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/>
  <mc:AlternateContent xmlns:mc="http://schemas.openxmlformats.org/markup-compatibility/2006">
    <mc:Choice Requires="x15">
      <x15ac:absPath xmlns:x15ac="http://schemas.microsoft.com/office/spreadsheetml/2010/11/ac" url="\\corp\absdfs\workgroup\Labour Sup Suvys\HSF\PJSM23\Timeseries\Excel\Final_Table\"/>
    </mc:Choice>
  </mc:AlternateContent>
  <xr:revisionPtr revIDLastSave="0" documentId="13_ncr:1_{25E2D3FA-98EE-4F5E-853F-1B0C582EBABA}" xr6:coauthVersionLast="47" xr6:coauthVersionMax="47" xr10:uidLastSave="{00000000-0000-0000-0000-000000000000}"/>
  <bookViews>
    <workbookView xWindow="18195" yWindow="3255" windowWidth="23520" windowHeight="17790" xr2:uid="{00000000-000D-0000-FFFF-FFFF00000000}"/>
  </bookViews>
  <sheets>
    <sheet name="Contents" sheetId="9" r:id="rId1"/>
    <sheet name="Table 1.1" sheetId="10" r:id="rId2"/>
    <sheet name="Table 1.2" sheetId="11" r:id="rId3"/>
    <sheet name="Index" sheetId="8" r:id="rId4"/>
    <sheet name="Data1" sheetId="1" r:id="rId5"/>
    <sheet name="Data2" sheetId="2" r:id="rId6"/>
    <sheet name="Data3" sheetId="3" r:id="rId7"/>
    <sheet name="Data4" sheetId="4" r:id="rId8"/>
    <sheet name="Data5" sheetId="5" r:id="rId9"/>
    <sheet name="Data6" sheetId="6" r:id="rId10"/>
  </sheets>
  <externalReferences>
    <externalReference r:id="rId11"/>
    <externalReference r:id="rId12"/>
  </externalReferences>
  <definedNames>
    <definedName name="A125164398T">[1]Data4!$HP$1:$HP$10,[1]Data4!$HP$11:$HP$83</definedName>
    <definedName name="A125164402W">[1]Data4!$IK$1:$IK$10,[1]Data4!$IK$11:$IK$83</definedName>
    <definedName name="A125164406F">[1]Data5!$D$1:$D$10,[1]Data5!$D$11:$D$83</definedName>
    <definedName name="A125164410W">[1]Data4!$GG$1:$GG$10,[1]Data4!$GG$11:$GG$83</definedName>
    <definedName name="A125164414F">[1]Data4!$GS$1:$GS$10,[1]Data4!$GS$11:$GS$83</definedName>
    <definedName name="A125164418R">[1]Data4!$IF$1:$IF$10,[1]Data4!$IF$11:$IF$83</definedName>
    <definedName name="A125164422F">[1]Data5!$H$1:$H$10,[1]Data5!$H$11:$H$83</definedName>
    <definedName name="A125164426R">[1]Data4!$GN$1:$GN$10,[1]Data4!$GN$11:$GN$83</definedName>
    <definedName name="A125164430F">[1]Data4!$HC$1:$HC$10,[1]Data4!$HC$11:$HC$83</definedName>
    <definedName name="A125164434R">[1]Data4!$IM$1:$IM$10,[1]Data4!$IM$11:$IM$83</definedName>
    <definedName name="A125164438X">[1]Data5!$F$1:$F$10,[1]Data5!$F$11:$F$83</definedName>
    <definedName name="A125164442R">[1]Data5!$L$1:$L$10,[1]Data5!$L$11:$L$83</definedName>
    <definedName name="A125164446X">[1]Data4!$HS$1:$HS$10,[1]Data4!$HS$11:$HS$83</definedName>
    <definedName name="A125164450R">[1]Data4!$HY$1:$HY$10,[1]Data4!$HY$11:$HY$83</definedName>
    <definedName name="A125164454X">[1]Data4!$GY$1:$GY$10,[1]Data4!$GY$11:$GY$83</definedName>
    <definedName name="A125164458J">[1]Data4!$IL$1:$IL$10,[1]Data4!$IL$11:$IL$83</definedName>
    <definedName name="A125164462X">[1]Data4!$HL$1:$HL$10,[1]Data4!$HL$11:$HL$83</definedName>
    <definedName name="A125164466J">[1]Data4!$HU$1:$HU$10,[1]Data4!$HU$11:$HU$83</definedName>
    <definedName name="A125164470X">[1]Data4!$IP$1:$IP$10,[1]Data4!$IP$11:$IP$83</definedName>
    <definedName name="A125164474J">[1]Data5!$I$1:$I$10,[1]Data5!$I$11:$I$83</definedName>
    <definedName name="A125164478T">[1]Data4!$GP$1:$GP$10,[1]Data4!$GP$11:$GP$83</definedName>
    <definedName name="A125164482J">[1]Data4!$HE$1:$HE$10,[1]Data4!$HE$11:$HE$83</definedName>
    <definedName name="A125164486T">[1]Data4!$HQ$1:$HQ$10,[1]Data4!$HQ$11:$HQ$83</definedName>
    <definedName name="A125164490J">[1]Data5!$E$1:$E$10,[1]Data5!$E$11:$E$83</definedName>
    <definedName name="A125164494T">[1]Data4!$GQ$1:$GQ$10,[1]Data4!$GQ$11:$GQ$83</definedName>
    <definedName name="A125164498A">[1]Data4!$GW$1:$GW$10,[1]Data4!$GW$11:$GW$83</definedName>
    <definedName name="A125164502F">[1]Data5!$C$1:$C$10,[1]Data5!$C$11:$C$83</definedName>
    <definedName name="A125164506R">[1]Data4!$HA$1:$HA$10,[1]Data4!$HA$11:$HA$83</definedName>
    <definedName name="A125164510F">[1]Data4!$HM$1:$HM$10,[1]Data4!$HM$11:$HM$83</definedName>
    <definedName name="A125164514R">[1]Data5!$G$1:$G$10,[1]Data5!$G$11:$G$83</definedName>
    <definedName name="A125164518X">[1]Data4!$GV$1:$GV$10,[1]Data4!$GV$11:$GV$83</definedName>
    <definedName name="A125164522R">[1]Data4!$HB$1:$HB$10,[1]Data4!$HB$11:$HB$83</definedName>
    <definedName name="A125164526X">[1]Data4!$HH$1:$HH$10,[1]Data4!$HH$11:$HH$83</definedName>
    <definedName name="A125164530R">[1]Data4!$HN$1:$HN$10,[1]Data4!$HN$11:$HN$83</definedName>
    <definedName name="A125164534X">[1]Data4!$II$1:$II$10,[1]Data4!$II$11:$II$83</definedName>
    <definedName name="A125164538J">[1]Data5!$N$1:$N$10,[1]Data5!$N$11:$N$83</definedName>
    <definedName name="A125164542X">[1]Data4!$HI$1:$HI$10,[1]Data4!$HI$11:$HI$83</definedName>
    <definedName name="A125164546J">[1]Data4!$HX$1:$HX$10,[1]Data4!$HX$11:$HX$83</definedName>
    <definedName name="A125164550X">[1]Data4!$GI$1:$GI$10,[1]Data4!$GI$11:$GI$83</definedName>
    <definedName name="A125164554J">[1]Data4!$GR$1:$GR$10,[1]Data4!$GR$11:$GR$83</definedName>
    <definedName name="A125164558T">[1]Data4!$GU$1:$GU$10,[1]Data4!$GU$11:$GU$83</definedName>
    <definedName name="A125164562J">[1]Data4!$HV$1:$HV$10,[1]Data4!$HV$11:$HV$83</definedName>
    <definedName name="A125164566T">[1]Data4!$IB$1:$IB$10,[1]Data4!$IB$11:$IB$83</definedName>
    <definedName name="A125164570J">[1]Data4!$IE$1:$IE$10,[1]Data4!$IE$11:$IE$83</definedName>
    <definedName name="A125164574T">[1]Data5!$J$1:$J$10,[1]Data5!$J$11:$J$83</definedName>
    <definedName name="A125164578A">[1]Data4!$HK$1:$HK$10,[1]Data4!$HK$11:$HK$83</definedName>
    <definedName name="A125164582T">[1]Data4!$HW$1:$HW$10,[1]Data4!$HW$11:$HW$83</definedName>
    <definedName name="A125164586A">[1]Data4!$HZ$1:$HZ$10,[1]Data4!$HZ$11:$HZ$83</definedName>
    <definedName name="A125164590T">[1]Data4!$IO$1:$IO$10,[1]Data4!$IO$11:$IO$83</definedName>
    <definedName name="A125164594A">[1]Data5!$B$1:$B$10,[1]Data5!$B$11:$B$83</definedName>
    <definedName name="A125164598K">[1]Data4!$GT$1:$GT$10,[1]Data4!$GT$11:$GT$83</definedName>
    <definedName name="A125164602R">[1]Data4!$GX$1:$GX$10,[1]Data4!$GX$11:$GX$83</definedName>
    <definedName name="A125164606X">[1]Data4!$HG$1:$HG$10,[1]Data4!$HG$11:$HG$83</definedName>
    <definedName name="A125164610R">[1]Data4!$GJ$1:$GJ$10,[1]Data4!$GJ$11:$GJ$83</definedName>
    <definedName name="A125164614X">[1]Data4!$GM$1:$GM$10,[1]Data4!$GM$11:$GM$83</definedName>
    <definedName name="A125164618J">[1]Data4!$HT$1:$HT$10,[1]Data4!$HT$11:$HT$83</definedName>
    <definedName name="A125164622X">[1]Data4!$GH$1:$GH$10,[1]Data4!$GH$11:$GH$83</definedName>
    <definedName name="A125164626J">[1]Data4!$HO$1:$HO$10,[1]Data4!$HO$11:$HO$83</definedName>
    <definedName name="A125164630X">[1]Data4!$GF$1:$GF$10,[1]Data4!$GF$11:$GF$83</definedName>
    <definedName name="A125164634J">[1]Data4!$GL$1:$GL$10,[1]Data4!$GL$11:$GL$83</definedName>
    <definedName name="A125164638T">[1]Data4!$GO$1:$GO$10,[1]Data4!$GO$11:$GO$83</definedName>
    <definedName name="A125164642J">[1]Data4!$HD$1:$HD$10,[1]Data4!$HD$11:$HD$83</definedName>
    <definedName name="A125164646T">[1]Data4!$IN$1:$IN$10,[1]Data4!$IN$11:$IN$83</definedName>
    <definedName name="A125164650J">[1]Data4!$IQ$1:$IQ$10,[1]Data4!$IQ$11:$IQ$83</definedName>
    <definedName name="A125164654T">[1]Data4!$GZ$1:$GZ$10,[1]Data4!$GZ$11:$GZ$83</definedName>
    <definedName name="A125164658A">[1]Data4!$HF$1:$HF$10,[1]Data4!$HF$11:$HF$83</definedName>
    <definedName name="A125164662T">[1]Data4!$IA$1:$IA$10,[1]Data4!$IA$11:$IA$83</definedName>
    <definedName name="A125164666A">[1]Data4!$ID$1:$ID$10,[1]Data4!$ID$11:$ID$83</definedName>
    <definedName name="A125164670T">[1]Data4!$HJ$1:$HJ$10,[1]Data4!$HJ$11:$HJ$83</definedName>
    <definedName name="A125164674A">[1]Data4!$IH$1:$IH$10,[1]Data4!$IH$11:$IH$83</definedName>
    <definedName name="A125164678K">[1]Data5!$M$1:$M$10,[1]Data5!$M$11:$M$83</definedName>
    <definedName name="A125164682A">[1]Data4!$IC$1:$IC$10,[1]Data4!$IC$11:$IC$83</definedName>
    <definedName name="A125164686K">[1]Data5!$K$1:$K$10,[1]Data5!$K$11:$K$83</definedName>
    <definedName name="A125164690A">[1]Data4!$GK$1:$GK$10,[1]Data4!$GK$11:$GK$83</definedName>
    <definedName name="A125164694K">[1]Data4!$HR$1:$HR$10,[1]Data4!$HR$11:$HR$83</definedName>
    <definedName name="A125164698V">[1]Data4!$IG$1:$IG$10,[1]Data4!$IG$11:$IG$83</definedName>
    <definedName name="A125164702X">[1]Data4!$IJ$1:$IJ$10,[1]Data4!$IJ$11:$IJ$83</definedName>
    <definedName name="A125164706J">[1]Data5!$O$1:$O$10,[1]Data5!$O$11:$O$83</definedName>
    <definedName name="A125164710X">[1]Data5!$AZ$1:$AZ$10,[1]Data5!$AZ$11:$AZ$83</definedName>
    <definedName name="A125164714J">[1]Data5!$BU$1:$BU$10,[1]Data5!$BU$11:$BU$83</definedName>
    <definedName name="A125164718T">[1]Data5!$CD$1:$CD$10,[1]Data5!$CD$11:$CD$83</definedName>
    <definedName name="A125164722J">[1]Data5!$Q$1:$Q$10,[1]Data5!$Q$11:$Q$83</definedName>
    <definedName name="A125164726T">[1]Data5!$AC$1:$AC$10,[1]Data5!$AC$11:$AC$83</definedName>
    <definedName name="A125164730J">[1]Data5!$BP$1:$BP$10,[1]Data5!$BP$11:$BP$83</definedName>
    <definedName name="A125164734T">[1]Data5!$CH$1:$CH$10,[1]Data5!$CH$11:$CH$83</definedName>
    <definedName name="A125164738A">[1]Data5!$X$1:$X$10,[1]Data5!$X$11:$X$83</definedName>
    <definedName name="A125164742T">[1]Data5!$AM$1:$AM$10,[1]Data5!$AM$11:$AM$83</definedName>
    <definedName name="A125164746A">[1]Data5!$BW$1:$BW$10,[1]Data5!$BW$11:$BW$83</definedName>
    <definedName name="A125164750T">[1]Data5!$CF$1:$CF$10,[1]Data5!$CF$11:$CF$83</definedName>
    <definedName name="A125164754A">[1]Data5!$CL$1:$CL$10,[1]Data5!$CL$11:$CL$83</definedName>
    <definedName name="A125164758K">[1]Data5!$BC$1:$BC$10,[1]Data5!$BC$11:$BC$83</definedName>
    <definedName name="A125164762A">[1]Data5!$BI$1:$BI$10,[1]Data5!$BI$11:$BI$83</definedName>
    <definedName name="A125164766K">[1]Data5!$AI$1:$AI$10,[1]Data5!$AI$11:$AI$83</definedName>
    <definedName name="A125164770A">[1]Data5!$BV$1:$BV$10,[1]Data5!$BV$11:$BV$83</definedName>
    <definedName name="A125164774K">[1]Data5!$AV$1:$AV$10,[1]Data5!$AV$11:$AV$83</definedName>
    <definedName name="A125164778V">[1]Data5!$BE$1:$BE$10,[1]Data5!$BE$11:$BE$83</definedName>
    <definedName name="A125164782K">[1]Data5!$BZ$1:$BZ$10,[1]Data5!$BZ$11:$BZ$83</definedName>
    <definedName name="A125164786V">[1]Data5!$CI$1:$CI$10,[1]Data5!$CI$11:$CI$83</definedName>
    <definedName name="A125164790K">[1]Data5!$Z$1:$Z$10,[1]Data5!$Z$11:$Z$83</definedName>
    <definedName name="A125164794V">[1]Data5!$AO$1:$AO$10,[1]Data5!$AO$11:$AO$83</definedName>
    <definedName name="A125164798C">[1]Data5!$BA$1:$BA$10,[1]Data5!$BA$11:$BA$83</definedName>
    <definedName name="A125164802J">[1]Data5!$CE$1:$CE$10,[1]Data5!$CE$11:$CE$83</definedName>
    <definedName name="A125164806T">[1]Data5!$AA$1:$AA$10,[1]Data5!$AA$11:$AA$83</definedName>
    <definedName name="A125164810J">[1]Data5!$AG$1:$AG$10,[1]Data5!$AG$11:$AG$83</definedName>
    <definedName name="A125164814T">[1]Data5!$CC$1:$CC$10,[1]Data5!$CC$11:$CC$83</definedName>
    <definedName name="A125164818A">[1]Data5!$AK$1:$AK$10,[1]Data5!$AK$11:$AK$83</definedName>
    <definedName name="A125164822T">[1]Data5!$AW$1:$AW$10,[1]Data5!$AW$11:$AW$83</definedName>
    <definedName name="A125164826A">[1]Data5!$CG$1:$CG$10,[1]Data5!$CG$11:$CG$83</definedName>
    <definedName name="A125164830T">[1]Data5!$AF$1:$AF$10,[1]Data5!$AF$11:$AF$83</definedName>
    <definedName name="A125164834A">[1]Data5!$AL$1:$AL$10,[1]Data5!$AL$11:$AL$83</definedName>
    <definedName name="A125164838K">[1]Data5!$AR$1:$AR$10,[1]Data5!$AR$11:$AR$83</definedName>
    <definedName name="A125164842A">[1]Data5!$AX$1:$AX$10,[1]Data5!$AX$11:$AX$83</definedName>
    <definedName name="A125164846K">[1]Data5!$BS$1:$BS$10,[1]Data5!$BS$11:$BS$83</definedName>
    <definedName name="A125164850A">[1]Data5!$CN$1:$CN$10,[1]Data5!$CN$11:$CN$83</definedName>
    <definedName name="A125164854K">[1]Data5!$AS$1:$AS$10,[1]Data5!$AS$11:$AS$83</definedName>
    <definedName name="A125164858V">[1]Data5!$BH$1:$BH$10,[1]Data5!$BH$11:$BH$83</definedName>
    <definedName name="A125164862K">[1]Data5!$S$1:$S$10,[1]Data5!$S$11:$S$83</definedName>
    <definedName name="A125164866V">[1]Data5!$AB$1:$AB$10,[1]Data5!$AB$11:$AB$83</definedName>
    <definedName name="A125164870K">[1]Data5!$AE$1:$AE$10,[1]Data5!$AE$11:$AE$83</definedName>
    <definedName name="A125164874V">[1]Data5!$BF$1:$BF$10,[1]Data5!$BF$11:$BF$83</definedName>
    <definedName name="A125164878C">[1]Data5!$BL$1:$BL$10,[1]Data5!$BL$11:$BL$83</definedName>
    <definedName name="A125164882V">[1]Data5!$BO$1:$BO$10,[1]Data5!$BO$11:$BO$83</definedName>
    <definedName name="A125164886C">[1]Data5!$CJ$1:$CJ$10,[1]Data5!$CJ$11:$CJ$83</definedName>
    <definedName name="A125164890V">[1]Data5!$AU$1:$AU$10,[1]Data5!$AU$11:$AU$83</definedName>
    <definedName name="A125164894C">[1]Data5!$BG$1:$BG$10,[1]Data5!$BG$11:$BG$83</definedName>
    <definedName name="A125164898L">[1]Data5!$BJ$1:$BJ$10,[1]Data5!$BJ$11:$BJ$83</definedName>
    <definedName name="A125164902T">[1]Data5!$BY$1:$BY$10,[1]Data5!$BY$11:$BY$83</definedName>
    <definedName name="A125164906A">[1]Data5!$CB$1:$CB$10,[1]Data5!$CB$11:$CB$83</definedName>
    <definedName name="A125164910T">[1]Data5!$AD$1:$AD$10,[1]Data5!$AD$11:$AD$83</definedName>
    <definedName name="A125164914A">[1]Data5!$AH$1:$AH$10,[1]Data5!$AH$11:$AH$83</definedName>
    <definedName name="A125164918K">[1]Data5!$AQ$1:$AQ$10,[1]Data5!$AQ$11:$AQ$83</definedName>
    <definedName name="A125164922A">[1]Data5!$T$1:$T$10,[1]Data5!$T$11:$T$83</definedName>
    <definedName name="A125164926K">[1]Data5!$W$1:$W$10,[1]Data5!$W$11:$W$83</definedName>
    <definedName name="A125164930A">[1]Data5!$BD$1:$BD$10,[1]Data5!$BD$11:$BD$83</definedName>
    <definedName name="A125164934K">[1]Data5!$R$1:$R$10,[1]Data5!$R$11:$R$83</definedName>
    <definedName name="A125164938V">[1]Data5!$AY$1:$AY$10,[1]Data5!$AY$11:$AY$83</definedName>
    <definedName name="A125164942K">[1]Data5!$P$1:$P$10,[1]Data5!$P$11:$P$83</definedName>
    <definedName name="A125164946V">[1]Data5!$V$1:$V$10,[1]Data5!$V$11:$V$83</definedName>
    <definedName name="A125164950K">[1]Data5!$Y$1:$Y$10,[1]Data5!$Y$11:$Y$83</definedName>
    <definedName name="A125164954V">[1]Data5!$AN$1:$AN$10,[1]Data5!$AN$11:$AN$83</definedName>
    <definedName name="A125164958C">[1]Data5!$BX$1:$BX$10,[1]Data5!$BX$11:$BX$83</definedName>
    <definedName name="A125164962V">[1]Data5!$CA$1:$CA$10,[1]Data5!$CA$11:$CA$83</definedName>
    <definedName name="A125164966C">[1]Data5!$AJ$1:$AJ$10,[1]Data5!$AJ$11:$AJ$83</definedName>
    <definedName name="A125164970V">[1]Data5!$AP$1:$AP$10,[1]Data5!$AP$11:$AP$83</definedName>
    <definedName name="A125164974C">[1]Data5!$BK$1:$BK$10,[1]Data5!$BK$11:$BK$83</definedName>
    <definedName name="A125164978L">[1]Data5!$BN$1:$BN$10,[1]Data5!$BN$11:$BN$83</definedName>
    <definedName name="A125164982C">[1]Data5!$AT$1:$AT$10,[1]Data5!$AT$11:$AT$83</definedName>
    <definedName name="A125164986L">[1]Data5!$BR$1:$BR$10,[1]Data5!$BR$11:$BR$83</definedName>
    <definedName name="A125164990C">[1]Data5!$CM$1:$CM$10,[1]Data5!$CM$11:$CM$83</definedName>
    <definedName name="A125164994L">[1]Data5!$BM$1:$BM$10,[1]Data5!$BM$11:$BM$83</definedName>
    <definedName name="A125164998W">[1]Data5!$CK$1:$CK$10,[1]Data5!$CK$11:$CK$83</definedName>
    <definedName name="A125165002C">[1]Data5!$U$1:$U$10,[1]Data5!$U$11:$U$83</definedName>
    <definedName name="A125165006L">[1]Data5!$BB$1:$BB$10,[1]Data5!$BB$11:$BB$83</definedName>
    <definedName name="A125165010C">[1]Data5!$BQ$1:$BQ$10,[1]Data5!$BQ$11:$BQ$83</definedName>
    <definedName name="A125165014L">[1]Data5!$BT$1:$BT$10,[1]Data5!$BT$11:$BT$83</definedName>
    <definedName name="A125165018W">[1]Data5!$CO$1:$CO$10,[1]Data5!$CO$11:$CO$83</definedName>
    <definedName name="A125165022L">[1]Data3!$CF$1:$CF$10,[1]Data3!$CF$11:$CF$83</definedName>
    <definedName name="A125165026W">[1]Data3!$DA$1:$DA$10,[1]Data3!$DA$11:$DA$83</definedName>
    <definedName name="A125165030L">[1]Data3!$DJ$1:$DJ$10,[1]Data3!$DJ$11:$DJ$83</definedName>
    <definedName name="A125165034W">[1]Data3!$AW$1:$AW$10,[1]Data3!$AW$11:$AW$83</definedName>
    <definedName name="A125165038F">[1]Data3!$BI$1:$BI$10,[1]Data3!$BI$11:$BI$83</definedName>
    <definedName name="A125165042W">[1]Data3!$CV$1:$CV$10,[1]Data3!$CV$11:$CV$83</definedName>
    <definedName name="A125165046F">[1]Data3!$DN$1:$DN$10,[1]Data3!$DN$11:$DN$83</definedName>
    <definedName name="A125165050W">[1]Data3!$BD$1:$BD$10,[1]Data3!$BD$11:$BD$83</definedName>
    <definedName name="A125165054F">[1]Data3!$BS$1:$BS$10,[1]Data3!$BS$11:$BS$83</definedName>
    <definedName name="A125165058R">[1]Data3!$DC$1:$DC$10,[1]Data3!$DC$11:$DC$83</definedName>
    <definedName name="A125165062F">[1]Data3!$DL$1:$DL$10,[1]Data3!$DL$11:$DL$83</definedName>
    <definedName name="A125165066R">[1]Data3!$DR$1:$DR$10,[1]Data3!$DR$11:$DR$83</definedName>
    <definedName name="A125165070F">[1]Data3!$CI$1:$CI$10,[1]Data3!$CI$11:$CI$83</definedName>
    <definedName name="A125165074R">[1]Data3!$CO$1:$CO$10,[1]Data3!$CO$11:$CO$83</definedName>
    <definedName name="A125165078X">[1]Data3!$BO$1:$BO$10,[1]Data3!$BO$11:$BO$83</definedName>
    <definedName name="A125165082R">[1]Data3!$DB$1:$DB$10,[1]Data3!$DB$11:$DB$83</definedName>
    <definedName name="A125165086X">[1]Data3!$CB$1:$CB$10,[1]Data3!$CB$11:$CB$83</definedName>
    <definedName name="A125165090R">[1]Data3!$CK$1:$CK$10,[1]Data3!$CK$11:$CK$83</definedName>
    <definedName name="A125165094X">[1]Data3!$DF$1:$DF$10,[1]Data3!$DF$11:$DF$83</definedName>
    <definedName name="A125165098J">[1]Data3!$DO$1:$DO$10,[1]Data3!$DO$11:$DO$83</definedName>
    <definedName name="A125165102L">[1]Data3!$BF$1:$BF$10,[1]Data3!$BF$11:$BF$83</definedName>
    <definedName name="A125165106W">[1]Data3!$BU$1:$BU$10,[1]Data3!$BU$11:$BU$83</definedName>
    <definedName name="A125165110L">[1]Data3!$CG$1:$CG$10,[1]Data3!$CG$11:$CG$83</definedName>
    <definedName name="A125165114W">[1]Data3!$DK$1:$DK$10,[1]Data3!$DK$11:$DK$83</definedName>
    <definedName name="A125165118F">[1]Data3!$BG$1:$BG$10,[1]Data3!$BG$11:$BG$83</definedName>
    <definedName name="A125165122W">[1]Data3!$BM$1:$BM$10,[1]Data3!$BM$11:$BM$83</definedName>
    <definedName name="A125165126F">[1]Data3!$DI$1:$DI$10,[1]Data3!$DI$11:$DI$83</definedName>
    <definedName name="A125165130W">[1]Data3!$BQ$1:$BQ$10,[1]Data3!$BQ$11:$BQ$83</definedName>
    <definedName name="A125165134F">[1]Data3!$CC$1:$CC$10,[1]Data3!$CC$11:$CC$83</definedName>
    <definedName name="A125165138R">[1]Data3!$DM$1:$DM$10,[1]Data3!$DM$11:$DM$83</definedName>
    <definedName name="A125165142F">[1]Data3!$BL$1:$BL$10,[1]Data3!$BL$11:$BL$83</definedName>
    <definedName name="A125165146R">[1]Data3!$BR$1:$BR$10,[1]Data3!$BR$11:$BR$83</definedName>
    <definedName name="A125165150F">[1]Data3!$BX$1:$BX$10,[1]Data3!$BX$11:$BX$83</definedName>
    <definedName name="A125165154R">[1]Data3!$CD$1:$CD$10,[1]Data3!$CD$11:$CD$83</definedName>
    <definedName name="A125165158X">[1]Data3!$CY$1:$CY$10,[1]Data3!$CY$11:$CY$83</definedName>
    <definedName name="A125165162R">[1]Data3!$DT$1:$DT$10,[1]Data3!$DT$11:$DT$83</definedName>
    <definedName name="A125165166X">[1]Data3!$BY$1:$BY$10,[1]Data3!$BY$11:$BY$83</definedName>
    <definedName name="A125165170R">[1]Data3!$CN$1:$CN$10,[1]Data3!$CN$11:$CN$83</definedName>
    <definedName name="A125165174X">[1]Data3!$AY$1:$AY$10,[1]Data3!$AY$11:$AY$83</definedName>
    <definedName name="A125165178J">[1]Data3!$BH$1:$BH$10,[1]Data3!$BH$11:$BH$83</definedName>
    <definedName name="A125165182X">[1]Data3!$BK$1:$BK$10,[1]Data3!$BK$11:$BK$83</definedName>
    <definedName name="A125165186J">[1]Data3!$CL$1:$CL$10,[1]Data3!$CL$11:$CL$83</definedName>
    <definedName name="A125165190X">[1]Data3!$CR$1:$CR$10,[1]Data3!$CR$11:$CR$83</definedName>
    <definedName name="A125165194J">[1]Data3!$CU$1:$CU$10,[1]Data3!$CU$11:$CU$83</definedName>
    <definedName name="A125165198T">[1]Data3!$DP$1:$DP$10,[1]Data3!$DP$11:$DP$83</definedName>
    <definedName name="A125165202W">[1]Data3!$CA$1:$CA$10,[1]Data3!$CA$11:$CA$83</definedName>
    <definedName name="A125165206F">[1]Data3!$CM$1:$CM$10,[1]Data3!$CM$11:$CM$83</definedName>
    <definedName name="A125165210W">[1]Data3!$CP$1:$CP$10,[1]Data3!$CP$11:$CP$83</definedName>
    <definedName name="A125165214F">[1]Data3!$DE$1:$DE$10,[1]Data3!$DE$11:$DE$83</definedName>
    <definedName name="A125165218R">[1]Data3!$DH$1:$DH$10,[1]Data3!$DH$11:$DH$83</definedName>
    <definedName name="A125165222F">[1]Data3!$BJ$1:$BJ$10,[1]Data3!$BJ$11:$BJ$83</definedName>
    <definedName name="A125165226R">[1]Data3!$BN$1:$BN$10,[1]Data3!$BN$11:$BN$83</definedName>
    <definedName name="A125165230F">[1]Data3!$BW$1:$BW$10,[1]Data3!$BW$11:$BW$83</definedName>
    <definedName name="A125165234R">[1]Data3!$AZ$1:$AZ$10,[1]Data3!$AZ$11:$AZ$83</definedName>
    <definedName name="A125165238X">[1]Data3!$BC$1:$BC$10,[1]Data3!$BC$11:$BC$83</definedName>
    <definedName name="A125165242R">[1]Data3!$CJ$1:$CJ$10,[1]Data3!$CJ$11:$CJ$83</definedName>
    <definedName name="A125165246X">[1]Data3!$AX$1:$AX$10,[1]Data3!$AX$11:$AX$83</definedName>
    <definedName name="A125165250R">[1]Data3!$CE$1:$CE$10,[1]Data3!$CE$11:$CE$83</definedName>
    <definedName name="A125165254X">[1]Data3!$AV$1:$AV$10,[1]Data3!$AV$11:$AV$83</definedName>
    <definedName name="A125165258J">[1]Data3!$BB$1:$BB$10,[1]Data3!$BB$11:$BB$83</definedName>
    <definedName name="A125165262X">[1]Data3!$BE$1:$BE$10,[1]Data3!$BE$11:$BE$83</definedName>
    <definedName name="A125165266J">[1]Data3!$BT$1:$BT$10,[1]Data3!$BT$11:$BT$83</definedName>
    <definedName name="A125165270X">[1]Data3!$DD$1:$DD$10,[1]Data3!$DD$11:$DD$83</definedName>
    <definedName name="A125165274J">[1]Data3!$DG$1:$DG$10,[1]Data3!$DG$11:$DG$83</definedName>
    <definedName name="A125165278T">[1]Data3!$BP$1:$BP$10,[1]Data3!$BP$11:$BP$83</definedName>
    <definedName name="A125165282J">[1]Data3!$BV$1:$BV$10,[1]Data3!$BV$11:$BV$83</definedName>
    <definedName name="A125165286T">[1]Data3!$CQ$1:$CQ$10,[1]Data3!$CQ$11:$CQ$83</definedName>
    <definedName name="A125165290J">[1]Data3!$CT$1:$CT$10,[1]Data3!$CT$11:$CT$83</definedName>
    <definedName name="A125165294T">[1]Data3!$BZ$1:$BZ$10,[1]Data3!$BZ$11:$BZ$83</definedName>
    <definedName name="A125165298A">[1]Data3!$CX$1:$CX$10,[1]Data3!$CX$11:$CX$83</definedName>
    <definedName name="A125165302F">[1]Data3!$DS$1:$DS$10,[1]Data3!$DS$11:$DS$83</definedName>
    <definedName name="A125165306R">[1]Data3!$CS$1:$CS$10,[1]Data3!$CS$11:$CS$83</definedName>
    <definedName name="A125165310F">[1]Data3!$DQ$1:$DQ$10,[1]Data3!$DQ$11:$DQ$83</definedName>
    <definedName name="A125165314R">[1]Data3!$BA$1:$BA$10,[1]Data3!$BA$11:$BA$83</definedName>
    <definedName name="A125165318X">[1]Data3!$CH$1:$CH$10,[1]Data3!$CH$11:$CH$83</definedName>
    <definedName name="A125165322R">[1]Data3!$CW$1:$CW$10,[1]Data3!$CW$11:$CW$83</definedName>
    <definedName name="A125165326X">[1]Data3!$CZ$1:$CZ$10,[1]Data3!$CZ$11:$CZ$83</definedName>
    <definedName name="A125165330R">[1]Data3!$DU$1:$DU$10,[1]Data3!$DU$11:$DU$83</definedName>
    <definedName name="A125165334X">[1]Data4!$EP$1:$EP$10,[1]Data4!$EP$11:$EP$83</definedName>
    <definedName name="A125165338J">[1]Data4!$FK$1:$FK$10,[1]Data4!$FK$11:$FK$83</definedName>
    <definedName name="A125165342X">[1]Data4!$FT$1:$FT$10,[1]Data4!$FT$11:$FT$83</definedName>
    <definedName name="A125165346J">[1]Data4!$DG$1:$DG$10,[1]Data4!$DG$11:$DG$83</definedName>
    <definedName name="A125165350X">[1]Data4!$DS$1:$DS$10,[1]Data4!$DS$11:$DS$83</definedName>
    <definedName name="A125165354J">[1]Data4!$FF$1:$FF$10,[1]Data4!$FF$11:$FF$83</definedName>
    <definedName name="A125165358T">[1]Data4!$FX$1:$FX$10,[1]Data4!$FX$11:$FX$83</definedName>
    <definedName name="A125165362J">[1]Data4!$DN$1:$DN$10,[1]Data4!$DN$11:$DN$83</definedName>
    <definedName name="A125165366T">[1]Data4!$EC$1:$EC$10,[1]Data4!$EC$11:$EC$83</definedName>
    <definedName name="A125165370J">[1]Data4!$FM$1:$FM$10,[1]Data4!$FM$11:$FM$83</definedName>
    <definedName name="A125165374T">[1]Data4!$FV$1:$FV$10,[1]Data4!$FV$11:$FV$83</definedName>
    <definedName name="A125165378A">[1]Data4!$GB$1:$GB$10,[1]Data4!$GB$11:$GB$83</definedName>
    <definedName name="A125165382T">[1]Data4!$ES$1:$ES$10,[1]Data4!$ES$11:$ES$83</definedName>
    <definedName name="A125165386A">[1]Data4!$EY$1:$EY$10,[1]Data4!$EY$11:$EY$83</definedName>
    <definedName name="A125165390T">[1]Data4!$DY$1:$DY$10,[1]Data4!$DY$11:$DY$83</definedName>
    <definedName name="A125165394A">[1]Data4!$FL$1:$FL$10,[1]Data4!$FL$11:$FL$83</definedName>
    <definedName name="A125165398K">[1]Data4!$EL$1:$EL$10,[1]Data4!$EL$11:$EL$83</definedName>
    <definedName name="A125165402R">[1]Data4!$EU$1:$EU$10,[1]Data4!$EU$11:$EU$83</definedName>
    <definedName name="A125165406X">[1]Data4!$FP$1:$FP$10,[1]Data4!$FP$11:$FP$83</definedName>
    <definedName name="A125165410R">[1]Data4!$FY$1:$FY$10,[1]Data4!$FY$11:$FY$83</definedName>
    <definedName name="A125165414X">[1]Data4!$DP$1:$DP$10,[1]Data4!$DP$11:$DP$83</definedName>
    <definedName name="A125165418J">[1]Data4!$EE$1:$EE$10,[1]Data4!$EE$11:$EE$83</definedName>
    <definedName name="A125165422X">[1]Data4!$EQ$1:$EQ$10,[1]Data4!$EQ$11:$EQ$83</definedName>
    <definedName name="A125165426J">[1]Data4!$FU$1:$FU$10,[1]Data4!$FU$11:$FU$83</definedName>
    <definedName name="A125165430X">[1]Data4!$DQ$1:$DQ$10,[1]Data4!$DQ$11:$DQ$83</definedName>
    <definedName name="A125165434J">[1]Data4!$DW$1:$DW$10,[1]Data4!$DW$11:$DW$83</definedName>
    <definedName name="A125165438T">[1]Data4!$FS$1:$FS$10,[1]Data4!$FS$11:$FS$83</definedName>
    <definedName name="A125165442J">[1]Data4!$EA$1:$EA$10,[1]Data4!$EA$11:$EA$83</definedName>
    <definedName name="A125165446T">[1]Data4!$EM$1:$EM$10,[1]Data4!$EM$11:$EM$83</definedName>
    <definedName name="A125165450J">[1]Data4!$FW$1:$FW$10,[1]Data4!$FW$11:$FW$83</definedName>
    <definedName name="A125165454T">[1]Data4!$DV$1:$DV$10,[1]Data4!$DV$11:$DV$83</definedName>
    <definedName name="A125165458A">[1]Data4!$EB$1:$EB$10,[1]Data4!$EB$11:$EB$83</definedName>
    <definedName name="A125165462T">[1]Data4!$EH$1:$EH$10,[1]Data4!$EH$11:$EH$83</definedName>
    <definedName name="A125165466A">[1]Data4!$EN$1:$EN$10,[1]Data4!$EN$11:$EN$83</definedName>
    <definedName name="A125165470T">[1]Data4!$FI$1:$FI$10,[1]Data4!$FI$11:$FI$83</definedName>
    <definedName name="A125165474A">[1]Data4!$GD$1:$GD$10,[1]Data4!$GD$11:$GD$83</definedName>
    <definedName name="A125165478K">[1]Data4!$EI$1:$EI$10,[1]Data4!$EI$11:$EI$83</definedName>
    <definedName name="A125165482A">[1]Data4!$EX$1:$EX$10,[1]Data4!$EX$11:$EX$83</definedName>
    <definedName name="A125165486K">[1]Data4!$DI$1:$DI$10,[1]Data4!$DI$11:$DI$83</definedName>
    <definedName name="A125165490A">[1]Data4!$DR$1:$DR$10,[1]Data4!$DR$11:$DR$83</definedName>
    <definedName name="A125165494K">[1]Data4!$DU$1:$DU$10,[1]Data4!$DU$11:$DU$83</definedName>
    <definedName name="A125165498V">[1]Data4!$EV$1:$EV$10,[1]Data4!$EV$11:$EV$83</definedName>
    <definedName name="A125165502X">[1]Data4!$FB$1:$FB$10,[1]Data4!$FB$11:$FB$83</definedName>
    <definedName name="A125165506J">[1]Data4!$FE$1:$FE$10,[1]Data4!$FE$11:$FE$83</definedName>
    <definedName name="A125165510X">[1]Data4!$FZ$1:$FZ$10,[1]Data4!$FZ$11:$FZ$83</definedName>
    <definedName name="A125165514J">[1]Data4!$EK$1:$EK$10,[1]Data4!$EK$11:$EK$83</definedName>
    <definedName name="A125165518T">[1]Data4!$EW$1:$EW$10,[1]Data4!$EW$11:$EW$83</definedName>
    <definedName name="A125165522J">[1]Data4!$EZ$1:$EZ$10,[1]Data4!$EZ$11:$EZ$83</definedName>
    <definedName name="A125165526T">[1]Data4!$FO$1:$FO$10,[1]Data4!$FO$11:$FO$83</definedName>
    <definedName name="A125165530J">[1]Data4!$FR$1:$FR$10,[1]Data4!$FR$11:$FR$83</definedName>
    <definedName name="A125165534T">[1]Data4!$DT$1:$DT$10,[1]Data4!$DT$11:$DT$83</definedName>
    <definedName name="A125165538A">[1]Data4!$DX$1:$DX$10,[1]Data4!$DX$11:$DX$83</definedName>
    <definedName name="A125165542T">[1]Data4!$EG$1:$EG$10,[1]Data4!$EG$11:$EG$83</definedName>
    <definedName name="A125165546A">[1]Data4!$DJ$1:$DJ$10,[1]Data4!$DJ$11:$DJ$83</definedName>
    <definedName name="A125165550T">[1]Data4!$DM$1:$DM$10,[1]Data4!$DM$11:$DM$83</definedName>
    <definedName name="A125165554A">[1]Data4!$ET$1:$ET$10,[1]Data4!$ET$11:$ET$83</definedName>
    <definedName name="A125165558K">[1]Data4!$DH$1:$DH$10,[1]Data4!$DH$11:$DH$83</definedName>
    <definedName name="A125165562A">[1]Data4!$EO$1:$EO$10,[1]Data4!$EO$11:$EO$83</definedName>
    <definedName name="A125165566K">[1]Data4!$DF$1:$DF$10,[1]Data4!$DF$11:$DF$83</definedName>
    <definedName name="A125165570A">[1]Data4!$DL$1:$DL$10,[1]Data4!$DL$11:$DL$83</definedName>
    <definedName name="A125165574K">[1]Data4!$DO$1:$DO$10,[1]Data4!$DO$11:$DO$83</definedName>
    <definedName name="A125165578V">[1]Data4!$ED$1:$ED$10,[1]Data4!$ED$11:$ED$83</definedName>
    <definedName name="A125165582K">[1]Data4!$FN$1:$FN$10,[1]Data4!$FN$11:$FN$83</definedName>
    <definedName name="A125165586V">[1]Data4!$FQ$1:$FQ$10,[1]Data4!$FQ$11:$FQ$83</definedName>
    <definedName name="A125165590K">[1]Data4!$DZ$1:$DZ$10,[1]Data4!$DZ$11:$DZ$83</definedName>
    <definedName name="A125165594V">[1]Data4!$EF$1:$EF$10,[1]Data4!$EF$11:$EF$83</definedName>
    <definedName name="A125165598C">[1]Data4!$FA$1:$FA$10,[1]Data4!$FA$11:$FA$83</definedName>
    <definedName name="A125165602J">[1]Data4!$FD$1:$FD$10,[1]Data4!$FD$11:$FD$83</definedName>
    <definedName name="A125165606T">[1]Data4!$EJ$1:$EJ$10,[1]Data4!$EJ$11:$EJ$83</definedName>
    <definedName name="A125165610J">[1]Data4!$FH$1:$FH$10,[1]Data4!$FH$11:$FH$83</definedName>
    <definedName name="A125165614T">[1]Data4!$GC$1:$GC$10,[1]Data4!$GC$11:$GC$83</definedName>
    <definedName name="A125165618A">[1]Data4!$FC$1:$FC$10,[1]Data4!$FC$11:$FC$83</definedName>
    <definedName name="A125165622T">[1]Data4!$GA$1:$GA$10,[1]Data4!$GA$11:$GA$83</definedName>
    <definedName name="A125165626A">[1]Data4!$DK$1:$DK$10,[1]Data4!$DK$11:$DK$83</definedName>
    <definedName name="A125165630T">[1]Data4!$ER$1:$ER$10,[1]Data4!$ER$11:$ER$83</definedName>
    <definedName name="A125165634A">[1]Data4!$FG$1:$FG$10,[1]Data4!$FG$11:$FG$83</definedName>
    <definedName name="A125165638K">[1]Data4!$FJ$1:$FJ$10,[1]Data4!$FJ$11:$FJ$83</definedName>
    <definedName name="A125165642A">[1]Data4!$GE$1:$GE$10,[1]Data4!$GE$11:$GE$83</definedName>
    <definedName name="A125165646K">[1]Data1!$DL$1:$DL$10,[1]Data1!$DL$11:$DL$83</definedName>
    <definedName name="A125165650A">[1]Data1!$EG$1:$EG$10,[1]Data1!$EG$11:$EG$83</definedName>
    <definedName name="A125165654K">[1]Data1!$EP$1:$EP$10,[1]Data1!$EP$11:$EP$83</definedName>
    <definedName name="A125165658V">[1]Data1!$CC$1:$CC$10,[1]Data1!$CC$11:$CC$83</definedName>
    <definedName name="A125165662K">[1]Data1!$CO$1:$CO$10,[1]Data1!$CO$11:$CO$83</definedName>
    <definedName name="A125165666V">[1]Data1!$EB$1:$EB$10,[1]Data1!$EB$11:$EB$83</definedName>
    <definedName name="A125165670K">[1]Data1!$ET$1:$ET$10,[1]Data1!$ET$11:$ET$83</definedName>
    <definedName name="A125165674V">[1]Data1!$CJ$1:$CJ$10,[1]Data1!$CJ$11:$CJ$83</definedName>
    <definedName name="A125165678C">[1]Data1!$CY$1:$CY$10,[1]Data1!$CY$11:$CY$83</definedName>
    <definedName name="A125165682V">[1]Data1!$EI$1:$EI$10,[1]Data1!$EI$11:$EI$83</definedName>
    <definedName name="A125165686C">[1]Data1!$ER$1:$ER$10,[1]Data1!$ER$11:$ER$83</definedName>
    <definedName name="A125165690V">[1]Data1!$EX$1:$EX$10,[1]Data1!$EX$11:$EX$83</definedName>
    <definedName name="A125165694C">[1]Data1!$DO$1:$DO$10,[1]Data1!$DO$11:$DO$83</definedName>
    <definedName name="A125165698L">[1]Data1!$DU$1:$DU$10,[1]Data1!$DU$11:$DU$83</definedName>
    <definedName name="A125165702T">[1]Data1!$CU$1:$CU$10,[1]Data1!$CU$11:$CU$83</definedName>
    <definedName name="A125165706A">[1]Data1!$EH$1:$EH$10,[1]Data1!$EH$11:$EH$83</definedName>
    <definedName name="A125165710T">[1]Data1!$DH$1:$DH$10,[1]Data1!$DH$11:$DH$83</definedName>
    <definedName name="A125165714A">[1]Data1!$DQ$1:$DQ$10,[1]Data1!$DQ$11:$DQ$83</definedName>
    <definedName name="A125165718K">[1]Data1!$EL$1:$EL$10,[1]Data1!$EL$11:$EL$83</definedName>
    <definedName name="A125165722A">[1]Data1!$EU$1:$EU$10,[1]Data1!$EU$11:$EU$83</definedName>
    <definedName name="A125165726K">[1]Data1!$CL$1:$CL$10,[1]Data1!$CL$11:$CL$83</definedName>
    <definedName name="A125165730A">[1]Data1!$DA$1:$DA$10,[1]Data1!$DA$11:$DA$83</definedName>
    <definedName name="A125165734K">[1]Data1!$DM$1:$DM$10,[1]Data1!$DM$11:$DM$83</definedName>
    <definedName name="A125165738V">[1]Data1!$EQ$1:$EQ$10,[1]Data1!$EQ$11:$EQ$83</definedName>
    <definedName name="A125165742K">[1]Data1!$CM$1:$CM$10,[1]Data1!$CM$11:$CM$83</definedName>
    <definedName name="A125165746V">[1]Data1!$CS$1:$CS$10,[1]Data1!$CS$11:$CS$83</definedName>
    <definedName name="A125165750K">[1]Data1!$EO$1:$EO$10,[1]Data1!$EO$11:$EO$83</definedName>
    <definedName name="A125165754V">[1]Data1!$CW$1:$CW$10,[1]Data1!$CW$11:$CW$83</definedName>
    <definedName name="A125165758C">[1]Data1!$DI$1:$DI$10,[1]Data1!$DI$11:$DI$83</definedName>
    <definedName name="A125165762V">[1]Data1!$ES$1:$ES$10,[1]Data1!$ES$11:$ES$83</definedName>
    <definedName name="A125165766C">[1]Data1!$CR$1:$CR$10,[1]Data1!$CR$11:$CR$83</definedName>
    <definedName name="A125165770V">[1]Data1!$CX$1:$CX$10,[1]Data1!$CX$11:$CX$83</definedName>
    <definedName name="A125165774C">[1]Data1!$DD$1:$DD$10,[1]Data1!$DD$11:$DD$83</definedName>
    <definedName name="A125165778L">[1]Data1!$DJ$1:$DJ$10,[1]Data1!$DJ$11:$DJ$83</definedName>
    <definedName name="A125165782C">[1]Data1!$EE$1:$EE$10,[1]Data1!$EE$11:$EE$83</definedName>
    <definedName name="A125165786L">[1]Data1!$EZ$1:$EZ$10,[1]Data1!$EZ$11:$EZ$83</definedName>
    <definedName name="A125165790C">[1]Data1!$DE$1:$DE$10,[1]Data1!$DE$11:$DE$83</definedName>
    <definedName name="A125165794L">[1]Data1!$DT$1:$DT$10,[1]Data1!$DT$11:$DT$83</definedName>
    <definedName name="A125165798W">[1]Data1!$CE$1:$CE$10,[1]Data1!$CE$11:$CE$83</definedName>
    <definedName name="A125165802A">[1]Data1!$CN$1:$CN$10,[1]Data1!$CN$11:$CN$83</definedName>
    <definedName name="A125165806K">[1]Data1!$CQ$1:$CQ$10,[1]Data1!$CQ$11:$CQ$83</definedName>
    <definedName name="A125165810A">[1]Data1!$DR$1:$DR$10,[1]Data1!$DR$11:$DR$83</definedName>
    <definedName name="A125165814K">[1]Data1!$DX$1:$DX$10,[1]Data1!$DX$11:$DX$83</definedName>
    <definedName name="A125165818V">[1]Data1!$EA$1:$EA$10,[1]Data1!$EA$11:$EA$83</definedName>
    <definedName name="A125165822K">[1]Data1!$EV$1:$EV$10,[1]Data1!$EV$11:$EV$83</definedName>
    <definedName name="A125165826V">[1]Data1!$DG$1:$DG$10,[1]Data1!$DG$11:$DG$83</definedName>
    <definedName name="A125165830K">[1]Data1!$DS$1:$DS$10,[1]Data1!$DS$11:$DS$83</definedName>
    <definedName name="A125165834V">[1]Data1!$DV$1:$DV$10,[1]Data1!$DV$11:$DV$83</definedName>
    <definedName name="A125165838C">[1]Data1!$EK$1:$EK$10,[1]Data1!$EK$11:$EK$83</definedName>
    <definedName name="A125165842V">[1]Data1!$EN$1:$EN$10,[1]Data1!$EN$11:$EN$83</definedName>
    <definedName name="A125165846C">[1]Data1!$CP$1:$CP$10,[1]Data1!$CP$11:$CP$83</definedName>
    <definedName name="A125165850V">[1]Data1!$CT$1:$CT$10,[1]Data1!$CT$11:$CT$83</definedName>
    <definedName name="A125165854C">[1]Data1!$DC$1:$DC$10,[1]Data1!$DC$11:$DC$83</definedName>
    <definedName name="A125165858L">[1]Data1!$CF$1:$CF$10,[1]Data1!$CF$11:$CF$83</definedName>
    <definedName name="A125165862C">[1]Data1!$CI$1:$CI$10,[1]Data1!$CI$11:$CI$83</definedName>
    <definedName name="A125165866L">[1]Data1!$DP$1:$DP$10,[1]Data1!$DP$11:$DP$83</definedName>
    <definedName name="A125165870C">[1]Data1!$CD$1:$CD$10,[1]Data1!$CD$11:$CD$83</definedName>
    <definedName name="A125165874L">[1]Data1!$DK$1:$DK$10,[1]Data1!$DK$11:$DK$83</definedName>
    <definedName name="A125165878W">[1]Data1!$CB$1:$CB$10,[1]Data1!$CB$11:$CB$83</definedName>
    <definedName name="A125165882L">[1]Data1!$CH$1:$CH$10,[1]Data1!$CH$11:$CH$83</definedName>
    <definedName name="A125165886W">[1]Data1!$CK$1:$CK$10,[1]Data1!$CK$11:$CK$83</definedName>
    <definedName name="A125165890L">[1]Data1!$CZ$1:$CZ$10,[1]Data1!$CZ$11:$CZ$83</definedName>
    <definedName name="A125165894W">[1]Data1!$EJ$1:$EJ$10,[1]Data1!$EJ$11:$EJ$83</definedName>
    <definedName name="A125165898F">[1]Data1!$EM$1:$EM$10,[1]Data1!$EM$11:$EM$83</definedName>
    <definedName name="A125165902K">[1]Data1!$CV$1:$CV$10,[1]Data1!$CV$11:$CV$83</definedName>
    <definedName name="A125165906V">[1]Data1!$DB$1:$DB$10,[1]Data1!$DB$11:$DB$83</definedName>
    <definedName name="A125165910K">[1]Data1!$DW$1:$DW$10,[1]Data1!$DW$11:$DW$83</definedName>
    <definedName name="A125165914V">[1]Data1!$DZ$1:$DZ$10,[1]Data1!$DZ$11:$DZ$83</definedName>
    <definedName name="A125165918C">[1]Data1!$DF$1:$DF$10,[1]Data1!$DF$11:$DF$83</definedName>
    <definedName name="A125165922V">[1]Data1!$ED$1:$ED$10,[1]Data1!$ED$11:$ED$83</definedName>
    <definedName name="A125165926C">[1]Data1!$EY$1:$EY$10,[1]Data1!$EY$11:$EY$83</definedName>
    <definedName name="A125165930V">[1]Data1!$DY$1:$DY$10,[1]Data1!$DY$11:$DY$83</definedName>
    <definedName name="A125165934C">[1]Data1!$EW$1:$EW$10,[1]Data1!$EW$11:$EW$83</definedName>
    <definedName name="A125165938L">[1]Data1!$CG$1:$CG$10,[1]Data1!$CG$11:$CG$83</definedName>
    <definedName name="A125165942C">[1]Data1!$DN$1:$DN$10,[1]Data1!$DN$11:$DN$83</definedName>
    <definedName name="A125165946L">[1]Data1!$EC$1:$EC$10,[1]Data1!$EC$11:$EC$83</definedName>
    <definedName name="A125165950C">[1]Data1!$EF$1:$EF$10,[1]Data1!$EF$11:$EF$83</definedName>
    <definedName name="A125165954L">[1]Data1!$FA$1:$FA$10,[1]Data1!$FA$11:$FA$83</definedName>
    <definedName name="A125165958W">[1]Data2!$CV$1:$CV$10,[1]Data2!$CV$11:$CV$83</definedName>
    <definedName name="A125165962L">[1]Data2!$DQ$1:$DQ$10,[1]Data2!$DQ$11:$DQ$83</definedName>
    <definedName name="A125165966W">[1]Data2!$DZ$1:$DZ$10,[1]Data2!$DZ$11:$DZ$83</definedName>
    <definedName name="A125165970L">[1]Data2!$BM$1:$BM$10,[1]Data2!$BM$11:$BM$83</definedName>
    <definedName name="A125165974W">[1]Data2!$BY$1:$BY$10,[1]Data2!$BY$11:$BY$83</definedName>
    <definedName name="A125165978F">[1]Data2!$DL$1:$DL$10,[1]Data2!$DL$11:$DL$83</definedName>
    <definedName name="A125165982W">[1]Data2!$ED$1:$ED$10,[1]Data2!$ED$11:$ED$83</definedName>
    <definedName name="A125165986F">[1]Data2!$BT$1:$BT$10,[1]Data2!$BT$11:$BT$83</definedName>
    <definedName name="A125165990W">[1]Data2!$CI$1:$CI$10,[1]Data2!$CI$11:$CI$83</definedName>
    <definedName name="A125165994F">[1]Data2!$DS$1:$DS$10,[1]Data2!$DS$11:$DS$83</definedName>
    <definedName name="A125165998R">[1]Data2!$EB$1:$EB$10,[1]Data2!$EB$11:$EB$83</definedName>
    <definedName name="A125166002W">[1]Data2!$EH$1:$EH$10,[1]Data2!$EH$11:$EH$83</definedName>
    <definedName name="A125166006F">[1]Data2!$CY$1:$CY$10,[1]Data2!$CY$11:$CY$83</definedName>
    <definedName name="A125166010W">[1]Data2!$DE$1:$DE$10,[1]Data2!$DE$11:$DE$83</definedName>
    <definedName name="A125166014F">[1]Data2!$CE$1:$CE$10,[1]Data2!$CE$11:$CE$83</definedName>
    <definedName name="A125166018R">[1]Data2!$DR$1:$DR$10,[1]Data2!$DR$11:$DR$83</definedName>
    <definedName name="A125166022F">[1]Data2!$CR$1:$CR$10,[1]Data2!$CR$11:$CR$83</definedName>
    <definedName name="A125166026R">[1]Data2!$DA$1:$DA$10,[1]Data2!$DA$11:$DA$83</definedName>
    <definedName name="A125166030F">[1]Data2!$DV$1:$DV$10,[1]Data2!$DV$11:$DV$83</definedName>
    <definedName name="A125166034R">[1]Data2!$EE$1:$EE$10,[1]Data2!$EE$11:$EE$83</definedName>
    <definedName name="A125166038X">[1]Data2!$BV$1:$BV$10,[1]Data2!$BV$11:$BV$83</definedName>
    <definedName name="A125166042R">[1]Data2!$CK$1:$CK$10,[1]Data2!$CK$11:$CK$83</definedName>
    <definedName name="A125166046X">[1]Data2!$CW$1:$CW$10,[1]Data2!$CW$11:$CW$83</definedName>
    <definedName name="A125166050R">[1]Data2!$EA$1:$EA$10,[1]Data2!$EA$11:$EA$83</definedName>
    <definedName name="A125166054X">[1]Data2!$BW$1:$BW$10,[1]Data2!$BW$11:$BW$83</definedName>
    <definedName name="A125166058J">[1]Data2!$CC$1:$CC$10,[1]Data2!$CC$11:$CC$83</definedName>
    <definedName name="A125166062X">[1]Data2!$DY$1:$DY$10,[1]Data2!$DY$11:$DY$83</definedName>
    <definedName name="A125166066J">[1]Data2!$CG$1:$CG$10,[1]Data2!$CG$11:$CG$83</definedName>
    <definedName name="A125166070X">[1]Data2!$CS$1:$CS$10,[1]Data2!$CS$11:$CS$83</definedName>
    <definedName name="A125166074J">[1]Data2!$EC$1:$EC$10,[1]Data2!$EC$11:$EC$83</definedName>
    <definedName name="A125166078T">[1]Data2!$CB$1:$CB$10,[1]Data2!$CB$11:$CB$83</definedName>
    <definedName name="A125166082J">[1]Data2!$CH$1:$CH$10,[1]Data2!$CH$11:$CH$83</definedName>
    <definedName name="A125166086T">[1]Data2!$CN$1:$CN$10,[1]Data2!$CN$11:$CN$83</definedName>
    <definedName name="A125166090J">[1]Data2!$CT$1:$CT$10,[1]Data2!$CT$11:$CT$83</definedName>
    <definedName name="A125166094T">[1]Data2!$DO$1:$DO$10,[1]Data2!$DO$11:$DO$83</definedName>
    <definedName name="A125166098A">[1]Data2!$EJ$1:$EJ$10,[1]Data2!$EJ$11:$EJ$83</definedName>
    <definedName name="A125166102F">[1]Data2!$CO$1:$CO$10,[1]Data2!$CO$11:$CO$83</definedName>
    <definedName name="A125166106R">[1]Data2!$DD$1:$DD$10,[1]Data2!$DD$11:$DD$83</definedName>
    <definedName name="A125166110F">[1]Data2!$BO$1:$BO$10,[1]Data2!$BO$11:$BO$83</definedName>
    <definedName name="A125166114R">[1]Data2!$BX$1:$BX$10,[1]Data2!$BX$11:$BX$83</definedName>
    <definedName name="A125166118X">[1]Data2!$CA$1:$CA$10,[1]Data2!$CA$11:$CA$83</definedName>
    <definedName name="A125166122R">[1]Data2!$DB$1:$DB$10,[1]Data2!$DB$11:$DB$83</definedName>
    <definedName name="A125166126X">[1]Data2!$DH$1:$DH$10,[1]Data2!$DH$11:$DH$83</definedName>
    <definedName name="A125166130R">[1]Data2!$DK$1:$DK$10,[1]Data2!$DK$11:$DK$83</definedName>
    <definedName name="A125166134X">[1]Data2!$EF$1:$EF$10,[1]Data2!$EF$11:$EF$83</definedName>
    <definedName name="A125166138J">[1]Data2!$CQ$1:$CQ$10,[1]Data2!$CQ$11:$CQ$83</definedName>
    <definedName name="A125166142X">[1]Data2!$DC$1:$DC$10,[1]Data2!$DC$11:$DC$83</definedName>
    <definedName name="A125166146J">[1]Data2!$DF$1:$DF$10,[1]Data2!$DF$11:$DF$83</definedName>
    <definedName name="A125166150X">[1]Data2!$DU$1:$DU$10,[1]Data2!$DU$11:$DU$83</definedName>
    <definedName name="A125166154J">[1]Data2!$DX$1:$DX$10,[1]Data2!$DX$11:$DX$83</definedName>
    <definedName name="A125166158T">[1]Data2!$BZ$1:$BZ$10,[1]Data2!$BZ$11:$BZ$83</definedName>
    <definedName name="A125166162J">[1]Data2!$CD$1:$CD$10,[1]Data2!$CD$11:$CD$83</definedName>
    <definedName name="A125166166T">[1]Data2!$CM$1:$CM$10,[1]Data2!$CM$11:$CM$83</definedName>
    <definedName name="A125166170J">[1]Data2!$BP$1:$BP$10,[1]Data2!$BP$11:$BP$83</definedName>
    <definedName name="A125166174T">[1]Data2!$BS$1:$BS$10,[1]Data2!$BS$11:$BS$83</definedName>
    <definedName name="A125166178A">[1]Data2!$CZ$1:$CZ$10,[1]Data2!$CZ$11:$CZ$83</definedName>
    <definedName name="A125166182T">[1]Data2!$BN$1:$BN$10,[1]Data2!$BN$11:$BN$83</definedName>
    <definedName name="A125166186A">[1]Data2!$CU$1:$CU$10,[1]Data2!$CU$11:$CU$83</definedName>
    <definedName name="A125166190T">[1]Data2!$BL$1:$BL$10,[1]Data2!$BL$11:$BL$83</definedName>
    <definedName name="A125166194A">[1]Data2!$BR$1:$BR$10,[1]Data2!$BR$11:$BR$83</definedName>
    <definedName name="A125166198K">[1]Data2!$BU$1:$BU$10,[1]Data2!$BU$11:$BU$83</definedName>
    <definedName name="A125166202R">[1]Data2!$CJ$1:$CJ$10,[1]Data2!$CJ$11:$CJ$83</definedName>
    <definedName name="A125166206X">[1]Data2!$DT$1:$DT$10,[1]Data2!$DT$11:$DT$83</definedName>
    <definedName name="A125166210R">[1]Data2!$DW$1:$DW$10,[1]Data2!$DW$11:$DW$83</definedName>
    <definedName name="A125166214X">[1]Data2!$CF$1:$CF$10,[1]Data2!$CF$11:$CF$83</definedName>
    <definedName name="A125166218J">[1]Data2!$CL$1:$CL$10,[1]Data2!$CL$11:$CL$83</definedName>
    <definedName name="A125166222X">[1]Data2!$DG$1:$DG$10,[1]Data2!$DG$11:$DG$83</definedName>
    <definedName name="A125166226J">[1]Data2!$DJ$1:$DJ$10,[1]Data2!$DJ$11:$DJ$83</definedName>
    <definedName name="A125166230X">[1]Data2!$CP$1:$CP$10,[1]Data2!$CP$11:$CP$83</definedName>
    <definedName name="A125166234J">[1]Data2!$DN$1:$DN$10,[1]Data2!$DN$11:$DN$83</definedName>
    <definedName name="A125166238T">[1]Data2!$EI$1:$EI$10,[1]Data2!$EI$11:$EI$83</definedName>
    <definedName name="A125166242J">[1]Data2!$DI$1:$DI$10,[1]Data2!$DI$11:$DI$83</definedName>
    <definedName name="A125166246T">[1]Data2!$EG$1:$EG$10,[1]Data2!$EG$11:$EG$83</definedName>
    <definedName name="A125166250J">[1]Data2!$BQ$1:$BQ$10,[1]Data2!$BQ$11:$BQ$83</definedName>
    <definedName name="A125166254T">[1]Data2!$CX$1:$CX$10,[1]Data2!$CX$11:$CX$83</definedName>
    <definedName name="A125166258A">[1]Data2!$DM$1:$DM$10,[1]Data2!$DM$11:$DM$83</definedName>
    <definedName name="A125166262T">[1]Data2!$DP$1:$DP$10,[1]Data2!$DP$11:$DP$83</definedName>
    <definedName name="A125166266A">[1]Data2!$EK$1:$EK$10,[1]Data2!$EK$11:$EK$83</definedName>
    <definedName name="A125166270T">[1]Data2!$FV$1:$FV$10,[1]Data2!$FV$11:$FV$83</definedName>
    <definedName name="A125166274A">[1]Data2!$GQ$1:$GQ$10,[1]Data2!$GQ$11:$GQ$83</definedName>
    <definedName name="A125166278K">[1]Data2!$GZ$1:$GZ$10,[1]Data2!$GZ$11:$GZ$83</definedName>
    <definedName name="A125166282A">[1]Data2!$EM$1:$EM$10,[1]Data2!$EM$11:$EM$83</definedName>
    <definedName name="A125166286K">[1]Data2!$EY$1:$EY$10,[1]Data2!$EY$11:$EY$83</definedName>
    <definedName name="A125166290A">[1]Data2!$GL$1:$GL$10,[1]Data2!$GL$11:$GL$83</definedName>
    <definedName name="A125166294K">[1]Data2!$HD$1:$HD$10,[1]Data2!$HD$11:$HD$83</definedName>
    <definedName name="A125166298V">[1]Data2!$ET$1:$ET$10,[1]Data2!$ET$11:$ET$83</definedName>
    <definedName name="A125166302X">[1]Data2!$FI$1:$FI$10,[1]Data2!$FI$11:$FI$83</definedName>
    <definedName name="A125166306J">[1]Data2!$GS$1:$GS$10,[1]Data2!$GS$11:$GS$83</definedName>
    <definedName name="A125166310X">[1]Data2!$HB$1:$HB$10,[1]Data2!$HB$11:$HB$83</definedName>
    <definedName name="A125166314J">[1]Data2!$HH$1:$HH$10,[1]Data2!$HH$11:$HH$83</definedName>
    <definedName name="A125166318T">[1]Data2!$FY$1:$FY$10,[1]Data2!$FY$11:$FY$83</definedName>
    <definedName name="A125166322J">[1]Data2!$GE$1:$GE$10,[1]Data2!$GE$11:$GE$83</definedName>
    <definedName name="A125166326T">[1]Data2!$FE$1:$FE$10,[1]Data2!$FE$11:$FE$83</definedName>
    <definedName name="A125166330J">[1]Data2!$GR$1:$GR$10,[1]Data2!$GR$11:$GR$83</definedName>
    <definedName name="A125166334T">[1]Data2!$FR$1:$FR$10,[1]Data2!$FR$11:$FR$83</definedName>
    <definedName name="A125166338A">[1]Data2!$GA$1:$GA$10,[1]Data2!$GA$11:$GA$83</definedName>
    <definedName name="A125166342T">[1]Data2!$GV$1:$GV$10,[1]Data2!$GV$11:$GV$83</definedName>
    <definedName name="A125166346A">[1]Data2!$HE$1:$HE$10,[1]Data2!$HE$11:$HE$83</definedName>
    <definedName name="A125166350T">[1]Data2!$EV$1:$EV$10,[1]Data2!$EV$11:$EV$83</definedName>
    <definedName name="A125166354A">[1]Data2!$FK$1:$FK$10,[1]Data2!$FK$11:$FK$83</definedName>
    <definedName name="A125166358K">[1]Data2!$FW$1:$FW$10,[1]Data2!$FW$11:$FW$83</definedName>
    <definedName name="A125166362A">[1]Data2!$HA$1:$HA$10,[1]Data2!$HA$11:$HA$83</definedName>
    <definedName name="A125166366K">[1]Data2!$EW$1:$EW$10,[1]Data2!$EW$11:$EW$83</definedName>
    <definedName name="A125166370A">[1]Data2!$FC$1:$FC$10,[1]Data2!$FC$11:$FC$83</definedName>
    <definedName name="A125166374K">[1]Data2!$GY$1:$GY$10,[1]Data2!$GY$11:$GY$83</definedName>
    <definedName name="A125166378V">[1]Data2!$FG$1:$FG$10,[1]Data2!$FG$11:$FG$83</definedName>
    <definedName name="A125166382K">[1]Data2!$FS$1:$FS$10,[1]Data2!$FS$11:$FS$83</definedName>
    <definedName name="A125166386V">[1]Data2!$HC$1:$HC$10,[1]Data2!$HC$11:$HC$83</definedName>
    <definedName name="A125166390K">[1]Data2!$FB$1:$FB$10,[1]Data2!$FB$11:$FB$83</definedName>
    <definedName name="A125166394V">[1]Data2!$FH$1:$FH$10,[1]Data2!$FH$11:$FH$83</definedName>
    <definedName name="A125166398C">[1]Data2!$FN$1:$FN$10,[1]Data2!$FN$11:$FN$83</definedName>
    <definedName name="A125166402J">[1]Data2!$FT$1:$FT$10,[1]Data2!$FT$11:$FT$83</definedName>
    <definedName name="A125166406T">[1]Data2!$GO$1:$GO$10,[1]Data2!$GO$11:$GO$83</definedName>
    <definedName name="A125166410J">[1]Data2!$HJ$1:$HJ$10,[1]Data2!$HJ$11:$HJ$83</definedName>
    <definedName name="A125166414T">[1]Data2!$FO$1:$FO$10,[1]Data2!$FO$11:$FO$83</definedName>
    <definedName name="A125166418A">[1]Data2!$GD$1:$GD$10,[1]Data2!$GD$11:$GD$83</definedName>
    <definedName name="A125166422T">[1]Data2!$EO$1:$EO$10,[1]Data2!$EO$11:$EO$83</definedName>
    <definedName name="A125166426A">[1]Data2!$EX$1:$EX$10,[1]Data2!$EX$11:$EX$83</definedName>
    <definedName name="A125166430T">[1]Data2!$FA$1:$FA$10,[1]Data2!$FA$11:$FA$83</definedName>
    <definedName name="A125166434A">[1]Data2!$GB$1:$GB$10,[1]Data2!$GB$11:$GB$83</definedName>
    <definedName name="A125166438K">[1]Data2!$GH$1:$GH$10,[1]Data2!$GH$11:$GH$83</definedName>
    <definedName name="A125166442A">[1]Data2!$GK$1:$GK$10,[1]Data2!$GK$11:$GK$83</definedName>
    <definedName name="A125166446K">[1]Data2!$HF$1:$HF$10,[1]Data2!$HF$11:$HF$83</definedName>
    <definedName name="A125166450A">[1]Data2!$FQ$1:$FQ$10,[1]Data2!$FQ$11:$FQ$83</definedName>
    <definedName name="A125166454K">[1]Data2!$GC$1:$GC$10,[1]Data2!$GC$11:$GC$83</definedName>
    <definedName name="A125166458V">[1]Data2!$GF$1:$GF$10,[1]Data2!$GF$11:$GF$83</definedName>
    <definedName name="A125166462K">[1]Data2!$GU$1:$GU$10,[1]Data2!$GU$11:$GU$83</definedName>
    <definedName name="A125166466V">[1]Data2!$GX$1:$GX$10,[1]Data2!$GX$11:$GX$83</definedName>
    <definedName name="A125166470K">[1]Data2!$EZ$1:$EZ$10,[1]Data2!$EZ$11:$EZ$83</definedName>
    <definedName name="A125166474V">[1]Data2!$FD$1:$FD$10,[1]Data2!$FD$11:$FD$83</definedName>
    <definedName name="A125166478C">[1]Data2!$FM$1:$FM$10,[1]Data2!$FM$11:$FM$83</definedName>
    <definedName name="A125166482V">[1]Data2!$EP$1:$EP$10,[1]Data2!$EP$11:$EP$83</definedName>
    <definedName name="A125166486C">[1]Data2!$ES$1:$ES$10,[1]Data2!$ES$11:$ES$83</definedName>
    <definedName name="A125166490V">[1]Data2!$FZ$1:$FZ$10,[1]Data2!$FZ$11:$FZ$83</definedName>
    <definedName name="A125166494C">[1]Data2!$EN$1:$EN$10,[1]Data2!$EN$11:$EN$83</definedName>
    <definedName name="A125166498L">[1]Data2!$FU$1:$FU$10,[1]Data2!$FU$11:$FU$83</definedName>
    <definedName name="A125166502T">[1]Data2!$EL$1:$EL$10,[1]Data2!$EL$11:$EL$83</definedName>
    <definedName name="A125166506A">[1]Data2!$ER$1:$ER$10,[1]Data2!$ER$11:$ER$83</definedName>
    <definedName name="A125166510T">[1]Data2!$EU$1:$EU$10,[1]Data2!$EU$11:$EU$83</definedName>
    <definedName name="A125166514A">[1]Data2!$FJ$1:$FJ$10,[1]Data2!$FJ$11:$FJ$83</definedName>
    <definedName name="A125166518K">[1]Data2!$GT$1:$GT$10,[1]Data2!$GT$11:$GT$83</definedName>
    <definedName name="A125166522A">[1]Data2!$GW$1:$GW$10,[1]Data2!$GW$11:$GW$83</definedName>
    <definedName name="A125166526K">[1]Data2!$FF$1:$FF$10,[1]Data2!$FF$11:$FF$83</definedName>
    <definedName name="A125166530A">[1]Data2!$FL$1:$FL$10,[1]Data2!$FL$11:$FL$83</definedName>
    <definedName name="A125166534K">[1]Data2!$GG$1:$GG$10,[1]Data2!$GG$11:$GG$83</definedName>
    <definedName name="A125166538V">[1]Data2!$GJ$1:$GJ$10,[1]Data2!$GJ$11:$GJ$83</definedName>
    <definedName name="A125166542K">[1]Data2!$FP$1:$FP$10,[1]Data2!$FP$11:$FP$83</definedName>
    <definedName name="A125166546V">[1]Data2!$GN$1:$GN$10,[1]Data2!$GN$11:$GN$83</definedName>
    <definedName name="A125166550K">[1]Data2!$HI$1:$HI$10,[1]Data2!$HI$11:$HI$83</definedName>
    <definedName name="A125166554V">[1]Data2!$GI$1:$GI$10,[1]Data2!$GI$11:$GI$83</definedName>
    <definedName name="A125166558C">[1]Data2!$HG$1:$HG$10,[1]Data2!$HG$11:$HG$83</definedName>
    <definedName name="A125166562V">[1]Data2!$EQ$1:$EQ$10,[1]Data2!$EQ$11:$EQ$83</definedName>
    <definedName name="A125166566C">[1]Data2!$FX$1:$FX$10,[1]Data2!$FX$11:$FX$83</definedName>
    <definedName name="A125166570V">[1]Data2!$GM$1:$GM$10,[1]Data2!$GM$11:$GM$83</definedName>
    <definedName name="A125166574C">[1]Data2!$GP$1:$GP$10,[1]Data2!$GP$11:$GP$83</definedName>
    <definedName name="A125166578L">[1]Data2!$HK$1:$HK$10,[1]Data2!$HK$11:$HK$83</definedName>
    <definedName name="A125166582C">[1]Data3!$F$1:$F$10,[1]Data3!$F$11:$F$83</definedName>
    <definedName name="A125166586L">[1]Data3!$AA$1:$AA$10,[1]Data3!$AA$11:$AA$83</definedName>
    <definedName name="A125166590C">[1]Data3!$AJ$1:$AJ$10,[1]Data3!$AJ$11:$AJ$83</definedName>
    <definedName name="A125166594L">[1]Data2!$HM$1:$HM$10,[1]Data2!$HM$11:$HM$83</definedName>
    <definedName name="A125166598W">[1]Data2!$HY$1:$HY$10,[1]Data2!$HY$11:$HY$83</definedName>
    <definedName name="A125166602A">[1]Data3!$V$1:$V$10,[1]Data3!$V$11:$V$83</definedName>
    <definedName name="A125166606K">[1]Data3!$AN$1:$AN$10,[1]Data3!$AN$11:$AN$83</definedName>
    <definedName name="A125166610A">[1]Data2!$HT$1:$HT$10,[1]Data2!$HT$11:$HT$83</definedName>
    <definedName name="A125166614K">[1]Data2!$II$1:$II$10,[1]Data2!$II$11:$II$83</definedName>
    <definedName name="A125166618V">[1]Data3!$AC$1:$AC$10,[1]Data3!$AC$11:$AC$83</definedName>
    <definedName name="A125166622K">[1]Data3!$AL$1:$AL$10,[1]Data3!$AL$11:$AL$83</definedName>
    <definedName name="A125166626V">[1]Data3!$AR$1:$AR$10,[1]Data3!$AR$11:$AR$83</definedName>
    <definedName name="A125166630K">[1]Data3!$I$1:$I$10,[1]Data3!$I$11:$I$83</definedName>
    <definedName name="A125166634V">[1]Data3!$O$1:$O$10,[1]Data3!$O$11:$O$83</definedName>
    <definedName name="A125166638C">[1]Data2!$IE$1:$IE$10,[1]Data2!$IE$11:$IE$83</definedName>
    <definedName name="A125166642V">[1]Data3!$AB$1:$AB$10,[1]Data3!$AB$11:$AB$83</definedName>
    <definedName name="A125166646C">[1]Data3!$B$1:$B$10,[1]Data3!$B$11:$B$83</definedName>
    <definedName name="A125166650V">[1]Data3!$K$1:$K$10,[1]Data3!$K$11:$K$83</definedName>
    <definedName name="A125166654C">[1]Data3!$AF$1:$AF$10,[1]Data3!$AF$11:$AF$83</definedName>
    <definedName name="A125166658L">[1]Data3!$AO$1:$AO$10,[1]Data3!$AO$11:$AO$83</definedName>
    <definedName name="A125166662C">[1]Data2!$HV$1:$HV$10,[1]Data2!$HV$11:$HV$83</definedName>
    <definedName name="A125166666L">[1]Data2!$IK$1:$IK$10,[1]Data2!$IK$11:$IK$83</definedName>
    <definedName name="A125166670C">[1]Data3!$G$1:$G$10,[1]Data3!$G$11:$G$83</definedName>
    <definedName name="A125166674L">[1]Data3!$AK$1:$AK$10,[1]Data3!$AK$11:$AK$83</definedName>
    <definedName name="A125166678W">[1]Data2!$HW$1:$HW$10,[1]Data2!$HW$11:$HW$83</definedName>
    <definedName name="A125166682L">[1]Data2!$IC$1:$IC$10,[1]Data2!$IC$11:$IC$83</definedName>
    <definedName name="A125166686W">[1]Data3!$AI$1:$AI$10,[1]Data3!$AI$11:$AI$83</definedName>
    <definedName name="A125166690L">[1]Data2!$IG$1:$IG$10,[1]Data2!$IG$11:$IG$83</definedName>
    <definedName name="A125166694W">[1]Data3!$C$1:$C$10,[1]Data3!$C$11:$C$83</definedName>
    <definedName name="A125166698F">[1]Data3!$AM$1:$AM$10,[1]Data3!$AM$11:$AM$83</definedName>
    <definedName name="A125166702K">[1]Data2!$IB$1:$IB$10,[1]Data2!$IB$11:$IB$83</definedName>
    <definedName name="A125166706V">[1]Data2!$IH$1:$IH$10,[1]Data2!$IH$11:$IH$83</definedName>
    <definedName name="A125166710K">[1]Data2!$IN$1:$IN$10,[1]Data2!$IN$11:$IN$83</definedName>
    <definedName name="A125166714V">[1]Data3!$D$1:$D$10,[1]Data3!$D$11:$D$83</definedName>
    <definedName name="A125166718C">[1]Data3!$Y$1:$Y$10,[1]Data3!$Y$11:$Y$83</definedName>
    <definedName name="A125166722V">[1]Data3!$AT$1:$AT$10,[1]Data3!$AT$11:$AT$83</definedName>
    <definedName name="A125166726C">[1]Data2!$IO$1:$IO$10,[1]Data2!$IO$11:$IO$83</definedName>
    <definedName name="A125166730V">[1]Data3!$N$1:$N$10,[1]Data3!$N$11:$N$83</definedName>
    <definedName name="A125166734C">[1]Data2!$HO$1:$HO$10,[1]Data2!$HO$11:$HO$83</definedName>
    <definedName name="A125166738L">[1]Data2!$HX$1:$HX$10,[1]Data2!$HX$11:$HX$83</definedName>
    <definedName name="A125166742C">[1]Data2!$IA$1:$IA$10,[1]Data2!$IA$11:$IA$83</definedName>
    <definedName name="A125166746L">[1]Data3!$L$1:$L$10,[1]Data3!$L$11:$L$83</definedName>
    <definedName name="A125166750C">[1]Data3!$R$1:$R$10,[1]Data3!$R$11:$R$83</definedName>
    <definedName name="A125166754L">[1]Data3!$U$1:$U$10,[1]Data3!$U$11:$U$83</definedName>
    <definedName name="A125166758W">[1]Data3!$AP$1:$AP$10,[1]Data3!$AP$11:$AP$83</definedName>
    <definedName name="A125166762L">[1]Data2!$IQ$1:$IQ$10,[1]Data2!$IQ$11:$IQ$83</definedName>
    <definedName name="A125166766W">[1]Data3!$M$1:$M$10,[1]Data3!$M$11:$M$83</definedName>
    <definedName name="A125166770L">[1]Data3!$P$1:$P$10,[1]Data3!$P$11:$P$83</definedName>
    <definedName name="A125166774W">[1]Data3!$AE$1:$AE$10,[1]Data3!$AE$11:$AE$83</definedName>
    <definedName name="A125166778F">[1]Data3!$AH$1:$AH$10,[1]Data3!$AH$11:$AH$83</definedName>
    <definedName name="A125166782W">[1]Data2!$HZ$1:$HZ$10,[1]Data2!$HZ$11:$HZ$83</definedName>
    <definedName name="A125166786F">[1]Data2!$ID$1:$ID$10,[1]Data2!$ID$11:$ID$83</definedName>
    <definedName name="A125166790W">[1]Data2!$IM$1:$IM$10,[1]Data2!$IM$11:$IM$83</definedName>
    <definedName name="A125166794F">[1]Data2!$HP$1:$HP$10,[1]Data2!$HP$11:$HP$83</definedName>
    <definedName name="A125166798R">[1]Data2!$HS$1:$HS$10,[1]Data2!$HS$11:$HS$83</definedName>
    <definedName name="A125166802V">[1]Data3!$J$1:$J$10,[1]Data3!$J$11:$J$83</definedName>
    <definedName name="A125166806C">[1]Data2!$HN$1:$HN$10,[1]Data2!$HN$11:$HN$83</definedName>
    <definedName name="A125166810V">[1]Data3!$E$1:$E$10,[1]Data3!$E$11:$E$83</definedName>
    <definedName name="A125166814C">[1]Data2!$HL$1:$HL$10,[1]Data2!$HL$11:$HL$83</definedName>
    <definedName name="A125166818L">[1]Data2!$HR$1:$HR$10,[1]Data2!$HR$11:$HR$83</definedName>
    <definedName name="A125166822C">[1]Data2!$HU$1:$HU$10,[1]Data2!$HU$11:$HU$83</definedName>
    <definedName name="A125166826L">[1]Data2!$IJ$1:$IJ$10,[1]Data2!$IJ$11:$IJ$83</definedName>
    <definedName name="A125166830C">[1]Data3!$AD$1:$AD$10,[1]Data3!$AD$11:$AD$83</definedName>
    <definedName name="A125166834L">[1]Data3!$AG$1:$AG$10,[1]Data3!$AG$11:$AG$83</definedName>
    <definedName name="A125166838W">[1]Data2!$IF$1:$IF$10,[1]Data2!$IF$11:$IF$83</definedName>
    <definedName name="A125166842L">[1]Data2!$IL$1:$IL$10,[1]Data2!$IL$11:$IL$83</definedName>
    <definedName name="A125166846W">[1]Data3!$Q$1:$Q$10,[1]Data3!$Q$11:$Q$83</definedName>
    <definedName name="A125166850L">[1]Data3!$T$1:$T$10,[1]Data3!$T$11:$T$83</definedName>
    <definedName name="A125166854W">[1]Data2!$IP$1:$IP$10,[1]Data2!$IP$11:$IP$83</definedName>
    <definedName name="A125166858F">[1]Data3!$X$1:$X$10,[1]Data3!$X$11:$X$83</definedName>
    <definedName name="A125166862W">[1]Data3!$AS$1:$AS$10,[1]Data3!$AS$11:$AS$83</definedName>
    <definedName name="A125166866F">[1]Data3!$S$1:$S$10,[1]Data3!$S$11:$S$83</definedName>
    <definedName name="A125166870W">[1]Data3!$AQ$1:$AQ$10,[1]Data3!$AQ$11:$AQ$83</definedName>
    <definedName name="A125166874F">[1]Data2!$HQ$1:$HQ$10,[1]Data2!$HQ$11:$HQ$83</definedName>
    <definedName name="A125166878R">[1]Data3!$H$1:$H$10,[1]Data3!$H$11:$H$83</definedName>
    <definedName name="A125166882F">[1]Data3!$W$1:$W$10,[1]Data3!$W$11:$W$83</definedName>
    <definedName name="A125166886R">[1]Data3!$Z$1:$Z$10,[1]Data3!$Z$11:$Z$83</definedName>
    <definedName name="A125166890F">[1]Data3!$AU$1:$AU$10,[1]Data3!$AU$11:$AU$83</definedName>
    <definedName name="A125166894R">[1]Data3!$IF$1:$IF$10,[1]Data3!$IF$11:$IF$83</definedName>
    <definedName name="A125166898X">[1]Data4!$K$1:$K$10,[1]Data4!$K$11:$K$83</definedName>
    <definedName name="A125166902C">[1]Data4!$T$1:$T$10,[1]Data4!$T$11:$T$83</definedName>
    <definedName name="A125166906L">[1]Data3!$GW$1:$GW$10,[1]Data3!$GW$11:$GW$83</definedName>
    <definedName name="A125166910C">[1]Data3!$HI$1:$HI$10,[1]Data3!$HI$11:$HI$83</definedName>
    <definedName name="A125166914L">[1]Data4!$F$1:$F$10,[1]Data4!$F$11:$F$83</definedName>
    <definedName name="A125166918W">[1]Data4!$X$1:$X$10,[1]Data4!$X$11:$X$83</definedName>
    <definedName name="A125166922L">[1]Data3!$HD$1:$HD$10,[1]Data3!$HD$11:$HD$83</definedName>
    <definedName name="A125166926W">[1]Data3!$HS$1:$HS$10,[1]Data3!$HS$11:$HS$83</definedName>
    <definedName name="A125166930L">[1]Data4!$M$1:$M$10,[1]Data4!$M$11:$M$83</definedName>
    <definedName name="A125166934W">[1]Data4!$V$1:$V$10,[1]Data4!$V$11:$V$83</definedName>
    <definedName name="A125166938F">[1]Data4!$AB$1:$AB$10,[1]Data4!$AB$11:$AB$83</definedName>
    <definedName name="A125166942W">[1]Data3!$II$1:$II$10,[1]Data3!$II$11:$II$83</definedName>
    <definedName name="A125166946F">[1]Data3!$IO$1:$IO$10,[1]Data3!$IO$11:$IO$83</definedName>
    <definedName name="A125166950W">[1]Data3!$HO$1:$HO$10,[1]Data3!$HO$11:$HO$83</definedName>
    <definedName name="A125166954F">[1]Data4!$L$1:$L$10,[1]Data4!$L$11:$L$83</definedName>
    <definedName name="A125166958R">[1]Data3!$IB$1:$IB$10,[1]Data3!$IB$11:$IB$83</definedName>
    <definedName name="A125166962F">[1]Data3!$IK$1:$IK$10,[1]Data3!$IK$11:$IK$83</definedName>
    <definedName name="A125166966R">[1]Data4!$P$1:$P$10,[1]Data4!$P$11:$P$83</definedName>
    <definedName name="A125166970F">[1]Data4!$Y$1:$Y$10,[1]Data4!$Y$11:$Y$83</definedName>
    <definedName name="A125166974R">[1]Data3!$HF$1:$HF$10,[1]Data3!$HF$11:$HF$83</definedName>
    <definedName name="A125166978X">[1]Data3!$HU$1:$HU$10,[1]Data3!$HU$11:$HU$83</definedName>
    <definedName name="A125166982R">[1]Data3!$IG$1:$IG$10,[1]Data3!$IG$11:$IG$83</definedName>
    <definedName name="A125166986X">[1]Data4!$U$1:$U$10,[1]Data4!$U$11:$U$83</definedName>
    <definedName name="A125166990R">[1]Data3!$HG$1:$HG$10,[1]Data3!$HG$11:$HG$83</definedName>
    <definedName name="A125166994X">[1]Data3!$HM$1:$HM$10,[1]Data3!$HM$11:$HM$83</definedName>
    <definedName name="A125166998J">[1]Data4!$S$1:$S$10,[1]Data4!$S$11:$S$83</definedName>
    <definedName name="A125167002R">[1]Data3!$HQ$1:$HQ$10,[1]Data3!$HQ$11:$HQ$83</definedName>
    <definedName name="A125167006X">[1]Data3!$IC$1:$IC$10,[1]Data3!$IC$11:$IC$83</definedName>
    <definedName name="A125167010R">[1]Data4!$W$1:$W$10,[1]Data4!$W$11:$W$83</definedName>
    <definedName name="A125167014X">[1]Data3!$HL$1:$HL$10,[1]Data3!$HL$11:$HL$83</definedName>
    <definedName name="A125167018J">[1]Data3!$HR$1:$HR$10,[1]Data3!$HR$11:$HR$83</definedName>
    <definedName name="A125167022X">[1]Data3!$HX$1:$HX$10,[1]Data3!$HX$11:$HX$83</definedName>
    <definedName name="A125167026J">[1]Data3!$ID$1:$ID$10,[1]Data3!$ID$11:$ID$83</definedName>
    <definedName name="A125167030X">[1]Data4!$I$1:$I$10,[1]Data4!$I$11:$I$83</definedName>
    <definedName name="A125167034J">[1]Data4!$AD$1:$AD$10,[1]Data4!$AD$11:$AD$83</definedName>
    <definedName name="A125167038T">[1]Data3!$HY$1:$HY$10,[1]Data3!$HY$11:$HY$83</definedName>
    <definedName name="A125167042J">[1]Data3!$IN$1:$IN$10,[1]Data3!$IN$11:$IN$83</definedName>
    <definedName name="A125167046T">[1]Data3!$GY$1:$GY$10,[1]Data3!$GY$11:$GY$83</definedName>
    <definedName name="A125167050J">[1]Data3!$HH$1:$HH$10,[1]Data3!$HH$11:$HH$83</definedName>
    <definedName name="A125167054T">[1]Data3!$HK$1:$HK$10,[1]Data3!$HK$11:$HK$83</definedName>
    <definedName name="A125167058A">[1]Data3!$IL$1:$IL$10,[1]Data3!$IL$11:$IL$83</definedName>
    <definedName name="A125167062T">[1]Data4!$B$1:$B$10,[1]Data4!$B$11:$B$83</definedName>
    <definedName name="A125167066A">[1]Data4!$E$1:$E$10,[1]Data4!$E$11:$E$83</definedName>
    <definedName name="A125167070T">[1]Data4!$Z$1:$Z$10,[1]Data4!$Z$11:$Z$83</definedName>
    <definedName name="A125167074A">[1]Data3!$IA$1:$IA$10,[1]Data3!$IA$11:$IA$83</definedName>
    <definedName name="A125167078K">[1]Data3!$IM$1:$IM$10,[1]Data3!$IM$11:$IM$83</definedName>
    <definedName name="A125167082A">[1]Data3!$IP$1:$IP$10,[1]Data3!$IP$11:$IP$83</definedName>
    <definedName name="A125167086K">[1]Data4!$O$1:$O$10,[1]Data4!$O$11:$O$83</definedName>
    <definedName name="A125167090A">[1]Data4!$R$1:$R$10,[1]Data4!$R$11:$R$83</definedName>
    <definedName name="A125167094K">[1]Data3!$HJ$1:$HJ$10,[1]Data3!$HJ$11:$HJ$83</definedName>
    <definedName name="A125167098V">[1]Data3!$HN$1:$HN$10,[1]Data3!$HN$11:$HN$83</definedName>
    <definedName name="A125167102X">[1]Data3!$HW$1:$HW$10,[1]Data3!$HW$11:$HW$83</definedName>
    <definedName name="A125167106J">[1]Data3!$GZ$1:$GZ$10,[1]Data3!$GZ$11:$GZ$83</definedName>
    <definedName name="A125167110X">[1]Data3!$HC$1:$HC$10,[1]Data3!$HC$11:$HC$83</definedName>
    <definedName name="A125167114J">[1]Data3!$IJ$1:$IJ$10,[1]Data3!$IJ$11:$IJ$83</definedName>
    <definedName name="A125167118T">[1]Data3!$GX$1:$GX$10,[1]Data3!$GX$11:$GX$83</definedName>
    <definedName name="A125167122J">[1]Data3!$IE$1:$IE$10,[1]Data3!$IE$11:$IE$83</definedName>
    <definedName name="A125167126T">[1]Data3!$GV$1:$GV$10,[1]Data3!$GV$11:$GV$83</definedName>
    <definedName name="A125167130J">[1]Data3!$HB$1:$HB$10,[1]Data3!$HB$11:$HB$83</definedName>
    <definedName name="A125167134T">[1]Data3!$HE$1:$HE$10,[1]Data3!$HE$11:$HE$83</definedName>
    <definedName name="A125167138A">[1]Data3!$HT$1:$HT$10,[1]Data3!$HT$11:$HT$83</definedName>
    <definedName name="A125167142T">[1]Data4!$N$1:$N$10,[1]Data4!$N$11:$N$83</definedName>
    <definedName name="A125167146A">[1]Data4!$Q$1:$Q$10,[1]Data4!$Q$11:$Q$83</definedName>
    <definedName name="A125167150T">[1]Data3!$HP$1:$HP$10,[1]Data3!$HP$11:$HP$83</definedName>
    <definedName name="A125167154A">[1]Data3!$HV$1:$HV$10,[1]Data3!$HV$11:$HV$83</definedName>
    <definedName name="A125167158K">[1]Data3!$IQ$1:$IQ$10,[1]Data3!$IQ$11:$IQ$83</definedName>
    <definedName name="A125167162A">[1]Data4!$D$1:$D$10,[1]Data4!$D$11:$D$83</definedName>
    <definedName name="A125167166K">[1]Data3!$HZ$1:$HZ$10,[1]Data3!$HZ$11:$HZ$83</definedName>
    <definedName name="A125167170A">[1]Data4!$H$1:$H$10,[1]Data4!$H$11:$H$83</definedName>
    <definedName name="A125167174K">[1]Data4!$AC$1:$AC$10,[1]Data4!$AC$11:$AC$83</definedName>
    <definedName name="A125167178V">[1]Data4!$C$1:$C$10,[1]Data4!$C$11:$C$83</definedName>
    <definedName name="A125167182K">[1]Data4!$AA$1:$AA$10,[1]Data4!$AA$11:$AA$83</definedName>
    <definedName name="A125167186V">[1]Data3!$HA$1:$HA$10,[1]Data3!$HA$11:$HA$83</definedName>
    <definedName name="A125167190K">[1]Data3!$IH$1:$IH$10,[1]Data3!$IH$11:$IH$83</definedName>
    <definedName name="A125167194V">[1]Data4!$G$1:$G$10,[1]Data4!$G$11:$G$83</definedName>
    <definedName name="A125167198C">[1]Data4!$J$1:$J$10,[1]Data4!$J$11:$J$83</definedName>
    <definedName name="A125167202J">[1]Data4!$AE$1:$AE$10,[1]Data4!$AE$11:$AE$83</definedName>
    <definedName name="A125167206T">[1]Data1!$AL$1:$AL$10,[1]Data1!$AL$11:$AL$83</definedName>
    <definedName name="A125167210J">[1]Data1!$BG$1:$BG$10,[1]Data1!$BG$11:$BG$83</definedName>
    <definedName name="A125167214T">[1]Data1!$BP$1:$BP$10,[1]Data1!$BP$11:$BP$83</definedName>
    <definedName name="A125167218A">[1]Data1!$C$1:$C$10,[1]Data1!$C$11:$C$83</definedName>
    <definedName name="A125167222T">[1]Data1!$O$1:$O$10,[1]Data1!$O$11:$O$83</definedName>
    <definedName name="A125167226A">[1]Data1!$BB$1:$BB$10,[1]Data1!$BB$11:$BB$83</definedName>
    <definedName name="A125167230T">[1]Data1!$BT$1:$BT$10,[1]Data1!$BT$11:$BT$83</definedName>
    <definedName name="A125167234A">[1]Data1!$J$1:$J$10,[1]Data1!$J$11:$J$83</definedName>
    <definedName name="A125167238K">[1]Data1!$Y$1:$Y$10,[1]Data1!$Y$11:$Y$83</definedName>
    <definedName name="A125167242A">[1]Data1!$BI$1:$BI$10,[1]Data1!$BI$11:$BI$83</definedName>
    <definedName name="A125167246K">[1]Data1!$BR$1:$BR$10,[1]Data1!$BR$11:$BR$83</definedName>
    <definedName name="A125167250A">[1]Data1!$BX$1:$BX$10,[1]Data1!$BX$11:$BX$83</definedName>
    <definedName name="A125167254K">[1]Data1!$AO$1:$AO$10,[1]Data1!$AO$11:$AO$83</definedName>
    <definedName name="A125167258V">[1]Data1!$AU$1:$AU$10,[1]Data1!$AU$11:$AU$83</definedName>
    <definedName name="A125167262K">[1]Data1!$U$1:$U$10,[1]Data1!$U$11:$U$83</definedName>
    <definedName name="A125167266V">[1]Data1!$BH$1:$BH$10,[1]Data1!$BH$11:$BH$83</definedName>
    <definedName name="A125167270K">[1]Data1!$AH$1:$AH$10,[1]Data1!$AH$11:$AH$83</definedName>
    <definedName name="A125167274V">[1]Data1!$AQ$1:$AQ$10,[1]Data1!$AQ$11:$AQ$83</definedName>
    <definedName name="A125167278C">[1]Data1!$BL$1:$BL$10,[1]Data1!$BL$11:$BL$83</definedName>
    <definedName name="A125167282V">[1]Data1!$BU$1:$BU$10,[1]Data1!$BU$11:$BU$83</definedName>
    <definedName name="A125167286C">[1]Data1!$L$1:$L$10,[1]Data1!$L$11:$L$83</definedName>
    <definedName name="A125167290V">[1]Data1!$AA$1:$AA$10,[1]Data1!$AA$11:$AA$83</definedName>
    <definedName name="A125167294C">[1]Data1!$AM$1:$AM$10,[1]Data1!$AM$11:$AM$83</definedName>
    <definedName name="A125167298L">[1]Data1!$BQ$1:$BQ$10,[1]Data1!$BQ$11:$BQ$83</definedName>
    <definedName name="A125167302T">[1]Data1!$M$1:$M$10,[1]Data1!$M$11:$M$83</definedName>
    <definedName name="A125167306A">[1]Data1!$S$1:$S$10,[1]Data1!$S$11:$S$83</definedName>
    <definedName name="A125167310T">[1]Data1!$BO$1:$BO$10,[1]Data1!$BO$11:$BO$83</definedName>
    <definedName name="A125167314A">[1]Data1!$W$1:$W$10,[1]Data1!$W$11:$W$83</definedName>
    <definedName name="A125167318K">[1]Data1!$AI$1:$AI$10,[1]Data1!$AI$11:$AI$83</definedName>
    <definedName name="A125167322A">[1]Data1!$BS$1:$BS$10,[1]Data1!$BS$11:$BS$83</definedName>
    <definedName name="A125167326K">[1]Data1!$R$1:$R$10,[1]Data1!$R$11:$R$83</definedName>
    <definedName name="A125167330A">[1]Data1!$X$1:$X$10,[1]Data1!$X$11:$X$83</definedName>
    <definedName name="A125167334K">[1]Data1!$AD$1:$AD$10,[1]Data1!$AD$11:$AD$83</definedName>
    <definedName name="A125167338V">[1]Data1!$AJ$1:$AJ$10,[1]Data1!$AJ$11:$AJ$83</definedName>
    <definedName name="A125167342K">[1]Data1!$BE$1:$BE$10,[1]Data1!$BE$11:$BE$83</definedName>
    <definedName name="A125167346V">[1]Data1!$BZ$1:$BZ$10,[1]Data1!$BZ$11:$BZ$83</definedName>
    <definedName name="A125167350K">[1]Data1!$AE$1:$AE$10,[1]Data1!$AE$11:$AE$83</definedName>
    <definedName name="A125167354V">[1]Data1!$AT$1:$AT$10,[1]Data1!$AT$11:$AT$83</definedName>
    <definedName name="A125167358C">[1]Data1!$E$1:$E$10,[1]Data1!$E$11:$E$83</definedName>
    <definedName name="A125167362V">[1]Data1!$N$1:$N$10,[1]Data1!$N$11:$N$83</definedName>
    <definedName name="A125167366C">[1]Data1!$Q$1:$Q$10,[1]Data1!$Q$11:$Q$83</definedName>
    <definedName name="A125167370V">[1]Data1!$AR$1:$AR$10,[1]Data1!$AR$11:$AR$83</definedName>
    <definedName name="A125167374C">[1]Data1!$AX$1:$AX$10,[1]Data1!$AX$11:$AX$83</definedName>
    <definedName name="A125167378L">[1]Data1!$BA$1:$BA$10,[1]Data1!$BA$11:$BA$83</definedName>
    <definedName name="A125167382C">[1]Data1!$BV$1:$BV$10,[1]Data1!$BV$11:$BV$83</definedName>
    <definedName name="A125167386L">[1]Data1!$AG$1:$AG$10,[1]Data1!$AG$11:$AG$83</definedName>
    <definedName name="A125167390C">[1]Data1!$AS$1:$AS$10,[1]Data1!$AS$11:$AS$83</definedName>
    <definedName name="A125167394L">[1]Data1!$AV$1:$AV$10,[1]Data1!$AV$11:$AV$83</definedName>
    <definedName name="A125167398W">[1]Data1!$BK$1:$BK$10,[1]Data1!$BK$11:$BK$83</definedName>
    <definedName name="A125167402A">[1]Data1!$BN$1:$BN$10,[1]Data1!$BN$11:$BN$83</definedName>
    <definedName name="A125167406K">[1]Data1!$P$1:$P$10,[1]Data1!$P$11:$P$83</definedName>
    <definedName name="A125167410A">[1]Data1!$T$1:$T$10,[1]Data1!$T$11:$T$83</definedName>
    <definedName name="A125167414K">[1]Data1!$AC$1:$AC$10,[1]Data1!$AC$11:$AC$83</definedName>
    <definedName name="A125167418V">[1]Data1!$F$1:$F$10,[1]Data1!$F$11:$F$83</definedName>
    <definedName name="A125167422K">[1]Data1!$I$1:$I$10,[1]Data1!$I$11:$I$83</definedName>
    <definedName name="A125167426V">[1]Data1!$AP$1:$AP$10,[1]Data1!$AP$11:$AP$83</definedName>
    <definedName name="A125167430K">[1]Data1!$D$1:$D$10,[1]Data1!$D$11:$D$83</definedName>
    <definedName name="A125167434V">[1]Data1!$AK$1:$AK$10,[1]Data1!$AK$11:$AK$83</definedName>
    <definedName name="A125167438C">[1]Data1!$B$1:$B$10,[1]Data1!$B$11:$B$83</definedName>
    <definedName name="A125167442V">[1]Data1!$H$1:$H$10,[1]Data1!$H$11:$H$83</definedName>
    <definedName name="A125167446C">[1]Data1!$K$1:$K$10,[1]Data1!$K$11:$K$83</definedName>
    <definedName name="A125167450V">[1]Data1!$Z$1:$Z$10,[1]Data1!$Z$11:$Z$83</definedName>
    <definedName name="A125167454C">[1]Data1!$BJ$1:$BJ$10,[1]Data1!$BJ$11:$BJ$83</definedName>
    <definedName name="A125167458L">[1]Data1!$BM$1:$BM$10,[1]Data1!$BM$11:$BM$83</definedName>
    <definedName name="A125167462C">[1]Data1!$V$1:$V$10,[1]Data1!$V$11:$V$83</definedName>
    <definedName name="A125167466L">[1]Data1!$AB$1:$AB$10,[1]Data1!$AB$11:$AB$83</definedName>
    <definedName name="A125167470C">[1]Data1!$AW$1:$AW$10,[1]Data1!$AW$11:$AW$83</definedName>
    <definedName name="A125167474L">[1]Data1!$AZ$1:$AZ$10,[1]Data1!$AZ$11:$AZ$83</definedName>
    <definedName name="A125167478W">[1]Data1!$AF$1:$AF$10,[1]Data1!$AF$11:$AF$83</definedName>
    <definedName name="A125167482L">[1]Data1!$BD$1:$BD$10,[1]Data1!$BD$11:$BD$83</definedName>
    <definedName name="A125167486W">[1]Data1!$BY$1:$BY$10,[1]Data1!$BY$11:$BY$83</definedName>
    <definedName name="A125167490L">[1]Data1!$AY$1:$AY$10,[1]Data1!$AY$11:$AY$83</definedName>
    <definedName name="A125167494W">[1]Data1!$BW$1:$BW$10,[1]Data1!$BW$11:$BW$83</definedName>
    <definedName name="A125167498F">[1]Data1!$G$1:$G$10,[1]Data1!$G$11:$G$83</definedName>
    <definedName name="A125167502K">[1]Data1!$AN$1:$AN$10,[1]Data1!$AN$11:$AN$83</definedName>
    <definedName name="A125167506V">[1]Data1!$BC$1:$BC$10,[1]Data1!$BC$11:$BC$83</definedName>
    <definedName name="A125167510K">[1]Data1!$BF$1:$BF$10,[1]Data1!$BF$11:$BF$83</definedName>
    <definedName name="A125167514V">[1]Data1!$CA$1:$CA$10,[1]Data1!$CA$11:$CA$83</definedName>
    <definedName name="A125167518C">[1]Data1!$GL$1:$GL$10,[1]Data1!$GL$11:$GL$83</definedName>
    <definedName name="A125167522V">[1]Data1!$HG$1:$HG$10,[1]Data1!$HG$11:$HG$83</definedName>
    <definedName name="A125167526C">[1]Data1!$HP$1:$HP$10,[1]Data1!$HP$11:$HP$83</definedName>
    <definedName name="A125167530V">[1]Data1!$FC$1:$FC$10,[1]Data1!$FC$11:$FC$83</definedName>
    <definedName name="A125167534C">[1]Data1!$FO$1:$FO$10,[1]Data1!$FO$11:$FO$83</definedName>
    <definedName name="A125167538L">[1]Data1!$HB$1:$HB$10,[1]Data1!$HB$11:$HB$83</definedName>
    <definedName name="A125167542C">[1]Data1!$HT$1:$HT$10,[1]Data1!$HT$11:$HT$83</definedName>
    <definedName name="A125167546L">[1]Data1!$FJ$1:$FJ$10,[1]Data1!$FJ$11:$FJ$83</definedName>
    <definedName name="A125167550C">[1]Data1!$FY$1:$FY$10,[1]Data1!$FY$11:$FY$83</definedName>
    <definedName name="A125167554L">[1]Data1!$HI$1:$HI$10,[1]Data1!$HI$11:$HI$83</definedName>
    <definedName name="A125167558W">[1]Data1!$HR$1:$HR$10,[1]Data1!$HR$11:$HR$83</definedName>
    <definedName name="A125167562L">[1]Data1!$HX$1:$HX$10,[1]Data1!$HX$11:$HX$83</definedName>
    <definedName name="A125167566W">[1]Data1!$GO$1:$GO$10,[1]Data1!$GO$11:$GO$83</definedName>
    <definedName name="A125167570L">[1]Data1!$GU$1:$GU$10,[1]Data1!$GU$11:$GU$83</definedName>
    <definedName name="A125167574W">[1]Data1!$FU$1:$FU$10,[1]Data1!$FU$11:$FU$83</definedName>
    <definedName name="A125167578F">[1]Data1!$HH$1:$HH$10,[1]Data1!$HH$11:$HH$83</definedName>
    <definedName name="A125167582W">[1]Data1!$GH$1:$GH$10,[1]Data1!$GH$11:$GH$83</definedName>
    <definedName name="A125167586F">[1]Data1!$GQ$1:$GQ$10,[1]Data1!$GQ$11:$GQ$83</definedName>
    <definedName name="A125167590W">[1]Data1!$HL$1:$HL$10,[1]Data1!$HL$11:$HL$83</definedName>
    <definedName name="A125167594F">[1]Data1!$HU$1:$HU$10,[1]Data1!$HU$11:$HU$83</definedName>
    <definedName name="A125167598R">[1]Data1!$FL$1:$FL$10,[1]Data1!$FL$11:$FL$83</definedName>
    <definedName name="A125167602V">[1]Data1!$GA$1:$GA$10,[1]Data1!$GA$11:$GA$83</definedName>
    <definedName name="A125167606C">[1]Data1!$GM$1:$GM$10,[1]Data1!$GM$11:$GM$83</definedName>
    <definedName name="A125167610V">[1]Data1!$HQ$1:$HQ$10,[1]Data1!$HQ$11:$HQ$83</definedName>
    <definedName name="A125167614C">[1]Data1!$FM$1:$FM$10,[1]Data1!$FM$11:$FM$83</definedName>
    <definedName name="A125167618L">[1]Data1!$FS$1:$FS$10,[1]Data1!$FS$11:$FS$83</definedName>
    <definedName name="A125167622C">[1]Data1!$HO$1:$HO$10,[1]Data1!$HO$11:$HO$83</definedName>
    <definedName name="A125167626L">[1]Data1!$FW$1:$FW$10,[1]Data1!$FW$11:$FW$83</definedName>
    <definedName name="A125167630C">[1]Data1!$GI$1:$GI$10,[1]Data1!$GI$11:$GI$83</definedName>
    <definedName name="A125167634L">[1]Data1!$HS$1:$HS$10,[1]Data1!$HS$11:$HS$83</definedName>
    <definedName name="A125167638W">[1]Data1!$FR$1:$FR$10,[1]Data1!$FR$11:$FR$83</definedName>
    <definedName name="A125167642L">[1]Data1!$FX$1:$FX$10,[1]Data1!$FX$11:$FX$83</definedName>
    <definedName name="A125167646W">[1]Data1!$GD$1:$GD$10,[1]Data1!$GD$11:$GD$83</definedName>
    <definedName name="A125167650L">[1]Data1!$GJ$1:$GJ$10,[1]Data1!$GJ$11:$GJ$83</definedName>
    <definedName name="A125167654W">[1]Data1!$HE$1:$HE$10,[1]Data1!$HE$11:$HE$83</definedName>
    <definedName name="A125167658F">[1]Data1!$HZ$1:$HZ$10,[1]Data1!$HZ$11:$HZ$83</definedName>
    <definedName name="A125167662W">[1]Data1!$GE$1:$GE$10,[1]Data1!$GE$11:$GE$83</definedName>
    <definedName name="A125167666F">[1]Data1!$GT$1:$GT$10,[1]Data1!$GT$11:$GT$83</definedName>
    <definedName name="A125167670W">[1]Data1!$FE$1:$FE$10,[1]Data1!$FE$11:$FE$83</definedName>
    <definedName name="A125167674F">[1]Data1!$FN$1:$FN$10,[1]Data1!$FN$11:$FN$83</definedName>
    <definedName name="A125167678R">[1]Data1!$FQ$1:$FQ$10,[1]Data1!$FQ$11:$FQ$83</definedName>
    <definedName name="A125167682F">[1]Data1!$GR$1:$GR$10,[1]Data1!$GR$11:$GR$83</definedName>
    <definedName name="A125167686R">[1]Data1!$GX$1:$GX$10,[1]Data1!$GX$11:$GX$83</definedName>
    <definedName name="A125167690F">[1]Data1!$HA$1:$HA$10,[1]Data1!$HA$11:$HA$83</definedName>
    <definedName name="A125167694R">[1]Data1!$HV$1:$HV$10,[1]Data1!$HV$11:$HV$83</definedName>
    <definedName name="A125167698X">[1]Data1!$GG$1:$GG$10,[1]Data1!$GG$11:$GG$83</definedName>
    <definedName name="A125167702C">[1]Data1!$GS$1:$GS$10,[1]Data1!$GS$11:$GS$83</definedName>
    <definedName name="A125167706L">[1]Data1!$GV$1:$GV$10,[1]Data1!$GV$11:$GV$83</definedName>
    <definedName name="A125167710C">[1]Data1!$HK$1:$HK$10,[1]Data1!$HK$11:$HK$83</definedName>
    <definedName name="A125167714L">[1]Data1!$HN$1:$HN$10,[1]Data1!$HN$11:$HN$83</definedName>
    <definedName name="A125167718W">[1]Data1!$FP$1:$FP$10,[1]Data1!$FP$11:$FP$83</definedName>
    <definedName name="A125167722L">[1]Data1!$FT$1:$FT$10,[1]Data1!$FT$11:$FT$83</definedName>
    <definedName name="A125167726W">[1]Data1!$GC$1:$GC$10,[1]Data1!$GC$11:$GC$83</definedName>
    <definedName name="A125167730L">[1]Data1!$FF$1:$FF$10,[1]Data1!$FF$11:$FF$83</definedName>
    <definedName name="A125167734W">[1]Data1!$FI$1:$FI$10,[1]Data1!$FI$11:$FI$83</definedName>
    <definedName name="A125167738F">[1]Data1!$GP$1:$GP$10,[1]Data1!$GP$11:$GP$83</definedName>
    <definedName name="A125167742W">[1]Data1!$FD$1:$FD$10,[1]Data1!$FD$11:$FD$83</definedName>
    <definedName name="A125167746F">[1]Data1!$GK$1:$GK$10,[1]Data1!$GK$11:$GK$83</definedName>
    <definedName name="A125167750W">[1]Data1!$FB$1:$FB$10,[1]Data1!$FB$11:$FB$83</definedName>
    <definedName name="A125167754F">[1]Data1!$FH$1:$FH$10,[1]Data1!$FH$11:$FH$83</definedName>
    <definedName name="A125167758R">[1]Data1!$FK$1:$FK$10,[1]Data1!$FK$11:$FK$83</definedName>
    <definedName name="A125167762F">[1]Data1!$FZ$1:$FZ$10,[1]Data1!$FZ$11:$FZ$83</definedName>
    <definedName name="A125167766R">[1]Data1!$HJ$1:$HJ$10,[1]Data1!$HJ$11:$HJ$83</definedName>
    <definedName name="A125167770F">[1]Data1!$HM$1:$HM$10,[1]Data1!$HM$11:$HM$83</definedName>
    <definedName name="A125167774R">[1]Data1!$FV$1:$FV$10,[1]Data1!$FV$11:$FV$83</definedName>
    <definedName name="A125167778X">[1]Data1!$GB$1:$GB$10,[1]Data1!$GB$11:$GB$83</definedName>
    <definedName name="A125167782R">[1]Data1!$GW$1:$GW$10,[1]Data1!$GW$11:$GW$83</definedName>
    <definedName name="A125167786X">[1]Data1!$GZ$1:$GZ$10,[1]Data1!$GZ$11:$GZ$83</definedName>
    <definedName name="A125167790R">[1]Data1!$GF$1:$GF$10,[1]Data1!$GF$11:$GF$83</definedName>
    <definedName name="A125167794X">[1]Data1!$HD$1:$HD$10,[1]Data1!$HD$11:$HD$83</definedName>
    <definedName name="A125167798J">[1]Data1!$HY$1:$HY$10,[1]Data1!$HY$11:$HY$83</definedName>
    <definedName name="A125167802L">[1]Data1!$GY$1:$GY$10,[1]Data1!$GY$11:$GY$83</definedName>
    <definedName name="A125167806W">[1]Data1!$HW$1:$HW$10,[1]Data1!$HW$11:$HW$83</definedName>
    <definedName name="A125167810L">[1]Data1!$FG$1:$FG$10,[1]Data1!$FG$11:$FG$83</definedName>
    <definedName name="A125167814W">[1]Data1!$GN$1:$GN$10,[1]Data1!$GN$11:$GN$83</definedName>
    <definedName name="A125167818F">[1]Data1!$HC$1:$HC$10,[1]Data1!$HC$11:$HC$83</definedName>
    <definedName name="A125167822W">[1]Data1!$HF$1:$HF$10,[1]Data1!$HF$11:$HF$83</definedName>
    <definedName name="A125167826F">[1]Data1!$IA$1:$IA$10,[1]Data1!$IA$11:$IA$83</definedName>
    <definedName name="A125167830W">[1]Data2!$V$1:$V$10,[1]Data2!$V$11:$V$83</definedName>
    <definedName name="A125167834F">[1]Data2!$AQ$1:$AQ$10,[1]Data2!$AQ$11:$AQ$83</definedName>
    <definedName name="A125167838R">[1]Data2!$AZ$1:$AZ$10,[1]Data2!$AZ$11:$AZ$83</definedName>
    <definedName name="A125167842F">[1]Data1!$IC$1:$IC$10,[1]Data1!$IC$11:$IC$83</definedName>
    <definedName name="A125167846R">[1]Data1!$IO$1:$IO$10,[1]Data1!$IO$11:$IO$83</definedName>
    <definedName name="A125167850F">[1]Data2!$AL$1:$AL$10,[1]Data2!$AL$11:$AL$83</definedName>
    <definedName name="A125167854R">[1]Data2!$BD$1:$BD$10,[1]Data2!$BD$11:$BD$83</definedName>
    <definedName name="A125167858X">[1]Data1!$IJ$1:$IJ$10,[1]Data1!$IJ$11:$IJ$83</definedName>
    <definedName name="A125167862R">[1]Data2!$I$1:$I$10,[1]Data2!$I$11:$I$83</definedName>
    <definedName name="A125167866X">[1]Data2!$AS$1:$AS$10,[1]Data2!$AS$11:$AS$83</definedName>
    <definedName name="A125167870R">[1]Data2!$BB$1:$BB$10,[1]Data2!$BB$11:$BB$83</definedName>
    <definedName name="A125167874X">[1]Data2!$BH$1:$BH$10,[1]Data2!$BH$11:$BH$83</definedName>
    <definedName name="A125167878J">[1]Data2!$Y$1:$Y$10,[1]Data2!$Y$11:$Y$83</definedName>
    <definedName name="A125167882X">[1]Data2!$AE$1:$AE$10,[1]Data2!$AE$11:$AE$83</definedName>
    <definedName name="A125167886J">[1]Data2!$E$1:$E$10,[1]Data2!$E$11:$E$83</definedName>
    <definedName name="A125167890X">[1]Data2!$AR$1:$AR$10,[1]Data2!$AR$11:$AR$83</definedName>
    <definedName name="A125167894J">[1]Data2!$R$1:$R$10,[1]Data2!$R$11:$R$83</definedName>
    <definedName name="A125167898T">[1]Data2!$AA$1:$AA$10,[1]Data2!$AA$11:$AA$83</definedName>
    <definedName name="A125167902W">[1]Data2!$AV$1:$AV$10,[1]Data2!$AV$11:$AV$83</definedName>
    <definedName name="A125167906F">[1]Data2!$BE$1:$BE$10,[1]Data2!$BE$11:$BE$83</definedName>
    <definedName name="A125167910W">[1]Data1!$IL$1:$IL$10,[1]Data1!$IL$11:$IL$83</definedName>
    <definedName name="A125167914F">[1]Data2!$K$1:$K$10,[1]Data2!$K$11:$K$83</definedName>
    <definedName name="A125167918R">[1]Data2!$W$1:$W$10,[1]Data2!$W$11:$W$83</definedName>
    <definedName name="A125167922F">[1]Data2!$BA$1:$BA$10,[1]Data2!$BA$11:$BA$83</definedName>
    <definedName name="A125167926R">[1]Data1!$IM$1:$IM$10,[1]Data1!$IM$11:$IM$83</definedName>
    <definedName name="A125167930F">[1]Data2!$C$1:$C$10,[1]Data2!$C$11:$C$83</definedName>
    <definedName name="A125167934R">[1]Data2!$AY$1:$AY$10,[1]Data2!$AY$11:$AY$83</definedName>
    <definedName name="A125167938X">[1]Data2!$G$1:$G$10,[1]Data2!$G$11:$G$83</definedName>
    <definedName name="A125167942R">[1]Data2!$S$1:$S$10,[1]Data2!$S$11:$S$83</definedName>
    <definedName name="A125167946X">[1]Data2!$BC$1:$BC$10,[1]Data2!$BC$11:$BC$83</definedName>
    <definedName name="A125167950R">[1]Data2!$B$1:$B$10,[1]Data2!$B$11:$B$83</definedName>
    <definedName name="A125167954X">[1]Data2!$H$1:$H$10,[1]Data2!$H$11:$H$83</definedName>
    <definedName name="A125167958J">[1]Data2!$N$1:$N$10,[1]Data2!$N$11:$N$83</definedName>
    <definedName name="A125167962X">[1]Data2!$T$1:$T$10,[1]Data2!$T$11:$T$83</definedName>
    <definedName name="A125167966J">[1]Data2!$AO$1:$AO$10,[1]Data2!$AO$11:$AO$83</definedName>
    <definedName name="A125167970X">[1]Data2!$BJ$1:$BJ$10,[1]Data2!$BJ$11:$BJ$83</definedName>
    <definedName name="A125167974J">[1]Data2!$O$1:$O$10,[1]Data2!$O$11:$O$83</definedName>
    <definedName name="A125167978T">[1]Data2!$AD$1:$AD$10,[1]Data2!$AD$11:$AD$83</definedName>
    <definedName name="A125167982J">[1]Data1!$IE$1:$IE$10,[1]Data1!$IE$11:$IE$83</definedName>
    <definedName name="A125167986T">[1]Data1!$IN$1:$IN$10,[1]Data1!$IN$11:$IN$83</definedName>
    <definedName name="A125167990J">[1]Data1!$IQ$1:$IQ$10,[1]Data1!$IQ$11:$IQ$83</definedName>
    <definedName name="A125167994T">[1]Data2!$AB$1:$AB$10,[1]Data2!$AB$11:$AB$83</definedName>
    <definedName name="A125167998A">[1]Data2!$AH$1:$AH$10,[1]Data2!$AH$11:$AH$83</definedName>
    <definedName name="A125168002J">[1]Data2!$AK$1:$AK$10,[1]Data2!$AK$11:$AK$83</definedName>
    <definedName name="A125168006T">[1]Data2!$BF$1:$BF$10,[1]Data2!$BF$11:$BF$83</definedName>
    <definedName name="A125168010J">[1]Data2!$Q$1:$Q$10,[1]Data2!$Q$11:$Q$83</definedName>
    <definedName name="A125168014T">[1]Data2!$AC$1:$AC$10,[1]Data2!$AC$11:$AC$83</definedName>
    <definedName name="A125168018A">[1]Data2!$AF$1:$AF$10,[1]Data2!$AF$11:$AF$83</definedName>
    <definedName name="A125168022T">[1]Data2!$AU$1:$AU$10,[1]Data2!$AU$11:$AU$83</definedName>
    <definedName name="A125168026A">[1]Data2!$AX$1:$AX$10,[1]Data2!$AX$11:$AX$83</definedName>
    <definedName name="A125168030T">[1]Data1!$IP$1:$IP$10,[1]Data1!$IP$11:$IP$83</definedName>
    <definedName name="A125168034A">[1]Data2!$D$1:$D$10,[1]Data2!$D$11:$D$83</definedName>
    <definedName name="A125168038K">[1]Data2!$M$1:$M$10,[1]Data2!$M$11:$M$83</definedName>
    <definedName name="A125168042A">[1]Data1!$IF$1:$IF$10,[1]Data1!$IF$11:$IF$83</definedName>
    <definedName name="A125168046K">[1]Data1!$II$1:$II$10,[1]Data1!$II$11:$II$83</definedName>
    <definedName name="A125168050A">[1]Data2!$Z$1:$Z$10,[1]Data2!$Z$11:$Z$83</definedName>
    <definedName name="A125168054K">[1]Data1!$ID$1:$ID$10,[1]Data1!$ID$11:$ID$83</definedName>
    <definedName name="A125168058V">[1]Data2!$U$1:$U$10,[1]Data2!$U$11:$U$83</definedName>
    <definedName name="A125168062K">[1]Data1!$IB$1:$IB$10,[1]Data1!$IB$11:$IB$83</definedName>
    <definedName name="A125168066V">[1]Data1!$IH$1:$IH$10,[1]Data1!$IH$11:$IH$83</definedName>
    <definedName name="A125168070K">[1]Data1!$IK$1:$IK$10,[1]Data1!$IK$11:$IK$83</definedName>
    <definedName name="A125168074V">[1]Data2!$J$1:$J$10,[1]Data2!$J$11:$J$83</definedName>
    <definedName name="A125168078C">[1]Data2!$AT$1:$AT$10,[1]Data2!$AT$11:$AT$83</definedName>
    <definedName name="A125168082V">[1]Data2!$AW$1:$AW$10,[1]Data2!$AW$11:$AW$83</definedName>
    <definedName name="A125168086C">[1]Data2!$F$1:$F$10,[1]Data2!$F$11:$F$83</definedName>
    <definedName name="A125168090V">[1]Data2!$L$1:$L$10,[1]Data2!$L$11:$L$83</definedName>
    <definedName name="A125168094C">[1]Data2!$AG$1:$AG$10,[1]Data2!$AG$11:$AG$83</definedName>
    <definedName name="A125168098L">[1]Data2!$AJ$1:$AJ$10,[1]Data2!$AJ$11:$AJ$83</definedName>
    <definedName name="A125168102T">[1]Data2!$P$1:$P$10,[1]Data2!$P$11:$P$83</definedName>
    <definedName name="A125168106A">[1]Data2!$AN$1:$AN$10,[1]Data2!$AN$11:$AN$83</definedName>
    <definedName name="A125168110T">[1]Data2!$BI$1:$BI$10,[1]Data2!$BI$11:$BI$83</definedName>
    <definedName name="A125168114A">[1]Data2!$AI$1:$AI$10,[1]Data2!$AI$11:$AI$83</definedName>
    <definedName name="A125168118K">[1]Data2!$BG$1:$BG$10,[1]Data2!$BG$11:$BG$83</definedName>
    <definedName name="A125168122A">[1]Data1!$IG$1:$IG$10,[1]Data1!$IG$11:$IG$83</definedName>
    <definedName name="A125168126K">[1]Data2!$X$1:$X$10,[1]Data2!$X$11:$X$83</definedName>
    <definedName name="A125168130A">[1]Data2!$AM$1:$AM$10,[1]Data2!$AM$11:$AM$83</definedName>
    <definedName name="A125168134K">[1]Data2!$AP$1:$AP$10,[1]Data2!$AP$11:$AP$83</definedName>
    <definedName name="A125168138V">[1]Data2!$BK$1:$BK$10,[1]Data2!$BK$11:$BK$83</definedName>
    <definedName name="A125168142K">[1]Data3!$FF$1:$FF$10,[1]Data3!$FF$11:$FF$83</definedName>
    <definedName name="A125168146V">[1]Data3!$GA$1:$GA$10,[1]Data3!$GA$11:$GA$83</definedName>
    <definedName name="A125168150K">[1]Data3!$GJ$1:$GJ$10,[1]Data3!$GJ$11:$GJ$83</definedName>
    <definedName name="A125168154V">[1]Data3!$DW$1:$DW$10,[1]Data3!$DW$11:$DW$83</definedName>
    <definedName name="A125168158C">[1]Data3!$EI$1:$EI$10,[1]Data3!$EI$11:$EI$83</definedName>
    <definedName name="A125168162V">[1]Data3!$FV$1:$FV$10,[1]Data3!$FV$11:$FV$83</definedName>
    <definedName name="A125168166C">[1]Data3!$GN$1:$GN$10,[1]Data3!$GN$11:$GN$83</definedName>
    <definedName name="A125168170V">[1]Data3!$ED$1:$ED$10,[1]Data3!$ED$11:$ED$83</definedName>
    <definedName name="A125168174C">[1]Data3!$ES$1:$ES$10,[1]Data3!$ES$11:$ES$83</definedName>
    <definedName name="A125168178L">[1]Data3!$GC$1:$GC$10,[1]Data3!$GC$11:$GC$83</definedName>
    <definedName name="A125168182C">[1]Data3!$GL$1:$GL$10,[1]Data3!$GL$11:$GL$83</definedName>
    <definedName name="A125168186L">[1]Data3!$GR$1:$GR$10,[1]Data3!$GR$11:$GR$83</definedName>
    <definedName name="A125168190C">[1]Data3!$FI$1:$FI$10,[1]Data3!$FI$11:$FI$83</definedName>
    <definedName name="A125168194L">[1]Data3!$FO$1:$FO$10,[1]Data3!$FO$11:$FO$83</definedName>
    <definedName name="A125168198W">[1]Data3!$EO$1:$EO$10,[1]Data3!$EO$11:$EO$83</definedName>
    <definedName name="A125168202A">[1]Data3!$GB$1:$GB$10,[1]Data3!$GB$11:$GB$83</definedName>
    <definedName name="A125168206K">[1]Data3!$FB$1:$FB$10,[1]Data3!$FB$11:$FB$83</definedName>
    <definedName name="A125168210A">[1]Data3!$FK$1:$FK$10,[1]Data3!$FK$11:$FK$83</definedName>
    <definedName name="A125168214K">[1]Data3!$GF$1:$GF$10,[1]Data3!$GF$11:$GF$83</definedName>
    <definedName name="A125168218V">[1]Data3!$GO$1:$GO$10,[1]Data3!$GO$11:$GO$83</definedName>
    <definedName name="A125168222K">[1]Data3!$EF$1:$EF$10,[1]Data3!$EF$11:$EF$83</definedName>
    <definedName name="A125168226V">[1]Data3!$EU$1:$EU$10,[1]Data3!$EU$11:$EU$83</definedName>
    <definedName name="A125168230K">[1]Data3!$FG$1:$FG$10,[1]Data3!$FG$11:$FG$83</definedName>
    <definedName name="A125168234V">[1]Data3!$GK$1:$GK$10,[1]Data3!$GK$11:$GK$83</definedName>
    <definedName name="A125168238C">[1]Data3!$EG$1:$EG$10,[1]Data3!$EG$11:$EG$83</definedName>
    <definedName name="A125168242V">[1]Data3!$EM$1:$EM$10,[1]Data3!$EM$11:$EM$83</definedName>
    <definedName name="A125168246C">[1]Data3!$GI$1:$GI$10,[1]Data3!$GI$11:$GI$83</definedName>
    <definedName name="A125168250V">[1]Data3!$EQ$1:$EQ$10,[1]Data3!$EQ$11:$EQ$83</definedName>
    <definedName name="A125168254C">[1]Data3!$FC$1:$FC$10,[1]Data3!$FC$11:$FC$83</definedName>
    <definedName name="A125168258L">[1]Data3!$GM$1:$GM$10,[1]Data3!$GM$11:$GM$83</definedName>
    <definedName name="A125168262C">[1]Data3!$EL$1:$EL$10,[1]Data3!$EL$11:$EL$83</definedName>
    <definedName name="A125168266L">[1]Data3!$ER$1:$ER$10,[1]Data3!$ER$11:$ER$83</definedName>
    <definedName name="A125168270C">[1]Data3!$EX$1:$EX$10,[1]Data3!$EX$11:$EX$83</definedName>
    <definedName name="A125168274L">[1]Data3!$FD$1:$FD$10,[1]Data3!$FD$11:$FD$83</definedName>
    <definedName name="A125168278W">[1]Data3!$FY$1:$FY$10,[1]Data3!$FY$11:$FY$83</definedName>
    <definedName name="A125168282L">[1]Data3!$GT$1:$GT$10,[1]Data3!$GT$11:$GT$83</definedName>
    <definedName name="A125168286W">[1]Data3!$EY$1:$EY$10,[1]Data3!$EY$11:$EY$83</definedName>
    <definedName name="A125168290L">[1]Data3!$FN$1:$FN$10,[1]Data3!$FN$11:$FN$83</definedName>
    <definedName name="A125168294W">[1]Data3!$DY$1:$DY$10,[1]Data3!$DY$11:$DY$83</definedName>
    <definedName name="A125168298F">[1]Data3!$EH$1:$EH$10,[1]Data3!$EH$11:$EH$83</definedName>
    <definedName name="A125168302K">[1]Data3!$EK$1:$EK$10,[1]Data3!$EK$11:$EK$83</definedName>
    <definedName name="A125168306V">[1]Data3!$FL$1:$FL$10,[1]Data3!$FL$11:$FL$83</definedName>
    <definedName name="A125168310K">[1]Data3!$FR$1:$FR$10,[1]Data3!$FR$11:$FR$83</definedName>
    <definedName name="A125168314V">[1]Data3!$FU$1:$FU$10,[1]Data3!$FU$11:$FU$83</definedName>
    <definedName name="A125168318C">[1]Data3!$GP$1:$GP$10,[1]Data3!$GP$11:$GP$83</definedName>
    <definedName name="A125168322V">[1]Data3!$FA$1:$FA$10,[1]Data3!$FA$11:$FA$83</definedName>
    <definedName name="A125168326C">[1]Data3!$FM$1:$FM$10,[1]Data3!$FM$11:$FM$83</definedName>
    <definedName name="A125168330V">[1]Data3!$FP$1:$FP$10,[1]Data3!$FP$11:$FP$83</definedName>
    <definedName name="A125168334C">[1]Data3!$GE$1:$GE$10,[1]Data3!$GE$11:$GE$83</definedName>
    <definedName name="A125168338L">[1]Data3!$GH$1:$GH$10,[1]Data3!$GH$11:$GH$83</definedName>
    <definedName name="A125168342C">[1]Data3!$EJ$1:$EJ$10,[1]Data3!$EJ$11:$EJ$83</definedName>
    <definedName name="A125168346L">[1]Data3!$EN$1:$EN$10,[1]Data3!$EN$11:$EN$83</definedName>
    <definedName name="A125168350C">[1]Data3!$EW$1:$EW$10,[1]Data3!$EW$11:$EW$83</definedName>
    <definedName name="A125168354L">[1]Data3!$DZ$1:$DZ$10,[1]Data3!$DZ$11:$DZ$83</definedName>
    <definedName name="A125168358W">[1]Data3!$EC$1:$EC$10,[1]Data3!$EC$11:$EC$83</definedName>
    <definedName name="A125168362L">[1]Data3!$FJ$1:$FJ$10,[1]Data3!$FJ$11:$FJ$83</definedName>
    <definedName name="A125168366W">[1]Data3!$DX$1:$DX$10,[1]Data3!$DX$11:$DX$83</definedName>
    <definedName name="A125168370L">[1]Data3!$FE$1:$FE$10,[1]Data3!$FE$11:$FE$83</definedName>
    <definedName name="A125168374W">[1]Data3!$DV$1:$DV$10,[1]Data3!$DV$11:$DV$83</definedName>
    <definedName name="A125168378F">[1]Data3!$EB$1:$EB$10,[1]Data3!$EB$11:$EB$83</definedName>
    <definedName name="A125168382W">[1]Data3!$EE$1:$EE$10,[1]Data3!$EE$11:$EE$83</definedName>
    <definedName name="A125168386F">[1]Data3!$ET$1:$ET$10,[1]Data3!$ET$11:$ET$83</definedName>
    <definedName name="A125168390W">[1]Data3!$GD$1:$GD$10,[1]Data3!$GD$11:$GD$83</definedName>
    <definedName name="A125168394F">[1]Data3!$GG$1:$GG$10,[1]Data3!$GG$11:$GG$83</definedName>
    <definedName name="A125168398R">[1]Data3!$EP$1:$EP$10,[1]Data3!$EP$11:$EP$83</definedName>
    <definedName name="A125168402V">[1]Data3!$EV$1:$EV$10,[1]Data3!$EV$11:$EV$83</definedName>
    <definedName name="A125168406C">[1]Data3!$FQ$1:$FQ$10,[1]Data3!$FQ$11:$FQ$83</definedName>
    <definedName name="A125168410V">[1]Data3!$FT$1:$FT$10,[1]Data3!$FT$11:$FT$83</definedName>
    <definedName name="A125168414C">[1]Data3!$EZ$1:$EZ$10,[1]Data3!$EZ$11:$EZ$83</definedName>
    <definedName name="A125168418L">[1]Data3!$FX$1:$FX$10,[1]Data3!$FX$11:$FX$83</definedName>
    <definedName name="A125168422C">[1]Data3!$GS$1:$GS$10,[1]Data3!$GS$11:$GS$83</definedName>
    <definedName name="A125168426L">[1]Data3!$FS$1:$FS$10,[1]Data3!$FS$11:$FS$83</definedName>
    <definedName name="A125168430C">[1]Data3!$GQ$1:$GQ$10,[1]Data3!$GQ$11:$GQ$83</definedName>
    <definedName name="A125168434L">[1]Data3!$EA$1:$EA$10,[1]Data3!$EA$11:$EA$83</definedName>
    <definedName name="A125168438W">[1]Data3!$FH$1:$FH$10,[1]Data3!$FH$11:$FH$83</definedName>
    <definedName name="A125168442L">[1]Data3!$FW$1:$FW$10,[1]Data3!$FW$11:$FW$83</definedName>
    <definedName name="A125168446W">[1]Data3!$FZ$1:$FZ$10,[1]Data3!$FZ$11:$FZ$83</definedName>
    <definedName name="A125168450L">[1]Data3!$GU$1:$GU$10,[1]Data3!$GU$11:$GU$83</definedName>
    <definedName name="A125168454W">[1]Data4!$BP$1:$BP$10,[1]Data4!$BP$11:$BP$83</definedName>
    <definedName name="A125168458F">[1]Data4!$CK$1:$CK$10,[1]Data4!$CK$11:$CK$83</definedName>
    <definedName name="A125168462W">[1]Data4!$CT$1:$CT$10,[1]Data4!$CT$11:$CT$83</definedName>
    <definedName name="A125168466F">[1]Data4!$AG$1:$AG$10,[1]Data4!$AG$11:$AG$83</definedName>
    <definedName name="A125168470W">[1]Data4!$AS$1:$AS$10,[1]Data4!$AS$11:$AS$83</definedName>
    <definedName name="A125168474F">[1]Data4!$CF$1:$CF$10,[1]Data4!$CF$11:$CF$83</definedName>
    <definedName name="A125168478R">[1]Data4!$CX$1:$CX$10,[1]Data4!$CX$11:$CX$83</definedName>
    <definedName name="A125168482F">[1]Data4!$AN$1:$AN$10,[1]Data4!$AN$11:$AN$83</definedName>
    <definedName name="A125168486R">[1]Data4!$BC$1:$BC$10,[1]Data4!$BC$11:$BC$83</definedName>
    <definedName name="A125168490F">[1]Data4!$CM$1:$CM$10,[1]Data4!$CM$11:$CM$83</definedName>
    <definedName name="A125168494R">[1]Data4!$CV$1:$CV$10,[1]Data4!$CV$11:$CV$83</definedName>
    <definedName name="A125168498X">[1]Data4!$DB$1:$DB$10,[1]Data4!$DB$11:$DB$83</definedName>
    <definedName name="A125168502C">[1]Data4!$BS$1:$BS$10,[1]Data4!$BS$11:$BS$83</definedName>
    <definedName name="A125168506L">[1]Data4!$BY$1:$BY$10,[1]Data4!$BY$11:$BY$83</definedName>
    <definedName name="A125168510C">[1]Data4!$AY$1:$AY$10,[1]Data4!$AY$11:$AY$83</definedName>
    <definedName name="A125168514L">[1]Data4!$CL$1:$CL$10,[1]Data4!$CL$11:$CL$83</definedName>
    <definedName name="A125168518W">[1]Data4!$BL$1:$BL$10,[1]Data4!$BL$11:$BL$83</definedName>
    <definedName name="A125168522L">[1]Data4!$BU$1:$BU$10,[1]Data4!$BU$11:$BU$83</definedName>
    <definedName name="A125168526W">[1]Data4!$CP$1:$CP$10,[1]Data4!$CP$11:$CP$83</definedName>
    <definedName name="A125168530L">[1]Data4!$CY$1:$CY$10,[1]Data4!$CY$11:$CY$83</definedName>
    <definedName name="A125168534W">[1]Data4!$AP$1:$AP$10,[1]Data4!$AP$11:$AP$83</definedName>
    <definedName name="A125168538F">[1]Data4!$BE$1:$BE$10,[1]Data4!$BE$11:$BE$83</definedName>
    <definedName name="A125168542W">[1]Data4!$BQ$1:$BQ$10,[1]Data4!$BQ$11:$BQ$83</definedName>
    <definedName name="A125168546F">[1]Data4!$CU$1:$CU$10,[1]Data4!$CU$11:$CU$83</definedName>
    <definedName name="A125168550W">[1]Data4!$AQ$1:$AQ$10,[1]Data4!$AQ$11:$AQ$83</definedName>
    <definedName name="A125168554F">[1]Data4!$AW$1:$AW$10,[1]Data4!$AW$11:$AW$83</definedName>
    <definedName name="A125168558R">[1]Data4!$CS$1:$CS$10,[1]Data4!$CS$11:$CS$83</definedName>
    <definedName name="A125168562F">[1]Data4!$BA$1:$BA$10,[1]Data4!$BA$11:$BA$83</definedName>
    <definedName name="A125168566R">[1]Data4!$BM$1:$BM$10,[1]Data4!$BM$11:$BM$83</definedName>
    <definedName name="A125168570F">[1]Data4!$CW$1:$CW$10,[1]Data4!$CW$11:$CW$83</definedName>
    <definedName name="A125168574R">[1]Data4!$AV$1:$AV$10,[1]Data4!$AV$11:$AV$83</definedName>
    <definedName name="A125168578X">[1]Data4!$BB$1:$BB$10,[1]Data4!$BB$11:$BB$83</definedName>
    <definedName name="A125168582R">[1]Data4!$BH$1:$BH$10,[1]Data4!$BH$11:$BH$83</definedName>
    <definedName name="A125168586X">[1]Data4!$BN$1:$BN$10,[1]Data4!$BN$11:$BN$83</definedName>
    <definedName name="A125168590R">[1]Data4!$CI$1:$CI$10,[1]Data4!$CI$11:$CI$83</definedName>
    <definedName name="A125168594X">[1]Data4!$DD$1:$DD$10,[1]Data4!$DD$11:$DD$83</definedName>
    <definedName name="A125168598J">[1]Data4!$BI$1:$BI$10,[1]Data4!$BI$11:$BI$83</definedName>
    <definedName name="A125168602L">[1]Data4!$BX$1:$BX$10,[1]Data4!$BX$11:$BX$83</definedName>
    <definedName name="A125168606W">[1]Data4!$AI$1:$AI$10,[1]Data4!$AI$11:$AI$83</definedName>
    <definedName name="A125168610L">[1]Data4!$AR$1:$AR$10,[1]Data4!$AR$11:$AR$83</definedName>
    <definedName name="A125168614W">[1]Data4!$AU$1:$AU$10,[1]Data4!$AU$11:$AU$83</definedName>
    <definedName name="A125168618F">[1]Data4!$BV$1:$BV$10,[1]Data4!$BV$11:$BV$83</definedName>
    <definedName name="A125168622W">[1]Data4!$CB$1:$CB$10,[1]Data4!$CB$11:$CB$83</definedName>
    <definedName name="A125168626F">[1]Data4!$CE$1:$CE$10,[1]Data4!$CE$11:$CE$83</definedName>
    <definedName name="A125168630W">[1]Data4!$CZ$1:$CZ$10,[1]Data4!$CZ$11:$CZ$83</definedName>
    <definedName name="A125168634F">[1]Data4!$BK$1:$BK$10,[1]Data4!$BK$11:$BK$83</definedName>
    <definedName name="A125168638R">[1]Data4!$BW$1:$BW$10,[1]Data4!$BW$11:$BW$83</definedName>
    <definedName name="A125168642F">[1]Data4!$BZ$1:$BZ$10,[1]Data4!$BZ$11:$BZ$83</definedName>
    <definedName name="A125168646R">[1]Data4!$CO$1:$CO$10,[1]Data4!$CO$11:$CO$83</definedName>
    <definedName name="A125168650F">[1]Data4!$CR$1:$CR$10,[1]Data4!$CR$11:$CR$83</definedName>
    <definedName name="A125168654R">[1]Data4!$AT$1:$AT$10,[1]Data4!$AT$11:$AT$83</definedName>
    <definedName name="A125168658X">[1]Data4!$AX$1:$AX$10,[1]Data4!$AX$11:$AX$83</definedName>
    <definedName name="A125168662R">[1]Data4!$BG$1:$BG$10,[1]Data4!$BG$11:$BG$83</definedName>
    <definedName name="A125168666X">[1]Data4!$AJ$1:$AJ$10,[1]Data4!$AJ$11:$AJ$83</definedName>
    <definedName name="A125168670R">[1]Data4!$AM$1:$AM$10,[1]Data4!$AM$11:$AM$83</definedName>
    <definedName name="A125168674X">[1]Data4!$BT$1:$BT$10,[1]Data4!$BT$11:$BT$83</definedName>
    <definedName name="A125168678J">[1]Data4!$AH$1:$AH$10,[1]Data4!$AH$11:$AH$83</definedName>
    <definedName name="A125168682X">[1]Data4!$BO$1:$BO$10,[1]Data4!$BO$11:$BO$83</definedName>
    <definedName name="A125168686J">[1]Data4!$AF$1:$AF$10,[1]Data4!$AF$11:$AF$83</definedName>
    <definedName name="A125168690X">[1]Data4!$AL$1:$AL$10,[1]Data4!$AL$11:$AL$83</definedName>
    <definedName name="A125168694J">[1]Data4!$AO$1:$AO$10,[1]Data4!$AO$11:$AO$83</definedName>
    <definedName name="A125168698T">[1]Data4!$BD$1:$BD$10,[1]Data4!$BD$11:$BD$83</definedName>
    <definedName name="A125168702W">[1]Data4!$CN$1:$CN$10,[1]Data4!$CN$11:$CN$83</definedName>
    <definedName name="A125168706F">[1]Data4!$CQ$1:$CQ$10,[1]Data4!$CQ$11:$CQ$83</definedName>
    <definedName name="A125168710W">[1]Data4!$AZ$1:$AZ$10,[1]Data4!$AZ$11:$AZ$83</definedName>
    <definedName name="A125168714F">[1]Data4!$BF$1:$BF$10,[1]Data4!$BF$11:$BF$83</definedName>
    <definedName name="A125168718R">[1]Data4!$CA$1:$CA$10,[1]Data4!$CA$11:$CA$83</definedName>
    <definedName name="A125168722F">[1]Data4!$CD$1:$CD$10,[1]Data4!$CD$11:$CD$83</definedName>
    <definedName name="A125168726R">[1]Data4!$BJ$1:$BJ$10,[1]Data4!$BJ$11:$BJ$83</definedName>
    <definedName name="A125168730F">[1]Data4!$CH$1:$CH$10,[1]Data4!$CH$11:$CH$83</definedName>
    <definedName name="A125168734R">[1]Data4!$DC$1:$DC$10,[1]Data4!$DC$11:$DC$83</definedName>
    <definedName name="A125168738X">[1]Data4!$CC$1:$CC$10,[1]Data4!$CC$11:$CC$83</definedName>
    <definedName name="A125168742R">[1]Data4!$DA$1:$DA$10,[1]Data4!$DA$11:$DA$83</definedName>
    <definedName name="A125168746X">[1]Data4!$AK$1:$AK$10,[1]Data4!$AK$11:$AK$83</definedName>
    <definedName name="A125168750R">[1]Data4!$BR$1:$BR$10,[1]Data4!$BR$11:$BR$83</definedName>
    <definedName name="A125168754X">[1]Data4!$CG$1:$CG$10,[1]Data4!$CG$11:$CG$83</definedName>
    <definedName name="A125168758J">[1]Data4!$CJ$1:$CJ$10,[1]Data4!$CJ$11:$CJ$83</definedName>
    <definedName name="A125168762X">[1]Data4!$DE$1:$DE$10,[1]Data4!$DE$11:$DE$83</definedName>
    <definedName name="A125173158X">[1]Data1!$AL$1:$AL$10,[1]Data1!$AL$11:$AL$83</definedName>
    <definedName name="A125173162R">[1]Data1!$BG$1:$BG$10,[1]Data1!$BG$11:$BG$83</definedName>
    <definedName name="A125173166X">[1]Data1!$BP$1:$BP$10,[1]Data1!$BP$11:$BP$83</definedName>
    <definedName name="A125173170R">[1]Data1!$AO$1:$AO$10,[1]Data1!$AO$11:$AO$83</definedName>
    <definedName name="A125173174X">[1]Data1!$AU$1:$AU$10,[1]Data1!$AU$11:$AU$83</definedName>
    <definedName name="A125173178J">[1]Data1!$W$1:$W$10,[1]Data1!$W$11:$W$83</definedName>
    <definedName name="A125173182X">[1]Data1!$AI$1:$AI$10,[1]Data1!$AI$11:$AI$83</definedName>
    <definedName name="A125173186J">[1]Data1!$BS$1:$BS$10,[1]Data1!$BS$11:$BS$83</definedName>
    <definedName name="A125173190X">[1]Data1!$E$1:$E$10,[1]Data1!$E$11:$E$83</definedName>
    <definedName name="A125173194J">[1]Data1!$N$1:$N$10,[1]Data1!$N$11:$N$83</definedName>
    <definedName name="A125173198T">[1]Data1!$Q$1:$Q$10,[1]Data1!$Q$11:$Q$83</definedName>
    <definedName name="A125173202W">[1]Data1!$AR$1:$AR$10,[1]Data1!$AR$11:$AR$83</definedName>
    <definedName name="A125173206F">[1]Data1!$AX$1:$AX$10,[1]Data1!$AX$11:$AX$83</definedName>
    <definedName name="A125173210W">[1]Data1!$BA$1:$BA$10,[1]Data1!$BA$11:$BA$83</definedName>
    <definedName name="A125173214F">[1]Data1!$BV$1:$BV$10,[1]Data1!$BV$11:$BV$83</definedName>
    <definedName name="A125173218R">[1]Data1!$T$1:$T$10,[1]Data1!$T$11:$T$83</definedName>
    <definedName name="A125173222F">[1]Data1!$AC$1:$AC$10,[1]Data1!$AC$11:$AC$83</definedName>
    <definedName name="A125173226R">[1]Data1!$B$1:$B$10,[1]Data1!$B$11:$B$83</definedName>
    <definedName name="A125173230F">[1]Data1!$H$1:$H$10,[1]Data1!$H$11:$H$83</definedName>
    <definedName name="A125173234R">[1]Data1!$K$1:$K$10,[1]Data1!$K$11:$K$83</definedName>
    <definedName name="A125173238X">[1]Data1!$Z$1:$Z$10,[1]Data1!$Z$11:$Z$83</definedName>
    <definedName name="A125173242R">[1]Data1!$BJ$1:$BJ$10,[1]Data1!$BJ$11:$BJ$83</definedName>
    <definedName name="A125173246X">[1]Data1!$BM$1:$BM$10,[1]Data1!$BM$11:$BM$83</definedName>
    <definedName name="A125173250R">[1]Data1!$AF$1:$AF$10,[1]Data1!$AF$11:$AF$83</definedName>
    <definedName name="A125173254X">[1]Data1!$BD$1:$BD$10,[1]Data1!$BD$11:$BD$83</definedName>
    <definedName name="A125173258J">[1]Data1!$BY$1:$BY$10,[1]Data1!$BY$11:$BY$83</definedName>
    <definedName name="A125173262X">[1]Data5!$AZ$1:$AZ$10,[1]Data5!$AZ$11:$AZ$83</definedName>
    <definedName name="A125173266J">[1]Data5!$BU$1:$BU$10,[1]Data5!$BU$11:$BU$83</definedName>
    <definedName name="A125173270X">[1]Data5!$CD$1:$CD$10,[1]Data5!$CD$11:$CD$83</definedName>
    <definedName name="A125173274J">[1]Data5!$BC$1:$BC$10,[1]Data5!$BC$11:$BC$83</definedName>
    <definedName name="A125173278T">[1]Data5!$BI$1:$BI$10,[1]Data5!$BI$11:$BI$83</definedName>
    <definedName name="A125173282J">[1]Data5!$AK$1:$AK$10,[1]Data5!$AK$11:$AK$83</definedName>
    <definedName name="A125173286T">[1]Data5!$AW$1:$AW$10,[1]Data5!$AW$11:$AW$83</definedName>
    <definedName name="A125173290J">[1]Data5!$CG$1:$CG$10,[1]Data5!$CG$11:$CG$83</definedName>
    <definedName name="A125173294T">[1]Data5!$S$1:$S$10,[1]Data5!$S$11:$S$83</definedName>
    <definedName name="A125173298A">[1]Data5!$AB$1:$AB$10,[1]Data5!$AB$11:$AB$83</definedName>
    <definedName name="A125173302F">[1]Data5!$AE$1:$AE$10,[1]Data5!$AE$11:$AE$83</definedName>
    <definedName name="A125173306R">[1]Data5!$BF$1:$BF$10,[1]Data5!$BF$11:$BF$83</definedName>
    <definedName name="A125173310F">[1]Data5!$BL$1:$BL$10,[1]Data5!$BL$11:$BL$83</definedName>
    <definedName name="A125173314R">[1]Data5!$BO$1:$BO$10,[1]Data5!$BO$11:$BO$83</definedName>
    <definedName name="A125173318X">[1]Data5!$CJ$1:$CJ$10,[1]Data5!$CJ$11:$CJ$83</definedName>
    <definedName name="A125173322R">[1]Data5!$AH$1:$AH$10,[1]Data5!$AH$11:$AH$83</definedName>
    <definedName name="A125173326X">[1]Data5!$AQ$1:$AQ$10,[1]Data5!$AQ$11:$AQ$83</definedName>
    <definedName name="A125173330R">[1]Data5!$P$1:$P$10,[1]Data5!$P$11:$P$83</definedName>
    <definedName name="A125173334X">[1]Data5!$V$1:$V$10,[1]Data5!$V$11:$V$83</definedName>
    <definedName name="A125173338J">[1]Data5!$Y$1:$Y$10,[1]Data5!$Y$11:$Y$83</definedName>
    <definedName name="A125173342X">[1]Data5!$AN$1:$AN$10,[1]Data5!$AN$11:$AN$83</definedName>
    <definedName name="A125173346J">[1]Data5!$BX$1:$BX$10,[1]Data5!$BX$11:$BX$83</definedName>
    <definedName name="A125173350X">[1]Data5!$CA$1:$CA$10,[1]Data5!$CA$11:$CA$83</definedName>
    <definedName name="A125173354J">[1]Data5!$AT$1:$AT$10,[1]Data5!$AT$11:$AT$83</definedName>
    <definedName name="A125173358T">[1]Data5!$BR$1:$BR$10,[1]Data5!$BR$11:$BR$83</definedName>
    <definedName name="A125173362J">[1]Data5!$CM$1:$CM$10,[1]Data5!$CM$11:$CM$83</definedName>
    <definedName name="A125173366T">[1]Data3!$CF$1:$CF$10,[1]Data3!$CF$11:$CF$83</definedName>
    <definedName name="A125173370J">[1]Data3!$DA$1:$DA$10,[1]Data3!$DA$11:$DA$83</definedName>
    <definedName name="A125173374T">[1]Data3!$DJ$1:$DJ$10,[1]Data3!$DJ$11:$DJ$83</definedName>
    <definedName name="A125173378A">[1]Data3!$CI$1:$CI$10,[1]Data3!$CI$11:$CI$83</definedName>
    <definedName name="A125173382T">[1]Data3!$CO$1:$CO$10,[1]Data3!$CO$11:$CO$83</definedName>
    <definedName name="A125173386A">[1]Data3!$BQ$1:$BQ$10,[1]Data3!$BQ$11:$BQ$83</definedName>
    <definedName name="A125173390T">[1]Data3!$CC$1:$CC$10,[1]Data3!$CC$11:$CC$83</definedName>
    <definedName name="A125173394A">[1]Data3!$DM$1:$DM$10,[1]Data3!$DM$11:$DM$83</definedName>
    <definedName name="A125173398K">[1]Data3!$AY$1:$AY$10,[1]Data3!$AY$11:$AY$83</definedName>
    <definedName name="A125173402R">[1]Data3!$BH$1:$BH$10,[1]Data3!$BH$11:$BH$83</definedName>
    <definedName name="A125173406X">[1]Data3!$BK$1:$BK$10,[1]Data3!$BK$11:$BK$83</definedName>
    <definedName name="A125173410R">[1]Data3!$CL$1:$CL$10,[1]Data3!$CL$11:$CL$83</definedName>
    <definedName name="A125173414X">[1]Data3!$CR$1:$CR$10,[1]Data3!$CR$11:$CR$83</definedName>
    <definedName name="A125173418J">[1]Data3!$CU$1:$CU$10,[1]Data3!$CU$11:$CU$83</definedName>
    <definedName name="A125173422X">[1]Data3!$DP$1:$DP$10,[1]Data3!$DP$11:$DP$83</definedName>
    <definedName name="A125173426J">[1]Data3!$BN$1:$BN$10,[1]Data3!$BN$11:$BN$83</definedName>
    <definedName name="A125173430X">[1]Data3!$BW$1:$BW$10,[1]Data3!$BW$11:$BW$83</definedName>
    <definedName name="A125173434J">[1]Data3!$AV$1:$AV$10,[1]Data3!$AV$11:$AV$83</definedName>
    <definedName name="A125173438T">[1]Data3!$BB$1:$BB$10,[1]Data3!$BB$11:$BB$83</definedName>
    <definedName name="A125173442J">[1]Data3!$BE$1:$BE$10,[1]Data3!$BE$11:$BE$83</definedName>
    <definedName name="A125173446T">[1]Data3!$BT$1:$BT$10,[1]Data3!$BT$11:$BT$83</definedName>
    <definedName name="A125173450J">[1]Data3!$DD$1:$DD$10,[1]Data3!$DD$11:$DD$83</definedName>
    <definedName name="A125173454T">[1]Data3!$DG$1:$DG$10,[1]Data3!$DG$11:$DG$83</definedName>
    <definedName name="A125173458A">[1]Data3!$BZ$1:$BZ$10,[1]Data3!$BZ$11:$BZ$83</definedName>
    <definedName name="A125173462T">[1]Data3!$CX$1:$CX$10,[1]Data3!$CX$11:$CX$83</definedName>
    <definedName name="A125173466A">[1]Data3!$DS$1:$DS$10,[1]Data3!$DS$11:$DS$83</definedName>
    <definedName name="A125173470T">[1]Data4!$BP$1:$BP$10,[1]Data4!$BP$11:$BP$83</definedName>
    <definedName name="A125173474A">[1]Data4!$CK$1:$CK$10,[1]Data4!$CK$11:$CK$83</definedName>
    <definedName name="A125173478K">[1]Data4!$CT$1:$CT$10,[1]Data4!$CT$11:$CT$83</definedName>
    <definedName name="A125173482A">[1]Data4!$BS$1:$BS$10,[1]Data4!$BS$11:$BS$83</definedName>
    <definedName name="A125173486K">[1]Data4!$BY$1:$BY$10,[1]Data4!$BY$11:$BY$83</definedName>
    <definedName name="A125173490A">[1]Data4!$BA$1:$BA$10,[1]Data4!$BA$11:$BA$83</definedName>
    <definedName name="A125173494K">[1]Data4!$BM$1:$BM$10,[1]Data4!$BM$11:$BM$83</definedName>
    <definedName name="A125173498V">[1]Data4!$CW$1:$CW$10,[1]Data4!$CW$11:$CW$83</definedName>
    <definedName name="A125173502X">[1]Data4!$AI$1:$AI$10,[1]Data4!$AI$11:$AI$83</definedName>
    <definedName name="A125173506J">[1]Data4!$AR$1:$AR$10,[1]Data4!$AR$11:$AR$83</definedName>
    <definedName name="A125173510X">[1]Data4!$AU$1:$AU$10,[1]Data4!$AU$11:$AU$83</definedName>
    <definedName name="A125173514J">[1]Data4!$BV$1:$BV$10,[1]Data4!$BV$11:$BV$83</definedName>
    <definedName name="A125173518T">[1]Data4!$CB$1:$CB$10,[1]Data4!$CB$11:$CB$83</definedName>
    <definedName name="A125173522J">[1]Data4!$CE$1:$CE$10,[1]Data4!$CE$11:$CE$83</definedName>
    <definedName name="A125173526T">[1]Data4!$CZ$1:$CZ$10,[1]Data4!$CZ$11:$CZ$83</definedName>
    <definedName name="A125173530J">[1]Data4!$AX$1:$AX$10,[1]Data4!$AX$11:$AX$83</definedName>
    <definedName name="A125173534T">[1]Data4!$BG$1:$BG$10,[1]Data4!$BG$11:$BG$83</definedName>
    <definedName name="A125173538A">[1]Data4!$AF$1:$AF$10,[1]Data4!$AF$11:$AF$83</definedName>
    <definedName name="A125173542T">[1]Data4!$AL$1:$AL$10,[1]Data4!$AL$11:$AL$83</definedName>
    <definedName name="A125173546A">[1]Data4!$AO$1:$AO$10,[1]Data4!$AO$11:$AO$83</definedName>
    <definedName name="A125173550T">[1]Data4!$BD$1:$BD$10,[1]Data4!$BD$11:$BD$83</definedName>
    <definedName name="A125173554A">[1]Data4!$CN$1:$CN$10,[1]Data4!$CN$11:$CN$83</definedName>
    <definedName name="A125173558K">[1]Data4!$CQ$1:$CQ$10,[1]Data4!$CQ$11:$CQ$83</definedName>
    <definedName name="A125173562A">[1]Data4!$BJ$1:$BJ$10,[1]Data4!$BJ$11:$BJ$83</definedName>
    <definedName name="A125173566K">[1]Data4!$CH$1:$CH$10,[1]Data4!$CH$11:$CH$83</definedName>
    <definedName name="A125173570A">[1]Data4!$DC$1:$DC$10,[1]Data4!$DC$11:$DC$83</definedName>
    <definedName name="A125173574K">[1]Data4!$EP$1:$EP$10,[1]Data4!$EP$11:$EP$83</definedName>
    <definedName name="A125173578V">[1]Data4!$FK$1:$FK$10,[1]Data4!$FK$11:$FK$83</definedName>
    <definedName name="A125173582K">[1]Data4!$FT$1:$FT$10,[1]Data4!$FT$11:$FT$83</definedName>
    <definedName name="A125173586V">[1]Data4!$ES$1:$ES$10,[1]Data4!$ES$11:$ES$83</definedName>
    <definedName name="A125173590K">[1]Data4!$EY$1:$EY$10,[1]Data4!$EY$11:$EY$83</definedName>
    <definedName name="A125173594V">[1]Data4!$EA$1:$EA$10,[1]Data4!$EA$11:$EA$83</definedName>
    <definedName name="A125173598C">[1]Data4!$EM$1:$EM$10,[1]Data4!$EM$11:$EM$83</definedName>
    <definedName name="A125173602J">[1]Data4!$FW$1:$FW$10,[1]Data4!$FW$11:$FW$83</definedName>
    <definedName name="A125173606T">[1]Data4!$DI$1:$DI$10,[1]Data4!$DI$11:$DI$83</definedName>
    <definedName name="A125173610J">[1]Data4!$DR$1:$DR$10,[1]Data4!$DR$11:$DR$83</definedName>
    <definedName name="A125173614T">[1]Data4!$DU$1:$DU$10,[1]Data4!$DU$11:$DU$83</definedName>
    <definedName name="A125173618A">[1]Data4!$EV$1:$EV$10,[1]Data4!$EV$11:$EV$83</definedName>
    <definedName name="A125173622T">[1]Data4!$FB$1:$FB$10,[1]Data4!$FB$11:$FB$83</definedName>
    <definedName name="A125173626A">[1]Data4!$FE$1:$FE$10,[1]Data4!$FE$11:$FE$83</definedName>
    <definedName name="A125173630T">[1]Data4!$FZ$1:$FZ$10,[1]Data4!$FZ$11:$FZ$83</definedName>
    <definedName name="A125173634A">[1]Data4!$DX$1:$DX$10,[1]Data4!$DX$11:$DX$83</definedName>
    <definedName name="A125173638K">[1]Data4!$EG$1:$EG$10,[1]Data4!$EG$11:$EG$83</definedName>
    <definedName name="A125173642A">[1]Data4!$DF$1:$DF$10,[1]Data4!$DF$11:$DF$83</definedName>
    <definedName name="A125173646K">[1]Data4!$DL$1:$DL$10,[1]Data4!$DL$11:$DL$83</definedName>
    <definedName name="A125173650A">[1]Data4!$DO$1:$DO$10,[1]Data4!$DO$11:$DO$83</definedName>
    <definedName name="A125173654K">[1]Data4!$ED$1:$ED$10,[1]Data4!$ED$11:$ED$83</definedName>
    <definedName name="A125173658V">[1]Data4!$FN$1:$FN$10,[1]Data4!$FN$11:$FN$83</definedName>
    <definedName name="A125173662K">[1]Data4!$FQ$1:$FQ$10,[1]Data4!$FQ$11:$FQ$83</definedName>
    <definedName name="A125173666V">[1]Data4!$EJ$1:$EJ$10,[1]Data4!$EJ$11:$EJ$83</definedName>
    <definedName name="A125173670K">[1]Data4!$FH$1:$FH$10,[1]Data4!$FH$11:$FH$83</definedName>
    <definedName name="A125173674V">[1]Data4!$GC$1:$GC$10,[1]Data4!$GC$11:$GC$83</definedName>
    <definedName name="A125173678C">[1]Data4!$HP$1:$HP$10,[1]Data4!$HP$11:$HP$83</definedName>
    <definedName name="A125173682V">[1]Data4!$IK$1:$IK$10,[1]Data4!$IK$11:$IK$83</definedName>
    <definedName name="A125173686C">[1]Data5!$D$1:$D$10,[1]Data5!$D$11:$D$83</definedName>
    <definedName name="A125173690V">[1]Data4!$HS$1:$HS$10,[1]Data4!$HS$11:$HS$83</definedName>
    <definedName name="A125173694C">[1]Data4!$HY$1:$HY$10,[1]Data4!$HY$11:$HY$83</definedName>
    <definedName name="A125173698L">[1]Data4!$HA$1:$HA$10,[1]Data4!$HA$11:$HA$83</definedName>
    <definedName name="A125173702T">[1]Data4!$HM$1:$HM$10,[1]Data4!$HM$11:$HM$83</definedName>
    <definedName name="A125173706A">[1]Data5!$G$1:$G$10,[1]Data5!$G$11:$G$83</definedName>
    <definedName name="A125173710T">[1]Data4!$GI$1:$GI$10,[1]Data4!$GI$11:$GI$83</definedName>
    <definedName name="A125173714A">[1]Data4!$GR$1:$GR$10,[1]Data4!$GR$11:$GR$83</definedName>
    <definedName name="A125173718K">[1]Data4!$GU$1:$GU$10,[1]Data4!$GU$11:$GU$83</definedName>
    <definedName name="A125173722A">[1]Data4!$HV$1:$HV$10,[1]Data4!$HV$11:$HV$83</definedName>
    <definedName name="A125173726K">[1]Data4!$IB$1:$IB$10,[1]Data4!$IB$11:$IB$83</definedName>
    <definedName name="A125173730A">[1]Data4!$IE$1:$IE$10,[1]Data4!$IE$11:$IE$83</definedName>
    <definedName name="A125173734K">[1]Data5!$J$1:$J$10,[1]Data5!$J$11:$J$83</definedName>
    <definedName name="A125173738V">[1]Data4!$GX$1:$GX$10,[1]Data4!$GX$11:$GX$83</definedName>
    <definedName name="A125173742K">[1]Data4!$HG$1:$HG$10,[1]Data4!$HG$11:$HG$83</definedName>
    <definedName name="A125173746V">[1]Data4!$GF$1:$GF$10,[1]Data4!$GF$11:$GF$83</definedName>
    <definedName name="A125173750K">[1]Data4!$GL$1:$GL$10,[1]Data4!$GL$11:$GL$83</definedName>
    <definedName name="A125173754V">[1]Data4!$GO$1:$GO$10,[1]Data4!$GO$11:$GO$83</definedName>
    <definedName name="A125173758C">[1]Data4!$HD$1:$HD$10,[1]Data4!$HD$11:$HD$83</definedName>
    <definedName name="A125173762V">[1]Data4!$IN$1:$IN$10,[1]Data4!$IN$11:$IN$83</definedName>
    <definedName name="A125173766C">[1]Data4!$IQ$1:$IQ$10,[1]Data4!$IQ$11:$IQ$83</definedName>
    <definedName name="A125173770V">[1]Data4!$HJ$1:$HJ$10,[1]Data4!$HJ$11:$HJ$83</definedName>
    <definedName name="A125173774C">[1]Data4!$IH$1:$IH$10,[1]Data4!$IH$11:$IH$83</definedName>
    <definedName name="A125173778L">[1]Data5!$M$1:$M$10,[1]Data5!$M$11:$M$83</definedName>
    <definedName name="A125173782C">[1]Data3!$F$1:$F$10,[1]Data3!$F$11:$F$83</definedName>
    <definedName name="A125173786L">[1]Data3!$AA$1:$AA$10,[1]Data3!$AA$11:$AA$83</definedName>
    <definedName name="A125173790C">[1]Data3!$AJ$1:$AJ$10,[1]Data3!$AJ$11:$AJ$83</definedName>
    <definedName name="A125173794L">[1]Data3!$I$1:$I$10,[1]Data3!$I$11:$I$83</definedName>
    <definedName name="A125173798W">[1]Data3!$O$1:$O$10,[1]Data3!$O$11:$O$83</definedName>
    <definedName name="A125173802A">[1]Data2!$IG$1:$IG$10,[1]Data2!$IG$11:$IG$83</definedName>
    <definedName name="A125173806K">[1]Data3!$C$1:$C$10,[1]Data3!$C$11:$C$83</definedName>
    <definedName name="A125173810A">[1]Data3!$AM$1:$AM$10,[1]Data3!$AM$11:$AM$83</definedName>
    <definedName name="A125173814K">[1]Data2!$HO$1:$HO$10,[1]Data2!$HO$11:$HO$83</definedName>
    <definedName name="A125173818V">[1]Data2!$HX$1:$HX$10,[1]Data2!$HX$11:$HX$83</definedName>
    <definedName name="A125173822K">[1]Data2!$IA$1:$IA$10,[1]Data2!$IA$11:$IA$83</definedName>
    <definedName name="A125173826V">[1]Data3!$L$1:$L$10,[1]Data3!$L$11:$L$83</definedName>
    <definedName name="A125173830K">[1]Data3!$R$1:$R$10,[1]Data3!$R$11:$R$83</definedName>
    <definedName name="A125173834V">[1]Data3!$U$1:$U$10,[1]Data3!$U$11:$U$83</definedName>
    <definedName name="A125173838C">[1]Data3!$AP$1:$AP$10,[1]Data3!$AP$11:$AP$83</definedName>
    <definedName name="A125173842V">[1]Data2!$ID$1:$ID$10,[1]Data2!$ID$11:$ID$83</definedName>
    <definedName name="A125173846C">[1]Data2!$IM$1:$IM$10,[1]Data2!$IM$11:$IM$83</definedName>
    <definedName name="A125173850V">[1]Data2!$HL$1:$HL$10,[1]Data2!$HL$11:$HL$83</definedName>
    <definedName name="A125173854C">[1]Data2!$HR$1:$HR$10,[1]Data2!$HR$11:$HR$83</definedName>
    <definedName name="A125173858L">[1]Data2!$HU$1:$HU$10,[1]Data2!$HU$11:$HU$83</definedName>
    <definedName name="A125173862C">[1]Data2!$IJ$1:$IJ$10,[1]Data2!$IJ$11:$IJ$83</definedName>
    <definedName name="A125173866L">[1]Data3!$AD$1:$AD$10,[1]Data3!$AD$11:$AD$83</definedName>
    <definedName name="A125173870C">[1]Data3!$AG$1:$AG$10,[1]Data3!$AG$11:$AG$83</definedName>
    <definedName name="A125173874L">[1]Data2!$IP$1:$IP$10,[1]Data2!$IP$11:$IP$83</definedName>
    <definedName name="A125173878W">[1]Data3!$X$1:$X$10,[1]Data3!$X$11:$X$83</definedName>
    <definedName name="A125173882L">[1]Data3!$AS$1:$AS$10,[1]Data3!$AS$11:$AS$83</definedName>
    <definedName name="A125173886W">[1]Data3!$FF$1:$FF$10,[1]Data3!$FF$11:$FF$83</definedName>
    <definedName name="A125173890L">[1]Data3!$GA$1:$GA$10,[1]Data3!$GA$11:$GA$83</definedName>
    <definedName name="A125173894W">[1]Data3!$GJ$1:$GJ$10,[1]Data3!$GJ$11:$GJ$83</definedName>
    <definedName name="A125173898F">[1]Data3!$FI$1:$FI$10,[1]Data3!$FI$11:$FI$83</definedName>
    <definedName name="A125173902K">[1]Data3!$FO$1:$FO$10,[1]Data3!$FO$11:$FO$83</definedName>
    <definedName name="A125173906V">[1]Data3!$EQ$1:$EQ$10,[1]Data3!$EQ$11:$EQ$83</definedName>
    <definedName name="A125173910K">[1]Data3!$FC$1:$FC$10,[1]Data3!$FC$11:$FC$83</definedName>
    <definedName name="A125173914V">[1]Data3!$GM$1:$GM$10,[1]Data3!$GM$11:$GM$83</definedName>
    <definedName name="A125173918C">[1]Data3!$DY$1:$DY$10,[1]Data3!$DY$11:$DY$83</definedName>
    <definedName name="A125173922V">[1]Data3!$EH$1:$EH$10,[1]Data3!$EH$11:$EH$83</definedName>
    <definedName name="A125173926C">[1]Data3!$EK$1:$EK$10,[1]Data3!$EK$11:$EK$83</definedName>
    <definedName name="A125173930V">[1]Data3!$FL$1:$FL$10,[1]Data3!$FL$11:$FL$83</definedName>
    <definedName name="A125173934C">[1]Data3!$FR$1:$FR$10,[1]Data3!$FR$11:$FR$83</definedName>
    <definedName name="A125173938L">[1]Data3!$FU$1:$FU$10,[1]Data3!$FU$11:$FU$83</definedName>
    <definedName name="A125173942C">[1]Data3!$GP$1:$GP$10,[1]Data3!$GP$11:$GP$83</definedName>
    <definedName name="A125173946L">[1]Data3!$EN$1:$EN$10,[1]Data3!$EN$11:$EN$83</definedName>
    <definedName name="A125173950C">[1]Data3!$EW$1:$EW$10,[1]Data3!$EW$11:$EW$83</definedName>
    <definedName name="A125173954L">[1]Data3!$DV$1:$DV$10,[1]Data3!$DV$11:$DV$83</definedName>
    <definedName name="A125173958W">[1]Data3!$EB$1:$EB$10,[1]Data3!$EB$11:$EB$83</definedName>
    <definedName name="A125173962L">[1]Data3!$EE$1:$EE$10,[1]Data3!$EE$11:$EE$83</definedName>
    <definedName name="A125173966W">[1]Data3!$ET$1:$ET$10,[1]Data3!$ET$11:$ET$83</definedName>
    <definedName name="A125173970L">[1]Data3!$GD$1:$GD$10,[1]Data3!$GD$11:$GD$83</definedName>
    <definedName name="A125173974W">[1]Data3!$GG$1:$GG$10,[1]Data3!$GG$11:$GG$83</definedName>
    <definedName name="A125173978F">[1]Data3!$EZ$1:$EZ$10,[1]Data3!$EZ$11:$EZ$83</definedName>
    <definedName name="A125173982W">[1]Data3!$FX$1:$FX$10,[1]Data3!$FX$11:$FX$83</definedName>
    <definedName name="A125173986F">[1]Data3!$GS$1:$GS$10,[1]Data3!$GS$11:$GS$83</definedName>
    <definedName name="A125173990W">[1]Data3!$IF$1:$IF$10,[1]Data3!$IF$11:$IF$83</definedName>
    <definedName name="A125173994F">[1]Data4!$K$1:$K$10,[1]Data4!$K$11:$K$83</definedName>
    <definedName name="A125173998R">[1]Data4!$T$1:$T$10,[1]Data4!$T$11:$T$83</definedName>
    <definedName name="A125174002W">[1]Data3!$II$1:$II$10,[1]Data3!$II$11:$II$83</definedName>
    <definedName name="A125174006F">[1]Data3!$IO$1:$IO$10,[1]Data3!$IO$11:$IO$83</definedName>
    <definedName name="A125174010W">[1]Data3!$HQ$1:$HQ$10,[1]Data3!$HQ$11:$HQ$83</definedName>
    <definedName name="A125174014F">[1]Data3!$IC$1:$IC$10,[1]Data3!$IC$11:$IC$83</definedName>
    <definedName name="A125174018R">[1]Data4!$W$1:$W$10,[1]Data4!$W$11:$W$83</definedName>
    <definedName name="A125174022F">[1]Data3!$GY$1:$GY$10,[1]Data3!$GY$11:$GY$83</definedName>
    <definedName name="A125174026R">[1]Data3!$HH$1:$HH$10,[1]Data3!$HH$11:$HH$83</definedName>
    <definedName name="A125174030F">[1]Data3!$HK$1:$HK$10,[1]Data3!$HK$11:$HK$83</definedName>
    <definedName name="A125174034R">[1]Data3!$IL$1:$IL$10,[1]Data3!$IL$11:$IL$83</definedName>
    <definedName name="A125174038X">[1]Data4!$B$1:$B$10,[1]Data4!$B$11:$B$83</definedName>
    <definedName name="A125174042R">[1]Data4!$E$1:$E$10,[1]Data4!$E$11:$E$83</definedName>
    <definedName name="A125174046X">[1]Data4!$Z$1:$Z$10,[1]Data4!$Z$11:$Z$83</definedName>
    <definedName name="A125174050R">[1]Data3!$HN$1:$HN$10,[1]Data3!$HN$11:$HN$83</definedName>
    <definedName name="A125174054X">[1]Data3!$HW$1:$HW$10,[1]Data3!$HW$11:$HW$83</definedName>
    <definedName name="A125174058J">[1]Data3!$GV$1:$GV$10,[1]Data3!$GV$11:$GV$83</definedName>
    <definedName name="A125174062X">[1]Data3!$HB$1:$HB$10,[1]Data3!$HB$11:$HB$83</definedName>
    <definedName name="A125174066J">[1]Data3!$HE$1:$HE$10,[1]Data3!$HE$11:$HE$83</definedName>
    <definedName name="A125174070X">[1]Data3!$HT$1:$HT$10,[1]Data3!$HT$11:$HT$83</definedName>
    <definedName name="A125174074J">[1]Data4!$N$1:$N$10,[1]Data4!$N$11:$N$83</definedName>
    <definedName name="A125174078T">[1]Data4!$Q$1:$Q$10,[1]Data4!$Q$11:$Q$83</definedName>
    <definedName name="A125174082J">[1]Data3!$HZ$1:$HZ$10,[1]Data3!$HZ$11:$HZ$83</definedName>
    <definedName name="A125174086T">[1]Data4!$H$1:$H$10,[1]Data4!$H$11:$H$83</definedName>
    <definedName name="A125174090J">[1]Data4!$AC$1:$AC$10,[1]Data4!$AC$11:$AC$83</definedName>
    <definedName name="A125174094T">[1]Data1!$GL$1:$GL$10,[1]Data1!$GL$11:$GL$83</definedName>
    <definedName name="A125174098A">[1]Data1!$HG$1:$HG$10,[1]Data1!$HG$11:$HG$83</definedName>
    <definedName name="A125174102F">[1]Data1!$HP$1:$HP$10,[1]Data1!$HP$11:$HP$83</definedName>
    <definedName name="A125174106R">[1]Data1!$GO$1:$GO$10,[1]Data1!$GO$11:$GO$83</definedName>
    <definedName name="A125174110F">[1]Data1!$GU$1:$GU$10,[1]Data1!$GU$11:$GU$83</definedName>
    <definedName name="A125174114R">[1]Data1!$FW$1:$FW$10,[1]Data1!$FW$11:$FW$83</definedName>
    <definedName name="A125174118X">[1]Data1!$GI$1:$GI$10,[1]Data1!$GI$11:$GI$83</definedName>
    <definedName name="A125174122R">[1]Data1!$HS$1:$HS$10,[1]Data1!$HS$11:$HS$83</definedName>
    <definedName name="A125174126X">[1]Data1!$FE$1:$FE$10,[1]Data1!$FE$11:$FE$83</definedName>
    <definedName name="A125174130R">[1]Data1!$FN$1:$FN$10,[1]Data1!$FN$11:$FN$83</definedName>
    <definedName name="A125174134X">[1]Data1!$FQ$1:$FQ$10,[1]Data1!$FQ$11:$FQ$83</definedName>
    <definedName name="A125174138J">[1]Data1!$GR$1:$GR$10,[1]Data1!$GR$11:$GR$83</definedName>
    <definedName name="A125174142X">[1]Data1!$GX$1:$GX$10,[1]Data1!$GX$11:$GX$83</definedName>
    <definedName name="A125174146J">[1]Data1!$HA$1:$HA$10,[1]Data1!$HA$11:$HA$83</definedName>
    <definedName name="A125174150X">[1]Data1!$HV$1:$HV$10,[1]Data1!$HV$11:$HV$83</definedName>
    <definedName name="A125174154J">[1]Data1!$FT$1:$FT$10,[1]Data1!$FT$11:$FT$83</definedName>
    <definedName name="A125174158T">[1]Data1!$GC$1:$GC$10,[1]Data1!$GC$11:$GC$83</definedName>
    <definedName name="A125174162J">[1]Data1!$FB$1:$FB$10,[1]Data1!$FB$11:$FB$83</definedName>
    <definedName name="A125174166T">[1]Data1!$FH$1:$FH$10,[1]Data1!$FH$11:$FH$83</definedName>
    <definedName name="A125174170J">[1]Data1!$FK$1:$FK$10,[1]Data1!$FK$11:$FK$83</definedName>
    <definedName name="A125174174T">[1]Data1!$FZ$1:$FZ$10,[1]Data1!$FZ$11:$FZ$83</definedName>
    <definedName name="A125174178A">[1]Data1!$HJ$1:$HJ$10,[1]Data1!$HJ$11:$HJ$83</definedName>
    <definedName name="A125174182T">[1]Data1!$HM$1:$HM$10,[1]Data1!$HM$11:$HM$83</definedName>
    <definedName name="A125174186A">[1]Data1!$GF$1:$GF$10,[1]Data1!$GF$11:$GF$83</definedName>
    <definedName name="A125174190T">[1]Data1!$HD$1:$HD$10,[1]Data1!$HD$11:$HD$83</definedName>
    <definedName name="A125174194A">[1]Data1!$HY$1:$HY$10,[1]Data1!$HY$11:$HY$83</definedName>
    <definedName name="A125175030X">[1]Data2!$FV$1:$FV$10,[1]Data2!$FV$11:$FV$83</definedName>
    <definedName name="A125175034J">[1]Data2!$GQ$1:$GQ$10,[1]Data2!$GQ$11:$GQ$83</definedName>
    <definedName name="A125175038T">[1]Data2!$GZ$1:$GZ$10,[1]Data2!$GZ$11:$GZ$83</definedName>
    <definedName name="A125175042J">[1]Data2!$FY$1:$FY$10,[1]Data2!$FY$11:$FY$83</definedName>
    <definedName name="A125175046T">[1]Data2!$GE$1:$GE$10,[1]Data2!$GE$11:$GE$83</definedName>
    <definedName name="A125175050J">[1]Data2!$FG$1:$FG$10,[1]Data2!$FG$11:$FG$83</definedName>
    <definedName name="A125175054T">[1]Data2!$FS$1:$FS$10,[1]Data2!$FS$11:$FS$83</definedName>
    <definedName name="A125175058A">[1]Data2!$HC$1:$HC$10,[1]Data2!$HC$11:$HC$83</definedName>
    <definedName name="A125175062T">[1]Data2!$EO$1:$EO$10,[1]Data2!$EO$11:$EO$83</definedName>
    <definedName name="A125175066A">[1]Data2!$EX$1:$EX$10,[1]Data2!$EX$11:$EX$83</definedName>
    <definedName name="A125175070T">[1]Data2!$FA$1:$FA$10,[1]Data2!$FA$11:$FA$83</definedName>
    <definedName name="A125175074A">[1]Data2!$GB$1:$GB$10,[1]Data2!$GB$11:$GB$83</definedName>
    <definedName name="A125175078K">[1]Data2!$GH$1:$GH$10,[1]Data2!$GH$11:$GH$83</definedName>
    <definedName name="A125175082A">[1]Data2!$GK$1:$GK$10,[1]Data2!$GK$11:$GK$83</definedName>
    <definedName name="A125175086K">[1]Data2!$HF$1:$HF$10,[1]Data2!$HF$11:$HF$83</definedName>
    <definedName name="A125175090A">[1]Data2!$FD$1:$FD$10,[1]Data2!$FD$11:$FD$83</definedName>
    <definedName name="A125175094K">[1]Data2!$FM$1:$FM$10,[1]Data2!$FM$11:$FM$83</definedName>
    <definedName name="A125175098V">[1]Data2!$EL$1:$EL$10,[1]Data2!$EL$11:$EL$83</definedName>
    <definedName name="A125175102X">[1]Data2!$ER$1:$ER$10,[1]Data2!$ER$11:$ER$83</definedName>
    <definedName name="A125175106J">[1]Data2!$EU$1:$EU$10,[1]Data2!$EU$11:$EU$83</definedName>
    <definedName name="A125175110X">[1]Data2!$FJ$1:$FJ$10,[1]Data2!$FJ$11:$FJ$83</definedName>
    <definedName name="A125175114J">[1]Data2!$GT$1:$GT$10,[1]Data2!$GT$11:$GT$83</definedName>
    <definedName name="A125175118T">[1]Data2!$GW$1:$GW$10,[1]Data2!$GW$11:$GW$83</definedName>
    <definedName name="A125175122J">[1]Data2!$FP$1:$FP$10,[1]Data2!$FP$11:$FP$83</definedName>
    <definedName name="A125175126T">[1]Data2!$GN$1:$GN$10,[1]Data2!$GN$11:$GN$83</definedName>
    <definedName name="A125175130J">[1]Data2!$HI$1:$HI$10,[1]Data2!$HI$11:$HI$83</definedName>
    <definedName name="A125175966J">[1]Data1!$DL$1:$DL$10,[1]Data1!$DL$11:$DL$83</definedName>
    <definedName name="A125175970X">[1]Data1!$EG$1:$EG$10,[1]Data1!$EG$11:$EG$83</definedName>
    <definedName name="A125175974J">[1]Data1!$EP$1:$EP$10,[1]Data1!$EP$11:$EP$83</definedName>
    <definedName name="A125175978T">[1]Data1!$DO$1:$DO$10,[1]Data1!$DO$11:$DO$83</definedName>
    <definedName name="A125175982J">[1]Data1!$DU$1:$DU$10,[1]Data1!$DU$11:$DU$83</definedName>
    <definedName name="A125175986T">[1]Data1!$CW$1:$CW$10,[1]Data1!$CW$11:$CW$83</definedName>
    <definedName name="A125175990J">[1]Data1!$DI$1:$DI$10,[1]Data1!$DI$11:$DI$83</definedName>
    <definedName name="A125175994T">[1]Data1!$ES$1:$ES$10,[1]Data1!$ES$11:$ES$83</definedName>
    <definedName name="A125175998A">[1]Data1!$CE$1:$CE$10,[1]Data1!$CE$11:$CE$83</definedName>
    <definedName name="A125176002J">[1]Data1!$CN$1:$CN$10,[1]Data1!$CN$11:$CN$83</definedName>
    <definedName name="A125176006T">[1]Data1!$CQ$1:$CQ$10,[1]Data1!$CQ$11:$CQ$83</definedName>
    <definedName name="A125176010J">[1]Data1!$DR$1:$DR$10,[1]Data1!$DR$11:$DR$83</definedName>
    <definedName name="A125176014T">[1]Data1!$DX$1:$DX$10,[1]Data1!$DX$11:$DX$83</definedName>
    <definedName name="A125176018A">[1]Data1!$EA$1:$EA$10,[1]Data1!$EA$11:$EA$83</definedName>
    <definedName name="A125176022T">[1]Data1!$EV$1:$EV$10,[1]Data1!$EV$11:$EV$83</definedName>
    <definedName name="A125176026A">[1]Data1!$CT$1:$CT$10,[1]Data1!$CT$11:$CT$83</definedName>
    <definedName name="A125176030T">[1]Data1!$DC$1:$DC$10,[1]Data1!$DC$11:$DC$83</definedName>
    <definedName name="A125176034A">[1]Data1!$CB$1:$CB$10,[1]Data1!$CB$11:$CB$83</definedName>
    <definedName name="A125176038K">[1]Data1!$CH$1:$CH$10,[1]Data1!$CH$11:$CH$83</definedName>
    <definedName name="A125176042A">[1]Data1!$CK$1:$CK$10,[1]Data1!$CK$11:$CK$83</definedName>
    <definedName name="A125176046K">[1]Data1!$CZ$1:$CZ$10,[1]Data1!$CZ$11:$CZ$83</definedName>
    <definedName name="A125176050A">[1]Data1!$EJ$1:$EJ$10,[1]Data1!$EJ$11:$EJ$83</definedName>
    <definedName name="A125176054K">[1]Data1!$EM$1:$EM$10,[1]Data1!$EM$11:$EM$83</definedName>
    <definedName name="A125176058V">[1]Data1!$DF$1:$DF$10,[1]Data1!$DF$11:$DF$83</definedName>
    <definedName name="A125176062K">[1]Data1!$ED$1:$ED$10,[1]Data1!$ED$11:$ED$83</definedName>
    <definedName name="A125176066V">[1]Data1!$EY$1:$EY$10,[1]Data1!$EY$11:$EY$83</definedName>
    <definedName name="A125176902R">[1]Data2!$V$1:$V$10,[1]Data2!$V$11:$V$83</definedName>
    <definedName name="A125176906X">[1]Data2!$AQ$1:$AQ$10,[1]Data2!$AQ$11:$AQ$83</definedName>
    <definedName name="A125176910R">[1]Data2!$AZ$1:$AZ$10,[1]Data2!$AZ$11:$AZ$83</definedName>
    <definedName name="A125176914X">[1]Data2!$Y$1:$Y$10,[1]Data2!$Y$11:$Y$83</definedName>
    <definedName name="A125176918J">[1]Data2!$AE$1:$AE$10,[1]Data2!$AE$11:$AE$83</definedName>
    <definedName name="A125176922X">[1]Data2!$G$1:$G$10,[1]Data2!$G$11:$G$83</definedName>
    <definedName name="A125176926J">[1]Data2!$S$1:$S$10,[1]Data2!$S$11:$S$83</definedName>
    <definedName name="A125176930X">[1]Data2!$BC$1:$BC$10,[1]Data2!$BC$11:$BC$83</definedName>
    <definedName name="A125176934J">[1]Data1!$IE$1:$IE$10,[1]Data1!$IE$11:$IE$83</definedName>
    <definedName name="A125176938T">[1]Data1!$IN$1:$IN$10,[1]Data1!$IN$11:$IN$83</definedName>
    <definedName name="A125176942J">[1]Data1!$IQ$1:$IQ$10,[1]Data1!$IQ$11:$IQ$83</definedName>
    <definedName name="A125176946T">[1]Data2!$AB$1:$AB$10,[1]Data2!$AB$11:$AB$83</definedName>
    <definedName name="A125176950J">[1]Data2!$AH$1:$AH$10,[1]Data2!$AH$11:$AH$83</definedName>
    <definedName name="A125176954T">[1]Data2!$AK$1:$AK$10,[1]Data2!$AK$11:$AK$83</definedName>
    <definedName name="A125176958A">[1]Data2!$BF$1:$BF$10,[1]Data2!$BF$11:$BF$83</definedName>
    <definedName name="A125176962T">[1]Data2!$D$1:$D$10,[1]Data2!$D$11:$D$83</definedName>
    <definedName name="A125176966A">[1]Data2!$M$1:$M$10,[1]Data2!$M$11:$M$83</definedName>
    <definedName name="A125176970T">[1]Data1!$IB$1:$IB$10,[1]Data1!$IB$11:$IB$83</definedName>
    <definedName name="A125176974A">[1]Data1!$IH$1:$IH$10,[1]Data1!$IH$11:$IH$83</definedName>
    <definedName name="A125176978K">[1]Data1!$IK$1:$IK$10,[1]Data1!$IK$11:$IK$83</definedName>
    <definedName name="A125176982A">[1]Data2!$J$1:$J$10,[1]Data2!$J$11:$J$83</definedName>
    <definedName name="A125176986K">[1]Data2!$AT$1:$AT$10,[1]Data2!$AT$11:$AT$83</definedName>
    <definedName name="A125176990A">[1]Data2!$AW$1:$AW$10,[1]Data2!$AW$11:$AW$83</definedName>
    <definedName name="A125176994K">[1]Data2!$P$1:$P$10,[1]Data2!$P$11:$P$83</definedName>
    <definedName name="A125176998V">[1]Data2!$AN$1:$AN$10,[1]Data2!$AN$11:$AN$83</definedName>
    <definedName name="A125177002A">[1]Data2!$BI$1:$BI$10,[1]Data2!$BI$11:$BI$83</definedName>
    <definedName name="A125177838A">[1]Data2!$CV$1:$CV$10,[1]Data2!$CV$11:$CV$83</definedName>
    <definedName name="A125177842T">[1]Data2!$DQ$1:$DQ$10,[1]Data2!$DQ$11:$DQ$83</definedName>
    <definedName name="A125177846A">[1]Data2!$DZ$1:$DZ$10,[1]Data2!$DZ$11:$DZ$83</definedName>
    <definedName name="A125177850T">[1]Data2!$CY$1:$CY$10,[1]Data2!$CY$11:$CY$83</definedName>
    <definedName name="A125177854A">[1]Data2!$DE$1:$DE$10,[1]Data2!$DE$11:$DE$83</definedName>
    <definedName name="A125177858K">[1]Data2!$CG$1:$CG$10,[1]Data2!$CG$11:$CG$83</definedName>
    <definedName name="A125177862A">[1]Data2!$CS$1:$CS$10,[1]Data2!$CS$11:$CS$83</definedName>
    <definedName name="A125177866K">[1]Data2!$EC$1:$EC$10,[1]Data2!$EC$11:$EC$83</definedName>
    <definedName name="A125177870A">[1]Data2!$BO$1:$BO$10,[1]Data2!$BO$11:$BO$83</definedName>
    <definedName name="A125177874K">[1]Data2!$BX$1:$BX$10,[1]Data2!$BX$11:$BX$83</definedName>
    <definedName name="A125177878V">[1]Data2!$CA$1:$CA$10,[1]Data2!$CA$11:$CA$83</definedName>
    <definedName name="A125177882K">[1]Data2!$DB$1:$DB$10,[1]Data2!$DB$11:$DB$83</definedName>
    <definedName name="A125177886V">[1]Data2!$DH$1:$DH$10,[1]Data2!$DH$11:$DH$83</definedName>
    <definedName name="A125177890K">[1]Data2!$DK$1:$DK$10,[1]Data2!$DK$11:$DK$83</definedName>
    <definedName name="A125177894V">[1]Data2!$EF$1:$EF$10,[1]Data2!$EF$11:$EF$83</definedName>
    <definedName name="A125177898C">[1]Data2!$CD$1:$CD$10,[1]Data2!$CD$11:$CD$83</definedName>
    <definedName name="A125177902J">[1]Data2!$CM$1:$CM$10,[1]Data2!$CM$11:$CM$83</definedName>
    <definedName name="A125177906T">[1]Data2!$BL$1:$BL$10,[1]Data2!$BL$11:$BL$83</definedName>
    <definedName name="A125177910J">[1]Data2!$BR$1:$BR$10,[1]Data2!$BR$11:$BR$83</definedName>
    <definedName name="A125177914T">[1]Data2!$BU$1:$BU$10,[1]Data2!$BU$11:$BU$83</definedName>
    <definedName name="A125177918A">[1]Data2!$CJ$1:$CJ$10,[1]Data2!$CJ$11:$CJ$83</definedName>
    <definedName name="A125177922T">[1]Data2!$DT$1:$DT$10,[1]Data2!$DT$11:$DT$83</definedName>
    <definedName name="A125177926A">[1]Data2!$DW$1:$DW$10,[1]Data2!$DW$11:$DW$83</definedName>
    <definedName name="A125177930T">[1]Data2!$CP$1:$CP$10,[1]Data2!$CP$11:$CP$83</definedName>
    <definedName name="A125177934A">[1]Data2!$DN$1:$DN$10,[1]Data2!$DN$11:$DN$83</definedName>
    <definedName name="A125177938K">[1]Data2!$EI$1:$EI$10,[1]Data2!$EI$11:$EI$83</definedName>
    <definedName name="A125178774V">[1]Data1!$AN$1:$AN$10,[1]Data1!$AN$11:$AN$83</definedName>
    <definedName name="A125178778C">[1]Data1!$BI$1:$BI$10,[1]Data1!$BI$11:$BI$83</definedName>
    <definedName name="A125178782V">[1]Data1!$BR$1:$BR$10,[1]Data1!$BR$11:$BR$83</definedName>
    <definedName name="A125178786C">[1]Data1!$AQ$1:$AQ$10,[1]Data1!$AQ$11:$AQ$83</definedName>
    <definedName name="A125178790V">[1]Data1!$AW$1:$AW$10,[1]Data1!$AW$11:$AW$83</definedName>
    <definedName name="A125178794C">[1]Data1!$Y$1:$Y$10,[1]Data1!$Y$11:$Y$83</definedName>
    <definedName name="A125178798L">[1]Data1!$AK$1:$AK$10,[1]Data1!$AK$11:$AK$83</definedName>
    <definedName name="A125178802T">[1]Data1!$BU$1:$BU$10,[1]Data1!$BU$11:$BU$83</definedName>
    <definedName name="A125178806A">[1]Data1!$G$1:$G$10,[1]Data1!$G$11:$G$83</definedName>
    <definedName name="A125178810T">[1]Data1!$P$1:$P$10,[1]Data1!$P$11:$P$83</definedName>
    <definedName name="A125178814A">[1]Data1!$S$1:$S$10,[1]Data1!$S$11:$S$83</definedName>
    <definedName name="A125178818K">[1]Data1!$AT$1:$AT$10,[1]Data1!$AT$11:$AT$83</definedName>
    <definedName name="A125178822A">[1]Data1!$AZ$1:$AZ$10,[1]Data1!$AZ$11:$AZ$83</definedName>
    <definedName name="A125178826K">[1]Data1!$BC$1:$BC$10,[1]Data1!$BC$11:$BC$83</definedName>
    <definedName name="A125178830A">[1]Data1!$BX$1:$BX$10,[1]Data1!$BX$11:$BX$83</definedName>
    <definedName name="A125178834K">[1]Data1!$V$1:$V$10,[1]Data1!$V$11:$V$83</definedName>
    <definedName name="A125178838V">[1]Data1!$AE$1:$AE$10,[1]Data1!$AE$11:$AE$83</definedName>
    <definedName name="A125178842K">[1]Data1!$D$1:$D$10,[1]Data1!$D$11:$D$83</definedName>
    <definedName name="A125178846V">[1]Data1!$J$1:$J$10,[1]Data1!$J$11:$J$83</definedName>
    <definedName name="A125178850K">[1]Data1!$M$1:$M$10,[1]Data1!$M$11:$M$83</definedName>
    <definedName name="A125178854V">[1]Data1!$AB$1:$AB$10,[1]Data1!$AB$11:$AB$83</definedName>
    <definedName name="A125178858C">[1]Data1!$BL$1:$BL$10,[1]Data1!$BL$11:$BL$83</definedName>
    <definedName name="A125178862V">[1]Data1!$BO$1:$BO$10,[1]Data1!$BO$11:$BO$83</definedName>
    <definedName name="A125178866C">[1]Data1!$AH$1:$AH$10,[1]Data1!$AH$11:$AH$83</definedName>
    <definedName name="A125178870V">[1]Data1!$BF$1:$BF$10,[1]Data1!$BF$11:$BF$83</definedName>
    <definedName name="A125178874C">[1]Data1!$CA$1:$CA$10,[1]Data1!$CA$11:$CA$83</definedName>
    <definedName name="A125178878L">[1]Data5!$BB$1:$BB$10,[1]Data5!$BB$11:$BB$83</definedName>
    <definedName name="A125178882C">[1]Data5!$BW$1:$BW$10,[1]Data5!$BW$11:$BW$83</definedName>
    <definedName name="A125178886L">[1]Data5!$CF$1:$CF$10,[1]Data5!$CF$11:$CF$83</definedName>
    <definedName name="A125178890C">[1]Data5!$BE$1:$BE$10,[1]Data5!$BE$11:$BE$83</definedName>
    <definedName name="A125178894L">[1]Data5!$BK$1:$BK$10,[1]Data5!$BK$11:$BK$83</definedName>
    <definedName name="A125178898W">[1]Data5!$AM$1:$AM$10,[1]Data5!$AM$11:$AM$83</definedName>
    <definedName name="A125178902A">[1]Data5!$AY$1:$AY$10,[1]Data5!$AY$11:$AY$83</definedName>
    <definedName name="A125178906K">[1]Data5!$CI$1:$CI$10,[1]Data5!$CI$11:$CI$83</definedName>
    <definedName name="A125178910A">[1]Data5!$U$1:$U$10,[1]Data5!$U$11:$U$83</definedName>
    <definedName name="A125178914K">[1]Data5!$AD$1:$AD$10,[1]Data5!$AD$11:$AD$83</definedName>
    <definedName name="A125178918V">[1]Data5!$AG$1:$AG$10,[1]Data5!$AG$11:$AG$83</definedName>
    <definedName name="A125178922K">[1]Data5!$BH$1:$BH$10,[1]Data5!$BH$11:$BH$83</definedName>
    <definedName name="A125178926V">[1]Data5!$BN$1:$BN$10,[1]Data5!$BN$11:$BN$83</definedName>
    <definedName name="A125178930K">[1]Data5!$BQ$1:$BQ$10,[1]Data5!$BQ$11:$BQ$83</definedName>
    <definedName name="A125178934V">[1]Data5!$CL$1:$CL$10,[1]Data5!$CL$11:$CL$83</definedName>
    <definedName name="A125178938C">[1]Data5!$AJ$1:$AJ$10,[1]Data5!$AJ$11:$AJ$83</definedName>
    <definedName name="A125178942V">[1]Data5!$AS$1:$AS$10,[1]Data5!$AS$11:$AS$83</definedName>
    <definedName name="A125178946C">[1]Data5!$R$1:$R$10,[1]Data5!$R$11:$R$83</definedName>
    <definedName name="A125178950V">[1]Data5!$X$1:$X$10,[1]Data5!$X$11:$X$83</definedName>
    <definedName name="A125178954C">[1]Data5!$AA$1:$AA$10,[1]Data5!$AA$11:$AA$83</definedName>
    <definedName name="A125178958L">[1]Data5!$AP$1:$AP$10,[1]Data5!$AP$11:$AP$83</definedName>
    <definedName name="A125178962C">[1]Data5!$BZ$1:$BZ$10,[1]Data5!$BZ$11:$BZ$83</definedName>
    <definedName name="A125178966L">[1]Data5!$CC$1:$CC$10,[1]Data5!$CC$11:$CC$83</definedName>
    <definedName name="A125178970C">[1]Data5!$AV$1:$AV$10,[1]Data5!$AV$11:$AV$83</definedName>
    <definedName name="A125178974L">[1]Data5!$BT$1:$BT$10,[1]Data5!$BT$11:$BT$83</definedName>
    <definedName name="A125178978W">[1]Data5!$CO$1:$CO$10,[1]Data5!$CO$11:$CO$83</definedName>
    <definedName name="A125178982L">[1]Data3!$CH$1:$CH$10,[1]Data3!$CH$11:$CH$83</definedName>
    <definedName name="A125178986W">[1]Data3!$DC$1:$DC$10,[1]Data3!$DC$11:$DC$83</definedName>
    <definedName name="A125178990L">[1]Data3!$DL$1:$DL$10,[1]Data3!$DL$11:$DL$83</definedName>
    <definedName name="A125178994W">[1]Data3!$CK$1:$CK$10,[1]Data3!$CK$11:$CK$83</definedName>
    <definedName name="A125178998F">[1]Data3!$CQ$1:$CQ$10,[1]Data3!$CQ$11:$CQ$83</definedName>
    <definedName name="A125179002L">[1]Data3!$BS$1:$BS$10,[1]Data3!$BS$11:$BS$83</definedName>
    <definedName name="A125179006W">[1]Data3!$CE$1:$CE$10,[1]Data3!$CE$11:$CE$83</definedName>
    <definedName name="A125179010L">[1]Data3!$DO$1:$DO$10,[1]Data3!$DO$11:$DO$83</definedName>
    <definedName name="A125179014W">[1]Data3!$BA$1:$BA$10,[1]Data3!$BA$11:$BA$83</definedName>
    <definedName name="A125179018F">[1]Data3!$BJ$1:$BJ$10,[1]Data3!$BJ$11:$BJ$83</definedName>
    <definedName name="A125179022W">[1]Data3!$BM$1:$BM$10,[1]Data3!$BM$11:$BM$83</definedName>
    <definedName name="A125179026F">[1]Data3!$CN$1:$CN$10,[1]Data3!$CN$11:$CN$83</definedName>
    <definedName name="A125179030W">[1]Data3!$CT$1:$CT$10,[1]Data3!$CT$11:$CT$83</definedName>
    <definedName name="A125179034F">[1]Data3!$CW$1:$CW$10,[1]Data3!$CW$11:$CW$83</definedName>
    <definedName name="A125179038R">[1]Data3!$DR$1:$DR$10,[1]Data3!$DR$11:$DR$83</definedName>
    <definedName name="A125179042F">[1]Data3!$BP$1:$BP$10,[1]Data3!$BP$11:$BP$83</definedName>
    <definedName name="A125179046R">[1]Data3!$BY$1:$BY$10,[1]Data3!$BY$11:$BY$83</definedName>
    <definedName name="A125179050F">[1]Data3!$AX$1:$AX$10,[1]Data3!$AX$11:$AX$83</definedName>
    <definedName name="A125179054R">[1]Data3!$BD$1:$BD$10,[1]Data3!$BD$11:$BD$83</definedName>
    <definedName name="A125179058X">[1]Data3!$BG$1:$BG$10,[1]Data3!$BG$11:$BG$83</definedName>
    <definedName name="A125179062R">[1]Data3!$BV$1:$BV$10,[1]Data3!$BV$11:$BV$83</definedName>
    <definedName name="A125179066X">[1]Data3!$DF$1:$DF$10,[1]Data3!$DF$11:$DF$83</definedName>
    <definedName name="A125179070R">[1]Data3!$DI$1:$DI$10,[1]Data3!$DI$11:$DI$83</definedName>
    <definedName name="A125179074X">[1]Data3!$CB$1:$CB$10,[1]Data3!$CB$11:$CB$83</definedName>
    <definedName name="A125179078J">[1]Data3!$CZ$1:$CZ$10,[1]Data3!$CZ$11:$CZ$83</definedName>
    <definedName name="A125179082X">[1]Data3!$DU$1:$DU$10,[1]Data3!$DU$11:$DU$83</definedName>
    <definedName name="A125179086J">[1]Data4!$BR$1:$BR$10,[1]Data4!$BR$11:$BR$83</definedName>
    <definedName name="A125179090X">[1]Data4!$CM$1:$CM$10,[1]Data4!$CM$11:$CM$83</definedName>
    <definedName name="A125179094J">[1]Data4!$CV$1:$CV$10,[1]Data4!$CV$11:$CV$83</definedName>
    <definedName name="A125179098T">[1]Data4!$BU$1:$BU$10,[1]Data4!$BU$11:$BU$83</definedName>
    <definedName name="A125179102W">[1]Data4!$CA$1:$CA$10,[1]Data4!$CA$11:$CA$83</definedName>
    <definedName name="A125179106F">[1]Data4!$BC$1:$BC$10,[1]Data4!$BC$11:$BC$83</definedName>
    <definedName name="A125179110W">[1]Data4!$BO$1:$BO$10,[1]Data4!$BO$11:$BO$83</definedName>
    <definedName name="A125179114F">[1]Data4!$CY$1:$CY$10,[1]Data4!$CY$11:$CY$83</definedName>
    <definedName name="A125179118R">[1]Data4!$AK$1:$AK$10,[1]Data4!$AK$11:$AK$83</definedName>
    <definedName name="A125179122F">[1]Data4!$AT$1:$AT$10,[1]Data4!$AT$11:$AT$83</definedName>
    <definedName name="A125179126R">[1]Data4!$AW$1:$AW$10,[1]Data4!$AW$11:$AW$83</definedName>
    <definedName name="A125179130F">[1]Data4!$BX$1:$BX$10,[1]Data4!$BX$11:$BX$83</definedName>
    <definedName name="A125179134R">[1]Data4!$CD$1:$CD$10,[1]Data4!$CD$11:$CD$83</definedName>
    <definedName name="A125179138X">[1]Data4!$CG$1:$CG$10,[1]Data4!$CG$11:$CG$83</definedName>
    <definedName name="A125179142R">[1]Data4!$DB$1:$DB$10,[1]Data4!$DB$11:$DB$83</definedName>
    <definedName name="A125179146X">[1]Data4!$AZ$1:$AZ$10,[1]Data4!$AZ$11:$AZ$83</definedName>
    <definedName name="A125179150R">[1]Data4!$BI$1:$BI$10,[1]Data4!$BI$11:$BI$83</definedName>
    <definedName name="A125179154X">[1]Data4!$AH$1:$AH$10,[1]Data4!$AH$11:$AH$83</definedName>
    <definedName name="A125179158J">[1]Data4!$AN$1:$AN$10,[1]Data4!$AN$11:$AN$83</definedName>
    <definedName name="A125179162X">[1]Data4!$AQ$1:$AQ$10,[1]Data4!$AQ$11:$AQ$83</definedName>
    <definedName name="A125179166J">[1]Data4!$BF$1:$BF$10,[1]Data4!$BF$11:$BF$83</definedName>
    <definedName name="A125179170X">[1]Data4!$CP$1:$CP$10,[1]Data4!$CP$11:$CP$83</definedName>
    <definedName name="A125179174J">[1]Data4!$CS$1:$CS$10,[1]Data4!$CS$11:$CS$83</definedName>
    <definedName name="A125179178T">[1]Data4!$BL$1:$BL$10,[1]Data4!$BL$11:$BL$83</definedName>
    <definedName name="A125179182J">[1]Data4!$CJ$1:$CJ$10,[1]Data4!$CJ$11:$CJ$83</definedName>
    <definedName name="A125179186T">[1]Data4!$DE$1:$DE$10,[1]Data4!$DE$11:$DE$83</definedName>
    <definedName name="A125179190J">[1]Data4!$ER$1:$ER$10,[1]Data4!$ER$11:$ER$83</definedName>
    <definedName name="A125179194T">[1]Data4!$FM$1:$FM$10,[1]Data4!$FM$11:$FM$83</definedName>
    <definedName name="A125179198A">[1]Data4!$FV$1:$FV$10,[1]Data4!$FV$11:$FV$83</definedName>
    <definedName name="A125179202F">[1]Data4!$EU$1:$EU$10,[1]Data4!$EU$11:$EU$83</definedName>
    <definedName name="A125179206R">[1]Data4!$FA$1:$FA$10,[1]Data4!$FA$11:$FA$83</definedName>
    <definedName name="A125179210F">[1]Data4!$EC$1:$EC$10,[1]Data4!$EC$11:$EC$83</definedName>
    <definedName name="A125179214R">[1]Data4!$EO$1:$EO$10,[1]Data4!$EO$11:$EO$83</definedName>
    <definedName name="A125179218X">[1]Data4!$FY$1:$FY$10,[1]Data4!$FY$11:$FY$83</definedName>
    <definedName name="A125179222R">[1]Data4!$DK$1:$DK$10,[1]Data4!$DK$11:$DK$83</definedName>
    <definedName name="A125179226X">[1]Data4!$DT$1:$DT$10,[1]Data4!$DT$11:$DT$83</definedName>
    <definedName name="A125179230R">[1]Data4!$DW$1:$DW$10,[1]Data4!$DW$11:$DW$83</definedName>
    <definedName name="A125179234X">[1]Data4!$EX$1:$EX$10,[1]Data4!$EX$11:$EX$83</definedName>
    <definedName name="A125179238J">[1]Data4!$FD$1:$FD$10,[1]Data4!$FD$11:$FD$83</definedName>
    <definedName name="A125179242X">[1]Data4!$FG$1:$FG$10,[1]Data4!$FG$11:$FG$83</definedName>
    <definedName name="A125179246J">[1]Data4!$GB$1:$GB$10,[1]Data4!$GB$11:$GB$83</definedName>
    <definedName name="A125179250X">[1]Data4!$DZ$1:$DZ$10,[1]Data4!$DZ$11:$DZ$83</definedName>
    <definedName name="A125179254J">[1]Data4!$EI$1:$EI$10,[1]Data4!$EI$11:$EI$83</definedName>
    <definedName name="A125179258T">[1]Data4!$DH$1:$DH$10,[1]Data4!$DH$11:$DH$83</definedName>
    <definedName name="A125179262J">[1]Data4!$DN$1:$DN$10,[1]Data4!$DN$11:$DN$83</definedName>
    <definedName name="A125179266T">[1]Data4!$DQ$1:$DQ$10,[1]Data4!$DQ$11:$DQ$83</definedName>
    <definedName name="A125179270J">[1]Data4!$EF$1:$EF$10,[1]Data4!$EF$11:$EF$83</definedName>
    <definedName name="A125179274T">[1]Data4!$FP$1:$FP$10,[1]Data4!$FP$11:$FP$83</definedName>
    <definedName name="A125179278A">[1]Data4!$FS$1:$FS$10,[1]Data4!$FS$11:$FS$83</definedName>
    <definedName name="A125179282T">[1]Data4!$EL$1:$EL$10,[1]Data4!$EL$11:$EL$83</definedName>
    <definedName name="A125179286A">[1]Data4!$FJ$1:$FJ$10,[1]Data4!$FJ$11:$FJ$83</definedName>
    <definedName name="A125179290T">[1]Data4!$GE$1:$GE$10,[1]Data4!$GE$11:$GE$83</definedName>
    <definedName name="A125179294A">[1]Data4!$HR$1:$HR$10,[1]Data4!$HR$11:$HR$83</definedName>
    <definedName name="A125179298K">[1]Data4!$IM$1:$IM$10,[1]Data4!$IM$11:$IM$83</definedName>
    <definedName name="A125179302R">[1]Data5!$F$1:$F$10,[1]Data5!$F$11:$F$83</definedName>
    <definedName name="A125179306X">[1]Data4!$HU$1:$HU$10,[1]Data4!$HU$11:$HU$83</definedName>
    <definedName name="A125179310R">[1]Data4!$IA$1:$IA$10,[1]Data4!$IA$11:$IA$83</definedName>
    <definedName name="A125179314X">[1]Data4!$HC$1:$HC$10,[1]Data4!$HC$11:$HC$83</definedName>
    <definedName name="A125179318J">[1]Data4!$HO$1:$HO$10,[1]Data4!$HO$11:$HO$83</definedName>
    <definedName name="A125179322X">[1]Data5!$I$1:$I$10,[1]Data5!$I$11:$I$83</definedName>
    <definedName name="A125179326J">[1]Data4!$GK$1:$GK$10,[1]Data4!$GK$11:$GK$83</definedName>
    <definedName name="A125179330X">[1]Data4!$GT$1:$GT$10,[1]Data4!$GT$11:$GT$83</definedName>
    <definedName name="A125179334J">[1]Data4!$GW$1:$GW$10,[1]Data4!$GW$11:$GW$83</definedName>
    <definedName name="A125179338T">[1]Data4!$HX$1:$HX$10,[1]Data4!$HX$11:$HX$83</definedName>
    <definedName name="A125179342J">[1]Data4!$ID$1:$ID$10,[1]Data4!$ID$11:$ID$83</definedName>
    <definedName name="A125179346T">[1]Data4!$IG$1:$IG$10,[1]Data4!$IG$11:$IG$83</definedName>
    <definedName name="A125179350J">[1]Data5!$L$1:$L$10,[1]Data5!$L$11:$L$83</definedName>
    <definedName name="A125179354T">[1]Data4!$GZ$1:$GZ$10,[1]Data4!$GZ$11:$GZ$83</definedName>
    <definedName name="A125179358A">[1]Data4!$HI$1:$HI$10,[1]Data4!$HI$11:$HI$83</definedName>
    <definedName name="A125179362T">[1]Data4!$GH$1:$GH$10,[1]Data4!$GH$11:$GH$83</definedName>
    <definedName name="A125179366A">[1]Data4!$GN$1:$GN$10,[1]Data4!$GN$11:$GN$83</definedName>
    <definedName name="A125179370T">[1]Data4!$GQ$1:$GQ$10,[1]Data4!$GQ$11:$GQ$83</definedName>
    <definedName name="A125179374A">[1]Data4!$HF$1:$HF$10,[1]Data4!$HF$11:$HF$83</definedName>
    <definedName name="A125179378K">[1]Data4!$IP$1:$IP$10,[1]Data4!$IP$11:$IP$83</definedName>
    <definedName name="A125179382A">[1]Data5!$C$1:$C$10,[1]Data5!$C$11:$C$83</definedName>
    <definedName name="A125179386K">[1]Data4!$HL$1:$HL$10,[1]Data4!$HL$11:$HL$83</definedName>
    <definedName name="A125179390A">[1]Data4!$IJ$1:$IJ$10,[1]Data4!$IJ$11:$IJ$83</definedName>
    <definedName name="A125179394K">[1]Data5!$O$1:$O$10,[1]Data5!$O$11:$O$83</definedName>
    <definedName name="A125179398V">[1]Data3!$H$1:$H$10,[1]Data3!$H$11:$H$83</definedName>
    <definedName name="A125179402X">[1]Data3!$AC$1:$AC$10,[1]Data3!$AC$11:$AC$83</definedName>
    <definedName name="A125179406J">[1]Data3!$AL$1:$AL$10,[1]Data3!$AL$11:$AL$83</definedName>
    <definedName name="A125179410X">[1]Data3!$K$1:$K$10,[1]Data3!$K$11:$K$83</definedName>
    <definedName name="A125179414J">[1]Data3!$Q$1:$Q$10,[1]Data3!$Q$11:$Q$83</definedName>
    <definedName name="A125179418T">[1]Data2!$II$1:$II$10,[1]Data2!$II$11:$II$83</definedName>
    <definedName name="A125179422J">[1]Data3!$E$1:$E$10,[1]Data3!$E$11:$E$83</definedName>
    <definedName name="A125179426T">[1]Data3!$AO$1:$AO$10,[1]Data3!$AO$11:$AO$83</definedName>
    <definedName name="A125179430J">[1]Data2!$HQ$1:$HQ$10,[1]Data2!$HQ$11:$HQ$83</definedName>
    <definedName name="A125179434T">[1]Data2!$HZ$1:$HZ$10,[1]Data2!$HZ$11:$HZ$83</definedName>
    <definedName name="A125179438A">[1]Data2!$IC$1:$IC$10,[1]Data2!$IC$11:$IC$83</definedName>
    <definedName name="A125179442T">[1]Data3!$N$1:$N$10,[1]Data3!$N$11:$N$83</definedName>
    <definedName name="A125179446A">[1]Data3!$T$1:$T$10,[1]Data3!$T$11:$T$83</definedName>
    <definedName name="A125179450T">[1]Data3!$W$1:$W$10,[1]Data3!$W$11:$W$83</definedName>
    <definedName name="A125179454A">[1]Data3!$AR$1:$AR$10,[1]Data3!$AR$11:$AR$83</definedName>
    <definedName name="A125179458K">[1]Data2!$IF$1:$IF$10,[1]Data2!$IF$11:$IF$83</definedName>
    <definedName name="A125179462A">[1]Data2!$IO$1:$IO$10,[1]Data2!$IO$11:$IO$83</definedName>
    <definedName name="A125179466K">[1]Data2!$HN$1:$HN$10,[1]Data2!$HN$11:$HN$83</definedName>
    <definedName name="A125179470A">[1]Data2!$HT$1:$HT$10,[1]Data2!$HT$11:$HT$83</definedName>
    <definedName name="A125179474K">[1]Data2!$HW$1:$HW$10,[1]Data2!$HW$11:$HW$83</definedName>
    <definedName name="A125179478V">[1]Data2!$IL$1:$IL$10,[1]Data2!$IL$11:$IL$83</definedName>
    <definedName name="A125179482K">[1]Data3!$AF$1:$AF$10,[1]Data3!$AF$11:$AF$83</definedName>
    <definedName name="A125179486V">[1]Data3!$AI$1:$AI$10,[1]Data3!$AI$11:$AI$83</definedName>
    <definedName name="A125179490K">[1]Data3!$B$1:$B$10,[1]Data3!$B$11:$B$83</definedName>
    <definedName name="A125179494V">[1]Data3!$Z$1:$Z$10,[1]Data3!$Z$11:$Z$83</definedName>
    <definedName name="A125179498C">[1]Data3!$AU$1:$AU$10,[1]Data3!$AU$11:$AU$83</definedName>
    <definedName name="A125179502J">[1]Data3!$FH$1:$FH$10,[1]Data3!$FH$11:$FH$83</definedName>
    <definedName name="A125179506T">[1]Data3!$GC$1:$GC$10,[1]Data3!$GC$11:$GC$83</definedName>
    <definedName name="A125179510J">[1]Data3!$GL$1:$GL$10,[1]Data3!$GL$11:$GL$83</definedName>
    <definedName name="A125179514T">[1]Data3!$FK$1:$FK$10,[1]Data3!$FK$11:$FK$83</definedName>
    <definedName name="A125179518A">[1]Data3!$FQ$1:$FQ$10,[1]Data3!$FQ$11:$FQ$83</definedName>
    <definedName name="A125179522T">[1]Data3!$ES$1:$ES$10,[1]Data3!$ES$11:$ES$83</definedName>
    <definedName name="A125179526A">[1]Data3!$FE$1:$FE$10,[1]Data3!$FE$11:$FE$83</definedName>
    <definedName name="A125179530T">[1]Data3!$GO$1:$GO$10,[1]Data3!$GO$11:$GO$83</definedName>
    <definedName name="A125179534A">[1]Data3!$EA$1:$EA$10,[1]Data3!$EA$11:$EA$83</definedName>
    <definedName name="A125179538K">[1]Data3!$EJ$1:$EJ$10,[1]Data3!$EJ$11:$EJ$83</definedName>
    <definedName name="A125179542A">[1]Data3!$EM$1:$EM$10,[1]Data3!$EM$11:$EM$83</definedName>
    <definedName name="A125179546K">[1]Data3!$FN$1:$FN$10,[1]Data3!$FN$11:$FN$83</definedName>
    <definedName name="A125179550A">[1]Data3!$FT$1:$FT$10,[1]Data3!$FT$11:$FT$83</definedName>
    <definedName name="A125179554K">[1]Data3!$FW$1:$FW$10,[1]Data3!$FW$11:$FW$83</definedName>
    <definedName name="A125179558V">[1]Data3!$GR$1:$GR$10,[1]Data3!$GR$11:$GR$83</definedName>
    <definedName name="A125179562K">[1]Data3!$EP$1:$EP$10,[1]Data3!$EP$11:$EP$83</definedName>
    <definedName name="A125179566V">[1]Data3!$EY$1:$EY$10,[1]Data3!$EY$11:$EY$83</definedName>
    <definedName name="A125179570K">[1]Data3!$DX$1:$DX$10,[1]Data3!$DX$11:$DX$83</definedName>
    <definedName name="A125179574V">[1]Data3!$ED$1:$ED$10,[1]Data3!$ED$11:$ED$83</definedName>
    <definedName name="A125179578C">[1]Data3!$EG$1:$EG$10,[1]Data3!$EG$11:$EG$83</definedName>
    <definedName name="A125179582V">[1]Data3!$EV$1:$EV$10,[1]Data3!$EV$11:$EV$83</definedName>
    <definedName name="A125179586C">[1]Data3!$GF$1:$GF$10,[1]Data3!$GF$11:$GF$83</definedName>
    <definedName name="A125179590V">[1]Data3!$GI$1:$GI$10,[1]Data3!$GI$11:$GI$83</definedName>
    <definedName name="A125179594C">[1]Data3!$FB$1:$FB$10,[1]Data3!$FB$11:$FB$83</definedName>
    <definedName name="A125179598L">[1]Data3!$FZ$1:$FZ$10,[1]Data3!$FZ$11:$FZ$83</definedName>
    <definedName name="A125179602T">[1]Data3!$GU$1:$GU$10,[1]Data3!$GU$11:$GU$83</definedName>
    <definedName name="A125179606A">[1]Data3!$IH$1:$IH$10,[1]Data3!$IH$11:$IH$83</definedName>
    <definedName name="A125179610T">[1]Data4!$M$1:$M$10,[1]Data4!$M$11:$M$83</definedName>
    <definedName name="A125179614A">[1]Data4!$V$1:$V$10,[1]Data4!$V$11:$V$83</definedName>
    <definedName name="A125179618K">[1]Data3!$IK$1:$IK$10,[1]Data3!$IK$11:$IK$83</definedName>
    <definedName name="A125179622A">[1]Data3!$IQ$1:$IQ$10,[1]Data3!$IQ$11:$IQ$83</definedName>
    <definedName name="A125179626K">[1]Data3!$HS$1:$HS$10,[1]Data3!$HS$11:$HS$83</definedName>
    <definedName name="A125179630A">[1]Data3!$IE$1:$IE$10,[1]Data3!$IE$11:$IE$83</definedName>
    <definedName name="A125179634K">[1]Data4!$Y$1:$Y$10,[1]Data4!$Y$11:$Y$83</definedName>
    <definedName name="A125179638V">[1]Data3!$HA$1:$HA$10,[1]Data3!$HA$11:$HA$83</definedName>
    <definedName name="A125179642K">[1]Data3!$HJ$1:$HJ$10,[1]Data3!$HJ$11:$HJ$83</definedName>
    <definedName name="A125179646V">[1]Data3!$HM$1:$HM$10,[1]Data3!$HM$11:$HM$83</definedName>
    <definedName name="A125179650K">[1]Data3!$IN$1:$IN$10,[1]Data3!$IN$11:$IN$83</definedName>
    <definedName name="A125179654V">[1]Data4!$D$1:$D$10,[1]Data4!$D$11:$D$83</definedName>
    <definedName name="A125179658C">[1]Data4!$G$1:$G$10,[1]Data4!$G$11:$G$83</definedName>
    <definedName name="A125179662V">[1]Data4!$AB$1:$AB$10,[1]Data4!$AB$11:$AB$83</definedName>
    <definedName name="A125179666C">[1]Data3!$HP$1:$HP$10,[1]Data3!$HP$11:$HP$83</definedName>
    <definedName name="A125179670V">[1]Data3!$HY$1:$HY$10,[1]Data3!$HY$11:$HY$83</definedName>
    <definedName name="A125179674C">[1]Data3!$GX$1:$GX$10,[1]Data3!$GX$11:$GX$83</definedName>
    <definedName name="A125179678L">[1]Data3!$HD$1:$HD$10,[1]Data3!$HD$11:$HD$83</definedName>
    <definedName name="A125179682C">[1]Data3!$HG$1:$HG$10,[1]Data3!$HG$11:$HG$83</definedName>
    <definedName name="A125179686L">[1]Data3!$HV$1:$HV$10,[1]Data3!$HV$11:$HV$83</definedName>
    <definedName name="A125179690C">[1]Data4!$P$1:$P$10,[1]Data4!$P$11:$P$83</definedName>
    <definedName name="A125179694L">[1]Data4!$S$1:$S$10,[1]Data4!$S$11:$S$83</definedName>
    <definedName name="A125179698W">[1]Data3!$IB$1:$IB$10,[1]Data3!$IB$11:$IB$83</definedName>
    <definedName name="A125179702A">[1]Data4!$J$1:$J$10,[1]Data4!$J$11:$J$83</definedName>
    <definedName name="A125179706K">[1]Data4!$AE$1:$AE$10,[1]Data4!$AE$11:$AE$83</definedName>
    <definedName name="A125179710A">[1]Data1!$GN$1:$GN$10,[1]Data1!$GN$11:$GN$83</definedName>
    <definedName name="A125179714K">[1]Data1!$HI$1:$HI$10,[1]Data1!$HI$11:$HI$83</definedName>
    <definedName name="A125179718V">[1]Data1!$HR$1:$HR$10,[1]Data1!$HR$11:$HR$83</definedName>
    <definedName name="A125179722K">[1]Data1!$GQ$1:$GQ$10,[1]Data1!$GQ$11:$GQ$83</definedName>
    <definedName name="A125179726V">[1]Data1!$GW$1:$GW$10,[1]Data1!$GW$11:$GW$83</definedName>
    <definedName name="A125179730K">[1]Data1!$FY$1:$FY$10,[1]Data1!$FY$11:$FY$83</definedName>
    <definedName name="A125179734V">[1]Data1!$GK$1:$GK$10,[1]Data1!$GK$11:$GK$83</definedName>
    <definedName name="A125179738C">[1]Data1!$HU$1:$HU$10,[1]Data1!$HU$11:$HU$83</definedName>
    <definedName name="A125179742V">[1]Data1!$FG$1:$FG$10,[1]Data1!$FG$11:$FG$83</definedName>
    <definedName name="A125179746C">[1]Data1!$FP$1:$FP$10,[1]Data1!$FP$11:$FP$83</definedName>
    <definedName name="A125179750V">[1]Data1!$FS$1:$FS$10,[1]Data1!$FS$11:$FS$83</definedName>
    <definedName name="A125179754C">[1]Data1!$GT$1:$GT$10,[1]Data1!$GT$11:$GT$83</definedName>
    <definedName name="A125179758L">[1]Data1!$GZ$1:$GZ$10,[1]Data1!$GZ$11:$GZ$83</definedName>
    <definedName name="A125179762C">[1]Data1!$HC$1:$HC$10,[1]Data1!$HC$11:$HC$83</definedName>
    <definedName name="A125179766L">[1]Data1!$HX$1:$HX$10,[1]Data1!$HX$11:$HX$83</definedName>
    <definedName name="A125179770C">[1]Data1!$FV$1:$FV$10,[1]Data1!$FV$11:$FV$83</definedName>
    <definedName name="A125179774L">[1]Data1!$GE$1:$GE$10,[1]Data1!$GE$11:$GE$83</definedName>
    <definedName name="A125179778W">[1]Data1!$FD$1:$FD$10,[1]Data1!$FD$11:$FD$83</definedName>
    <definedName name="A125179782L">[1]Data1!$FJ$1:$FJ$10,[1]Data1!$FJ$11:$FJ$83</definedName>
    <definedName name="A125179786W">[1]Data1!$FM$1:$FM$10,[1]Data1!$FM$11:$FM$83</definedName>
    <definedName name="A125179790L">[1]Data1!$GB$1:$GB$10,[1]Data1!$GB$11:$GB$83</definedName>
    <definedName name="A125179794W">[1]Data1!$HL$1:$HL$10,[1]Data1!$HL$11:$HL$83</definedName>
    <definedName name="A125179798F">[1]Data1!$HO$1:$HO$10,[1]Data1!$HO$11:$HO$83</definedName>
    <definedName name="A125179802K">[1]Data1!$GH$1:$GH$10,[1]Data1!$GH$11:$GH$83</definedName>
    <definedName name="A125179806V">[1]Data1!$HF$1:$HF$10,[1]Data1!$HF$11:$HF$83</definedName>
    <definedName name="A125179810K">[1]Data1!$IA$1:$IA$10,[1]Data1!$IA$11:$IA$83</definedName>
    <definedName name="A125180646T">[1]Data2!$FX$1:$FX$10,[1]Data2!$FX$11:$FX$83</definedName>
    <definedName name="A125180650J">[1]Data2!$GS$1:$GS$10,[1]Data2!$GS$11:$GS$83</definedName>
    <definedName name="A125180654T">[1]Data2!$HB$1:$HB$10,[1]Data2!$HB$11:$HB$83</definedName>
    <definedName name="A125180658A">[1]Data2!$GA$1:$GA$10,[1]Data2!$GA$11:$GA$83</definedName>
    <definedName name="A125180662T">[1]Data2!$GG$1:$GG$10,[1]Data2!$GG$11:$GG$83</definedName>
    <definedName name="A125180666A">[1]Data2!$FI$1:$FI$10,[1]Data2!$FI$11:$FI$83</definedName>
    <definedName name="A125180670T">[1]Data2!$FU$1:$FU$10,[1]Data2!$FU$11:$FU$83</definedName>
    <definedName name="A125180674A">[1]Data2!$HE$1:$HE$10,[1]Data2!$HE$11:$HE$83</definedName>
    <definedName name="A125180678K">[1]Data2!$EQ$1:$EQ$10,[1]Data2!$EQ$11:$EQ$83</definedName>
    <definedName name="A125180682A">[1]Data2!$EZ$1:$EZ$10,[1]Data2!$EZ$11:$EZ$83</definedName>
    <definedName name="A125180686K">[1]Data2!$FC$1:$FC$10,[1]Data2!$FC$11:$FC$83</definedName>
    <definedName name="A125180690A">[1]Data2!$GD$1:$GD$10,[1]Data2!$GD$11:$GD$83</definedName>
    <definedName name="A125180694K">[1]Data2!$GJ$1:$GJ$10,[1]Data2!$GJ$11:$GJ$83</definedName>
    <definedName name="A125180698V">[1]Data2!$GM$1:$GM$10,[1]Data2!$GM$11:$GM$83</definedName>
    <definedName name="A125180702X">[1]Data2!$HH$1:$HH$10,[1]Data2!$HH$11:$HH$83</definedName>
    <definedName name="A125180706J">[1]Data2!$FF$1:$FF$10,[1]Data2!$FF$11:$FF$83</definedName>
    <definedName name="A125180710X">[1]Data2!$FO$1:$FO$10,[1]Data2!$FO$11:$FO$83</definedName>
    <definedName name="A125180714J">[1]Data2!$EN$1:$EN$10,[1]Data2!$EN$11:$EN$83</definedName>
    <definedName name="A125180718T">[1]Data2!$ET$1:$ET$10,[1]Data2!$ET$11:$ET$83</definedName>
    <definedName name="A125180722J">[1]Data2!$EW$1:$EW$10,[1]Data2!$EW$11:$EW$83</definedName>
    <definedName name="A125180726T">[1]Data2!$FL$1:$FL$10,[1]Data2!$FL$11:$FL$83</definedName>
    <definedName name="A125180730J">[1]Data2!$GV$1:$GV$10,[1]Data2!$GV$11:$GV$83</definedName>
    <definedName name="A125180734T">[1]Data2!$GY$1:$GY$10,[1]Data2!$GY$11:$GY$83</definedName>
    <definedName name="A125180738A">[1]Data2!$FR$1:$FR$10,[1]Data2!$FR$11:$FR$83</definedName>
    <definedName name="A125180742T">[1]Data2!$GP$1:$GP$10,[1]Data2!$GP$11:$GP$83</definedName>
    <definedName name="A125180746A">[1]Data2!$HK$1:$HK$10,[1]Data2!$HK$11:$HK$83</definedName>
    <definedName name="A125181582K">[1]Data1!$DN$1:$DN$10,[1]Data1!$DN$11:$DN$83</definedName>
    <definedName name="A125181586V">[1]Data1!$EI$1:$EI$10,[1]Data1!$EI$11:$EI$83</definedName>
    <definedName name="A125181590K">[1]Data1!$ER$1:$ER$10,[1]Data1!$ER$11:$ER$83</definedName>
    <definedName name="A125181594V">[1]Data1!$DQ$1:$DQ$10,[1]Data1!$DQ$11:$DQ$83</definedName>
    <definedName name="A125181598C">[1]Data1!$DW$1:$DW$10,[1]Data1!$DW$11:$DW$83</definedName>
    <definedName name="A125181602J">[1]Data1!$CY$1:$CY$10,[1]Data1!$CY$11:$CY$83</definedName>
    <definedName name="A125181606T">[1]Data1!$DK$1:$DK$10,[1]Data1!$DK$11:$DK$83</definedName>
    <definedName name="A125181610J">[1]Data1!$EU$1:$EU$10,[1]Data1!$EU$11:$EU$83</definedName>
    <definedName name="A125181614T">[1]Data1!$CG$1:$CG$10,[1]Data1!$CG$11:$CG$83</definedName>
    <definedName name="A125181618A">[1]Data1!$CP$1:$CP$10,[1]Data1!$CP$11:$CP$83</definedName>
    <definedName name="A125181622T">[1]Data1!$CS$1:$CS$10,[1]Data1!$CS$11:$CS$83</definedName>
    <definedName name="A125181626A">[1]Data1!$DT$1:$DT$10,[1]Data1!$DT$11:$DT$83</definedName>
    <definedName name="A125181630T">[1]Data1!$DZ$1:$DZ$10,[1]Data1!$DZ$11:$DZ$83</definedName>
    <definedName name="A125181634A">[1]Data1!$EC$1:$EC$10,[1]Data1!$EC$11:$EC$83</definedName>
    <definedName name="A125181638K">[1]Data1!$EX$1:$EX$10,[1]Data1!$EX$11:$EX$83</definedName>
    <definedName name="A125181642A">[1]Data1!$CV$1:$CV$10,[1]Data1!$CV$11:$CV$83</definedName>
    <definedName name="A125181646K">[1]Data1!$DE$1:$DE$10,[1]Data1!$DE$11:$DE$83</definedName>
    <definedName name="A125181650A">[1]Data1!$CD$1:$CD$10,[1]Data1!$CD$11:$CD$83</definedName>
    <definedName name="A125181654K">[1]Data1!$CJ$1:$CJ$10,[1]Data1!$CJ$11:$CJ$83</definedName>
    <definedName name="A125181658V">[1]Data1!$CM$1:$CM$10,[1]Data1!$CM$11:$CM$83</definedName>
    <definedName name="A125181662K">[1]Data1!$DB$1:$DB$10,[1]Data1!$DB$11:$DB$83</definedName>
    <definedName name="A125181666V">[1]Data1!$EL$1:$EL$10,[1]Data1!$EL$11:$EL$83</definedName>
    <definedName name="A125181670K">[1]Data1!$EO$1:$EO$10,[1]Data1!$EO$11:$EO$83</definedName>
    <definedName name="A125181674V">[1]Data1!$DH$1:$DH$10,[1]Data1!$DH$11:$DH$83</definedName>
    <definedName name="A125181678C">[1]Data1!$EF$1:$EF$10,[1]Data1!$EF$11:$EF$83</definedName>
    <definedName name="A125181682V">[1]Data1!$FA$1:$FA$10,[1]Data1!$FA$11:$FA$83</definedName>
    <definedName name="A125182518K">[1]Data2!$X$1:$X$10,[1]Data2!$X$11:$X$83</definedName>
    <definedName name="A125182522A">[1]Data2!$AS$1:$AS$10,[1]Data2!$AS$11:$AS$83</definedName>
    <definedName name="A125182526K">[1]Data2!$BB$1:$BB$10,[1]Data2!$BB$11:$BB$83</definedName>
    <definedName name="A125182530A">[1]Data2!$AA$1:$AA$10,[1]Data2!$AA$11:$AA$83</definedName>
    <definedName name="A125182534K">[1]Data2!$AG$1:$AG$10,[1]Data2!$AG$11:$AG$83</definedName>
    <definedName name="A125182538V">[1]Data2!$I$1:$I$10,[1]Data2!$I$11:$I$83</definedName>
    <definedName name="A125182542K">[1]Data2!$U$1:$U$10,[1]Data2!$U$11:$U$83</definedName>
    <definedName name="A125182546V">[1]Data2!$BE$1:$BE$10,[1]Data2!$BE$11:$BE$83</definedName>
    <definedName name="A125182550K">[1]Data1!$IG$1:$IG$10,[1]Data1!$IG$11:$IG$83</definedName>
    <definedName name="A125182554V">[1]Data1!$IP$1:$IP$10,[1]Data1!$IP$11:$IP$83</definedName>
    <definedName name="A125182558C">[1]Data2!$C$1:$C$10,[1]Data2!$C$11:$C$83</definedName>
    <definedName name="A125182562V">[1]Data2!$AD$1:$AD$10,[1]Data2!$AD$11:$AD$83</definedName>
    <definedName name="A125182566C">[1]Data2!$AJ$1:$AJ$10,[1]Data2!$AJ$11:$AJ$83</definedName>
    <definedName name="A125182570V">[1]Data2!$AM$1:$AM$10,[1]Data2!$AM$11:$AM$83</definedName>
    <definedName name="A125182574C">[1]Data2!$BH$1:$BH$10,[1]Data2!$BH$11:$BH$83</definedName>
    <definedName name="A125182578L">[1]Data2!$F$1:$F$10,[1]Data2!$F$11:$F$83</definedName>
    <definedName name="A125182582C">[1]Data2!$O$1:$O$10,[1]Data2!$O$11:$O$83</definedName>
    <definedName name="A125182586L">[1]Data1!$ID$1:$ID$10,[1]Data1!$ID$11:$ID$83</definedName>
    <definedName name="A125182590C">[1]Data1!$IJ$1:$IJ$10,[1]Data1!$IJ$11:$IJ$83</definedName>
    <definedName name="A125182594L">[1]Data1!$IM$1:$IM$10,[1]Data1!$IM$11:$IM$83</definedName>
    <definedName name="A125182598W">[1]Data2!$L$1:$L$10,[1]Data2!$L$11:$L$83</definedName>
    <definedName name="A125182602A">[1]Data2!$AV$1:$AV$10,[1]Data2!$AV$11:$AV$83</definedName>
    <definedName name="A125182606K">[1]Data2!$AY$1:$AY$10,[1]Data2!$AY$11:$AY$83</definedName>
    <definedName name="A125182610A">[1]Data2!$R$1:$R$10,[1]Data2!$R$11:$R$83</definedName>
    <definedName name="A125182614K">[1]Data2!$AP$1:$AP$10,[1]Data2!$AP$11:$AP$83</definedName>
    <definedName name="A125182618V">[1]Data2!$BK$1:$BK$10,[1]Data2!$BK$11:$BK$83</definedName>
    <definedName name="A125183454C">[1]Data2!$CX$1:$CX$10,[1]Data2!$CX$11:$CX$83</definedName>
    <definedName name="A125183458L">[1]Data2!$DS$1:$DS$10,[1]Data2!$DS$11:$DS$83</definedName>
    <definedName name="A125183462C">[1]Data2!$EB$1:$EB$10,[1]Data2!$EB$11:$EB$83</definedName>
    <definedName name="A125183466L">[1]Data2!$DA$1:$DA$10,[1]Data2!$DA$11:$DA$83</definedName>
    <definedName name="A125183470C">[1]Data2!$DG$1:$DG$10,[1]Data2!$DG$11:$DG$83</definedName>
    <definedName name="A125183474L">[1]Data2!$CI$1:$CI$10,[1]Data2!$CI$11:$CI$83</definedName>
    <definedName name="A125183478W">[1]Data2!$CU$1:$CU$10,[1]Data2!$CU$11:$CU$83</definedName>
    <definedName name="A125183482L">[1]Data2!$EE$1:$EE$10,[1]Data2!$EE$11:$EE$83</definedName>
    <definedName name="A125183486W">[1]Data2!$BQ$1:$BQ$10,[1]Data2!$BQ$11:$BQ$83</definedName>
    <definedName name="A125183490L">[1]Data2!$BZ$1:$BZ$10,[1]Data2!$BZ$11:$BZ$83</definedName>
    <definedName name="A125183494W">[1]Data2!$CC$1:$CC$10,[1]Data2!$CC$11:$CC$83</definedName>
    <definedName name="A125183498F">[1]Data2!$DD$1:$DD$10,[1]Data2!$DD$11:$DD$83</definedName>
    <definedName name="A125183502K">[1]Data2!$DJ$1:$DJ$10,[1]Data2!$DJ$11:$DJ$83</definedName>
    <definedName name="A125183506V">[1]Data2!$DM$1:$DM$10,[1]Data2!$DM$11:$DM$83</definedName>
    <definedName name="A125183510K">[1]Data2!$EH$1:$EH$10,[1]Data2!$EH$11:$EH$83</definedName>
    <definedName name="A125183514V">[1]Data2!$CF$1:$CF$10,[1]Data2!$CF$11:$CF$83</definedName>
    <definedName name="A125183518C">[1]Data2!$CO$1:$CO$10,[1]Data2!$CO$11:$CO$83</definedName>
    <definedName name="A125183522V">[1]Data2!$BN$1:$BN$10,[1]Data2!$BN$11:$BN$83</definedName>
    <definedName name="A125183526C">[1]Data2!$BT$1:$BT$10,[1]Data2!$BT$11:$BT$83</definedName>
    <definedName name="A125183530V">[1]Data2!$BW$1:$BW$10,[1]Data2!$BW$11:$BW$83</definedName>
    <definedName name="A125183534C">[1]Data2!$CL$1:$CL$10,[1]Data2!$CL$11:$CL$83</definedName>
    <definedName name="A125183538L">[1]Data2!$DV$1:$DV$10,[1]Data2!$DV$11:$DV$83</definedName>
    <definedName name="A125183542C">[1]Data2!$DY$1:$DY$10,[1]Data2!$DY$11:$DY$83</definedName>
    <definedName name="A125183546L">[1]Data2!$CR$1:$CR$10,[1]Data2!$CR$11:$CR$83</definedName>
    <definedName name="A125183550C">[1]Data2!$DP$1:$DP$10,[1]Data2!$DP$11:$DP$83</definedName>
    <definedName name="A125183554L">[1]Data2!$EK$1:$EK$10,[1]Data2!$EK$11:$EK$83</definedName>
    <definedName name="A125184390W">[1]Data1!$AM$1:$AM$10,[1]Data1!$AM$11:$AM$83</definedName>
    <definedName name="A125184394F">[1]Data1!$BH$1:$BH$10,[1]Data1!$BH$11:$BH$83</definedName>
    <definedName name="A125184398R">[1]Data1!$BQ$1:$BQ$10,[1]Data1!$BQ$11:$BQ$83</definedName>
    <definedName name="A125184402V">[1]Data1!$AP$1:$AP$10,[1]Data1!$AP$11:$AP$83</definedName>
    <definedName name="A125184406C">[1]Data1!$AV$1:$AV$10,[1]Data1!$AV$11:$AV$83</definedName>
    <definedName name="A125184410V">[1]Data1!$X$1:$X$10,[1]Data1!$X$11:$X$83</definedName>
    <definedName name="A125184414C">[1]Data1!$AJ$1:$AJ$10,[1]Data1!$AJ$11:$AJ$83</definedName>
    <definedName name="A125184418L">[1]Data1!$BT$1:$BT$10,[1]Data1!$BT$11:$BT$83</definedName>
    <definedName name="A125184422C">[1]Data1!$F$1:$F$10,[1]Data1!$F$11:$F$83</definedName>
    <definedName name="A125184426L">[1]Data1!$O$1:$O$10,[1]Data1!$O$11:$O$83</definedName>
    <definedName name="A125184430C">[1]Data1!$R$1:$R$10,[1]Data1!$R$11:$R$83</definedName>
    <definedName name="A125184434L">[1]Data1!$AS$1:$AS$10,[1]Data1!$AS$11:$AS$83</definedName>
    <definedName name="A125184438W">[1]Data1!$AY$1:$AY$10,[1]Data1!$AY$11:$AY$83</definedName>
    <definedName name="A125184442L">[1]Data1!$BB$1:$BB$10,[1]Data1!$BB$11:$BB$83</definedName>
    <definedName name="A125184446W">[1]Data1!$BW$1:$BW$10,[1]Data1!$BW$11:$BW$83</definedName>
    <definedName name="A125184450L">[1]Data1!$U$1:$U$10,[1]Data1!$U$11:$U$83</definedName>
    <definedName name="A125184454W">[1]Data1!$AD$1:$AD$10,[1]Data1!$AD$11:$AD$83</definedName>
    <definedName name="A125184458F">[1]Data1!$C$1:$C$10,[1]Data1!$C$11:$C$83</definedName>
    <definedName name="A125184462W">[1]Data1!$I$1:$I$10,[1]Data1!$I$11:$I$83</definedName>
    <definedName name="A125184466F">[1]Data1!$L$1:$L$10,[1]Data1!$L$11:$L$83</definedName>
    <definedName name="A125184470W">[1]Data1!$AA$1:$AA$10,[1]Data1!$AA$11:$AA$83</definedName>
    <definedName name="A125184474F">[1]Data1!$BK$1:$BK$10,[1]Data1!$BK$11:$BK$83</definedName>
    <definedName name="A125184478R">[1]Data1!$BN$1:$BN$10,[1]Data1!$BN$11:$BN$83</definedName>
    <definedName name="A125184482F">[1]Data1!$AG$1:$AG$10,[1]Data1!$AG$11:$AG$83</definedName>
    <definedName name="A125184486R">[1]Data1!$BE$1:$BE$10,[1]Data1!$BE$11:$BE$83</definedName>
    <definedName name="A125184490F">[1]Data1!$BZ$1:$BZ$10,[1]Data1!$BZ$11:$BZ$83</definedName>
    <definedName name="A125184494R">[1]Data5!$BA$1:$BA$10,[1]Data5!$BA$11:$BA$83</definedName>
    <definedName name="A125184498X">[1]Data5!$BV$1:$BV$10,[1]Data5!$BV$11:$BV$83</definedName>
    <definedName name="A125184502C">[1]Data5!$CE$1:$CE$10,[1]Data5!$CE$11:$CE$83</definedName>
    <definedName name="A125184506L">[1]Data5!$BD$1:$BD$10,[1]Data5!$BD$11:$BD$83</definedName>
    <definedName name="A125184510C">[1]Data5!$BJ$1:$BJ$10,[1]Data5!$BJ$11:$BJ$83</definedName>
    <definedName name="A125184514L">[1]Data5!$AL$1:$AL$10,[1]Data5!$AL$11:$AL$83</definedName>
    <definedName name="A125184518W">[1]Data5!$AX$1:$AX$10,[1]Data5!$AX$11:$AX$83</definedName>
    <definedName name="A125184522L">[1]Data5!$CH$1:$CH$10,[1]Data5!$CH$11:$CH$83</definedName>
    <definedName name="A125184526W">[1]Data5!$T$1:$T$10,[1]Data5!$T$11:$T$83</definedName>
    <definedName name="A125184530L">[1]Data5!$AC$1:$AC$10,[1]Data5!$AC$11:$AC$83</definedName>
    <definedName name="A125184534W">[1]Data5!$AF$1:$AF$10,[1]Data5!$AF$11:$AF$83</definedName>
    <definedName name="A125184538F">[1]Data5!$BG$1:$BG$10,[1]Data5!$BG$11:$BG$83</definedName>
    <definedName name="A125184542W">[1]Data5!$BM$1:$BM$10,[1]Data5!$BM$11:$BM$83</definedName>
    <definedName name="A125184546F">[1]Data5!$BP$1:$BP$10,[1]Data5!$BP$11:$BP$83</definedName>
    <definedName name="A125184550W">[1]Data5!$CK$1:$CK$10,[1]Data5!$CK$11:$CK$83</definedName>
    <definedName name="A125184554F">[1]Data5!$AI$1:$AI$10,[1]Data5!$AI$11:$AI$83</definedName>
    <definedName name="A125184558R">[1]Data5!$AR$1:$AR$10,[1]Data5!$AR$11:$AR$83</definedName>
    <definedName name="A125184562F">[1]Data5!$Q$1:$Q$10,[1]Data5!$Q$11:$Q$83</definedName>
    <definedName name="A125184566R">[1]Data5!$W$1:$W$10,[1]Data5!$W$11:$W$83</definedName>
    <definedName name="A125184570F">[1]Data5!$Z$1:$Z$10,[1]Data5!$Z$11:$Z$83</definedName>
    <definedName name="A125184574R">[1]Data5!$AO$1:$AO$10,[1]Data5!$AO$11:$AO$83</definedName>
    <definedName name="A125184578X">[1]Data5!$BY$1:$BY$10,[1]Data5!$BY$11:$BY$83</definedName>
    <definedName name="A125184582R">[1]Data5!$CB$1:$CB$10,[1]Data5!$CB$11:$CB$83</definedName>
    <definedName name="A125184586X">[1]Data5!$AU$1:$AU$10,[1]Data5!$AU$11:$AU$83</definedName>
    <definedName name="A125184590R">[1]Data5!$BS$1:$BS$10,[1]Data5!$BS$11:$BS$83</definedName>
    <definedName name="A125184594X">[1]Data5!$CN$1:$CN$10,[1]Data5!$CN$11:$CN$83</definedName>
    <definedName name="A125184598J">[1]Data3!$CG$1:$CG$10,[1]Data3!$CG$11:$CG$83</definedName>
    <definedName name="A125184602L">[1]Data3!$DB$1:$DB$10,[1]Data3!$DB$11:$DB$83</definedName>
    <definedName name="A125184606W">[1]Data3!$DK$1:$DK$10,[1]Data3!$DK$11:$DK$83</definedName>
    <definedName name="A125184610L">[1]Data3!$CJ$1:$CJ$10,[1]Data3!$CJ$11:$CJ$83</definedName>
    <definedName name="A125184614W">[1]Data3!$CP$1:$CP$10,[1]Data3!$CP$11:$CP$83</definedName>
    <definedName name="A125184618F">[1]Data3!$BR$1:$BR$10,[1]Data3!$BR$11:$BR$83</definedName>
    <definedName name="A125184622W">[1]Data3!$CD$1:$CD$10,[1]Data3!$CD$11:$CD$83</definedName>
    <definedName name="A125184626F">[1]Data3!$DN$1:$DN$10,[1]Data3!$DN$11:$DN$83</definedName>
    <definedName name="A125184630W">[1]Data3!$AZ$1:$AZ$10,[1]Data3!$AZ$11:$AZ$83</definedName>
    <definedName name="A125184634F">[1]Data3!$BI$1:$BI$10,[1]Data3!$BI$11:$BI$83</definedName>
    <definedName name="A125184638R">[1]Data3!$BL$1:$BL$10,[1]Data3!$BL$11:$BL$83</definedName>
    <definedName name="A125184642F">[1]Data3!$CM$1:$CM$10,[1]Data3!$CM$11:$CM$83</definedName>
    <definedName name="A125184646R">[1]Data3!$CS$1:$CS$10,[1]Data3!$CS$11:$CS$83</definedName>
    <definedName name="A125184650F">[1]Data3!$CV$1:$CV$10,[1]Data3!$CV$11:$CV$83</definedName>
    <definedName name="A125184654R">[1]Data3!$DQ$1:$DQ$10,[1]Data3!$DQ$11:$DQ$83</definedName>
    <definedName name="A125184658X">[1]Data3!$BO$1:$BO$10,[1]Data3!$BO$11:$BO$83</definedName>
    <definedName name="A125184662R">[1]Data3!$BX$1:$BX$10,[1]Data3!$BX$11:$BX$83</definedName>
    <definedName name="A125184666X">[1]Data3!$AW$1:$AW$10,[1]Data3!$AW$11:$AW$83</definedName>
    <definedName name="A125184670R">[1]Data3!$BC$1:$BC$10,[1]Data3!$BC$11:$BC$83</definedName>
    <definedName name="A125184674X">[1]Data3!$BF$1:$BF$10,[1]Data3!$BF$11:$BF$83</definedName>
    <definedName name="A125184678J">[1]Data3!$BU$1:$BU$10,[1]Data3!$BU$11:$BU$83</definedName>
    <definedName name="A125184682X">[1]Data3!$DE$1:$DE$10,[1]Data3!$DE$11:$DE$83</definedName>
    <definedName name="A125184686J">[1]Data3!$DH$1:$DH$10,[1]Data3!$DH$11:$DH$83</definedName>
    <definedName name="A125184690X">[1]Data3!$CA$1:$CA$10,[1]Data3!$CA$11:$CA$83</definedName>
    <definedName name="A125184694J">[1]Data3!$CY$1:$CY$10,[1]Data3!$CY$11:$CY$83</definedName>
    <definedName name="A125184698T">[1]Data3!$DT$1:$DT$10,[1]Data3!$DT$11:$DT$83</definedName>
    <definedName name="A125184702W">[1]Data4!$BQ$1:$BQ$10,[1]Data4!$BQ$11:$BQ$83</definedName>
    <definedName name="A125184706F">[1]Data4!$CL$1:$CL$10,[1]Data4!$CL$11:$CL$83</definedName>
    <definedName name="A125184710W">[1]Data4!$CU$1:$CU$10,[1]Data4!$CU$11:$CU$83</definedName>
    <definedName name="A125184714F">[1]Data4!$BT$1:$BT$10,[1]Data4!$BT$11:$BT$83</definedName>
    <definedName name="A125184718R">[1]Data4!$BZ$1:$BZ$10,[1]Data4!$BZ$11:$BZ$83</definedName>
    <definedName name="A125184722F">[1]Data4!$BB$1:$BB$10,[1]Data4!$BB$11:$BB$83</definedName>
    <definedName name="A125184726R">[1]Data4!$BN$1:$BN$10,[1]Data4!$BN$11:$BN$83</definedName>
    <definedName name="A125184730F">[1]Data4!$CX$1:$CX$10,[1]Data4!$CX$11:$CX$83</definedName>
    <definedName name="A125184734R">[1]Data4!$AJ$1:$AJ$10,[1]Data4!$AJ$11:$AJ$83</definedName>
    <definedName name="A125184738X">[1]Data4!$AS$1:$AS$10,[1]Data4!$AS$11:$AS$83</definedName>
    <definedName name="A125184742R">[1]Data4!$AV$1:$AV$10,[1]Data4!$AV$11:$AV$83</definedName>
    <definedName name="A125184746X">[1]Data4!$BW$1:$BW$10,[1]Data4!$BW$11:$BW$83</definedName>
    <definedName name="A125184750R">[1]Data4!$CC$1:$CC$10,[1]Data4!$CC$11:$CC$83</definedName>
    <definedName name="A125184754X">[1]Data4!$CF$1:$CF$10,[1]Data4!$CF$11:$CF$83</definedName>
    <definedName name="A125184758J">[1]Data4!$DA$1:$DA$10,[1]Data4!$DA$11:$DA$83</definedName>
    <definedName name="A125184762X">[1]Data4!$AY$1:$AY$10,[1]Data4!$AY$11:$AY$83</definedName>
    <definedName name="A125184766J">[1]Data4!$BH$1:$BH$10,[1]Data4!$BH$11:$BH$83</definedName>
    <definedName name="A125184770X">[1]Data4!$AG$1:$AG$10,[1]Data4!$AG$11:$AG$83</definedName>
    <definedName name="A125184774J">[1]Data4!$AM$1:$AM$10,[1]Data4!$AM$11:$AM$83</definedName>
    <definedName name="A125184778T">[1]Data4!$AP$1:$AP$10,[1]Data4!$AP$11:$AP$83</definedName>
    <definedName name="A125184782J">[1]Data4!$BE$1:$BE$10,[1]Data4!$BE$11:$BE$83</definedName>
    <definedName name="A125184786T">[1]Data4!$CO$1:$CO$10,[1]Data4!$CO$11:$CO$83</definedName>
    <definedName name="A125184790J">[1]Data4!$CR$1:$CR$10,[1]Data4!$CR$11:$CR$83</definedName>
    <definedName name="A125184794T">[1]Data4!$BK$1:$BK$10,[1]Data4!$BK$11:$BK$83</definedName>
    <definedName name="A125184798A">[1]Data4!$CI$1:$CI$10,[1]Data4!$CI$11:$CI$83</definedName>
    <definedName name="A125184802F">[1]Data4!$DD$1:$DD$10,[1]Data4!$DD$11:$DD$83</definedName>
    <definedName name="A125184806R">[1]Data4!$EQ$1:$EQ$10,[1]Data4!$EQ$11:$EQ$83</definedName>
    <definedName name="A125184810F">[1]Data4!$FL$1:$FL$10,[1]Data4!$FL$11:$FL$83</definedName>
    <definedName name="A125184814R">[1]Data4!$FU$1:$FU$10,[1]Data4!$FU$11:$FU$83</definedName>
    <definedName name="A125184818X">[1]Data4!$ET$1:$ET$10,[1]Data4!$ET$11:$ET$83</definedName>
    <definedName name="A125184822R">[1]Data4!$EZ$1:$EZ$10,[1]Data4!$EZ$11:$EZ$83</definedName>
    <definedName name="A125184826X">[1]Data4!$EB$1:$EB$10,[1]Data4!$EB$11:$EB$83</definedName>
    <definedName name="A125184830R">[1]Data4!$EN$1:$EN$10,[1]Data4!$EN$11:$EN$83</definedName>
    <definedName name="A125184834X">[1]Data4!$FX$1:$FX$10,[1]Data4!$FX$11:$FX$83</definedName>
    <definedName name="A125184838J">[1]Data4!$DJ$1:$DJ$10,[1]Data4!$DJ$11:$DJ$83</definedName>
    <definedName name="A125184842X">[1]Data4!$DS$1:$DS$10,[1]Data4!$DS$11:$DS$83</definedName>
    <definedName name="A125184846J">[1]Data4!$DV$1:$DV$10,[1]Data4!$DV$11:$DV$83</definedName>
    <definedName name="A125184850X">[1]Data4!$EW$1:$EW$10,[1]Data4!$EW$11:$EW$83</definedName>
    <definedName name="A125184854J">[1]Data4!$FC$1:$FC$10,[1]Data4!$FC$11:$FC$83</definedName>
    <definedName name="A125184858T">[1]Data4!$FF$1:$FF$10,[1]Data4!$FF$11:$FF$83</definedName>
    <definedName name="A125184862J">[1]Data4!$GA$1:$GA$10,[1]Data4!$GA$11:$GA$83</definedName>
    <definedName name="A125184866T">[1]Data4!$DY$1:$DY$10,[1]Data4!$DY$11:$DY$83</definedName>
    <definedName name="A125184870J">[1]Data4!$EH$1:$EH$10,[1]Data4!$EH$11:$EH$83</definedName>
    <definedName name="A125184874T">[1]Data4!$DG$1:$DG$10,[1]Data4!$DG$11:$DG$83</definedName>
    <definedName name="A125184878A">[1]Data4!$DM$1:$DM$10,[1]Data4!$DM$11:$DM$83</definedName>
    <definedName name="A125184882T">[1]Data4!$DP$1:$DP$10,[1]Data4!$DP$11:$DP$83</definedName>
    <definedName name="A125184886A">[1]Data4!$EE$1:$EE$10,[1]Data4!$EE$11:$EE$83</definedName>
    <definedName name="A125184890T">[1]Data4!$FO$1:$FO$10,[1]Data4!$FO$11:$FO$83</definedName>
    <definedName name="A125184894A">[1]Data4!$FR$1:$FR$10,[1]Data4!$FR$11:$FR$83</definedName>
    <definedName name="A125184898K">[1]Data4!$EK$1:$EK$10,[1]Data4!$EK$11:$EK$83</definedName>
    <definedName name="A125184902R">[1]Data4!$FI$1:$FI$10,[1]Data4!$FI$11:$FI$83</definedName>
    <definedName name="A125184906X">[1]Data4!$GD$1:$GD$10,[1]Data4!$GD$11:$GD$83</definedName>
    <definedName name="A125184910R">[1]Data4!$HQ$1:$HQ$10,[1]Data4!$HQ$11:$HQ$83</definedName>
    <definedName name="A125184914X">[1]Data4!$IL$1:$IL$10,[1]Data4!$IL$11:$IL$83</definedName>
    <definedName name="A125184918J">[1]Data5!$E$1:$E$10,[1]Data5!$E$11:$E$83</definedName>
    <definedName name="A125184922X">[1]Data4!$HT$1:$HT$10,[1]Data4!$HT$11:$HT$83</definedName>
    <definedName name="A125184926J">[1]Data4!$HZ$1:$HZ$10,[1]Data4!$HZ$11:$HZ$83</definedName>
    <definedName name="A125184930X">[1]Data4!$HB$1:$HB$10,[1]Data4!$HB$11:$HB$83</definedName>
    <definedName name="A125184934J">[1]Data4!$HN$1:$HN$10,[1]Data4!$HN$11:$HN$83</definedName>
    <definedName name="A125184938T">[1]Data5!$H$1:$H$10,[1]Data5!$H$11:$H$83</definedName>
    <definedName name="A125184942J">[1]Data4!$GJ$1:$GJ$10,[1]Data4!$GJ$11:$GJ$83</definedName>
    <definedName name="A125184946T">[1]Data4!$GS$1:$GS$10,[1]Data4!$GS$11:$GS$83</definedName>
    <definedName name="A125184950J">[1]Data4!$GV$1:$GV$10,[1]Data4!$GV$11:$GV$83</definedName>
    <definedName name="A125184954T">[1]Data4!$HW$1:$HW$10,[1]Data4!$HW$11:$HW$83</definedName>
    <definedName name="A125184958A">[1]Data4!$IC$1:$IC$10,[1]Data4!$IC$11:$IC$83</definedName>
    <definedName name="A125184962T">[1]Data4!$IF$1:$IF$10,[1]Data4!$IF$11:$IF$83</definedName>
    <definedName name="A125184966A">[1]Data5!$K$1:$K$10,[1]Data5!$K$11:$K$83</definedName>
    <definedName name="A125184970T">[1]Data4!$GY$1:$GY$10,[1]Data4!$GY$11:$GY$83</definedName>
    <definedName name="A125184974A">[1]Data4!$HH$1:$HH$10,[1]Data4!$HH$11:$HH$83</definedName>
    <definedName name="A125184978K">[1]Data4!$GG$1:$GG$10,[1]Data4!$GG$11:$GG$83</definedName>
    <definedName name="A125184982A">[1]Data4!$GM$1:$GM$10,[1]Data4!$GM$11:$GM$83</definedName>
    <definedName name="A125184986K">[1]Data4!$GP$1:$GP$10,[1]Data4!$GP$11:$GP$83</definedName>
    <definedName name="A125184990A">[1]Data4!$HE$1:$HE$10,[1]Data4!$HE$11:$HE$83</definedName>
    <definedName name="A125184994K">[1]Data4!$IO$1:$IO$10,[1]Data4!$IO$11:$IO$83</definedName>
    <definedName name="A125184998V">[1]Data5!$B$1:$B$10,[1]Data5!$B$11:$B$83</definedName>
    <definedName name="A125185002A">[1]Data4!$HK$1:$HK$10,[1]Data4!$HK$11:$HK$83</definedName>
    <definedName name="A125185006K">[1]Data4!$II$1:$II$10,[1]Data4!$II$11:$II$83</definedName>
    <definedName name="A125185010A">[1]Data5!$N$1:$N$10,[1]Data5!$N$11:$N$83</definedName>
    <definedName name="A125185014K">[1]Data3!$G$1:$G$10,[1]Data3!$G$11:$G$83</definedName>
    <definedName name="A125185018V">[1]Data3!$AB$1:$AB$10,[1]Data3!$AB$11:$AB$83</definedName>
    <definedName name="A125185022K">[1]Data3!$AK$1:$AK$10,[1]Data3!$AK$11:$AK$83</definedName>
    <definedName name="A125185026V">[1]Data3!$J$1:$J$10,[1]Data3!$J$11:$J$83</definedName>
    <definedName name="A125185030K">[1]Data3!$P$1:$P$10,[1]Data3!$P$11:$P$83</definedName>
    <definedName name="A125185034V">[1]Data2!$IH$1:$IH$10,[1]Data2!$IH$11:$IH$83</definedName>
    <definedName name="A125185038C">[1]Data3!$D$1:$D$10,[1]Data3!$D$11:$D$83</definedName>
    <definedName name="A125185042V">[1]Data3!$AN$1:$AN$10,[1]Data3!$AN$11:$AN$83</definedName>
    <definedName name="A125185046C">[1]Data2!$HP$1:$HP$10,[1]Data2!$HP$11:$HP$83</definedName>
    <definedName name="A125185050V">[1]Data2!$HY$1:$HY$10,[1]Data2!$HY$11:$HY$83</definedName>
    <definedName name="A125185054C">[1]Data2!$IB$1:$IB$10,[1]Data2!$IB$11:$IB$83</definedName>
    <definedName name="A125185058L">[1]Data3!$M$1:$M$10,[1]Data3!$M$11:$M$83</definedName>
    <definedName name="A125185062C">[1]Data3!$S$1:$S$10,[1]Data3!$S$11:$S$83</definedName>
    <definedName name="A125185066L">[1]Data3!$V$1:$V$10,[1]Data3!$V$11:$V$83</definedName>
    <definedName name="A125185070C">[1]Data3!$AQ$1:$AQ$10,[1]Data3!$AQ$11:$AQ$83</definedName>
    <definedName name="A125185074L">[1]Data2!$IE$1:$IE$10,[1]Data2!$IE$11:$IE$83</definedName>
    <definedName name="A125185078W">[1]Data2!$IN$1:$IN$10,[1]Data2!$IN$11:$IN$83</definedName>
    <definedName name="A125185082L">[1]Data2!$HM$1:$HM$10,[1]Data2!$HM$11:$HM$83</definedName>
    <definedName name="A125185086W">[1]Data2!$HS$1:$HS$10,[1]Data2!$HS$11:$HS$83</definedName>
    <definedName name="A125185090L">[1]Data2!$HV$1:$HV$10,[1]Data2!$HV$11:$HV$83</definedName>
    <definedName name="A125185094W">[1]Data2!$IK$1:$IK$10,[1]Data2!$IK$11:$IK$83</definedName>
    <definedName name="A125185098F">[1]Data3!$AE$1:$AE$10,[1]Data3!$AE$11:$AE$83</definedName>
    <definedName name="A125185102K">[1]Data3!$AH$1:$AH$10,[1]Data3!$AH$11:$AH$83</definedName>
    <definedName name="A125185106V">[1]Data2!$IQ$1:$IQ$10,[1]Data2!$IQ$11:$IQ$83</definedName>
    <definedName name="A125185110K">[1]Data3!$Y$1:$Y$10,[1]Data3!$Y$11:$Y$83</definedName>
    <definedName name="A125185114V">[1]Data3!$AT$1:$AT$10,[1]Data3!$AT$11:$AT$83</definedName>
    <definedName name="A125185118C">[1]Data3!$FG$1:$FG$10,[1]Data3!$FG$11:$FG$83</definedName>
    <definedName name="A125185122V">[1]Data3!$GB$1:$GB$10,[1]Data3!$GB$11:$GB$83</definedName>
    <definedName name="A125185126C">[1]Data3!$GK$1:$GK$10,[1]Data3!$GK$11:$GK$83</definedName>
    <definedName name="A125185130V">[1]Data3!$FJ$1:$FJ$10,[1]Data3!$FJ$11:$FJ$83</definedName>
    <definedName name="A125185134C">[1]Data3!$FP$1:$FP$10,[1]Data3!$FP$11:$FP$83</definedName>
    <definedName name="A125185138L">[1]Data3!$ER$1:$ER$10,[1]Data3!$ER$11:$ER$83</definedName>
    <definedName name="A125185142C">[1]Data3!$FD$1:$FD$10,[1]Data3!$FD$11:$FD$83</definedName>
    <definedName name="A125185146L">[1]Data3!$GN$1:$GN$10,[1]Data3!$GN$11:$GN$83</definedName>
    <definedName name="A125185150C">[1]Data3!$DZ$1:$DZ$10,[1]Data3!$DZ$11:$DZ$83</definedName>
    <definedName name="A125185154L">[1]Data3!$EI$1:$EI$10,[1]Data3!$EI$11:$EI$83</definedName>
    <definedName name="A125185158W">[1]Data3!$EL$1:$EL$10,[1]Data3!$EL$11:$EL$83</definedName>
    <definedName name="A125185162L">[1]Data3!$FM$1:$FM$10,[1]Data3!$FM$11:$FM$83</definedName>
    <definedName name="A125185166W">[1]Data3!$FS$1:$FS$10,[1]Data3!$FS$11:$FS$83</definedName>
    <definedName name="A125185170L">[1]Data3!$FV$1:$FV$10,[1]Data3!$FV$11:$FV$83</definedName>
    <definedName name="A125185174W">[1]Data3!$GQ$1:$GQ$10,[1]Data3!$GQ$11:$GQ$83</definedName>
    <definedName name="A125185178F">[1]Data3!$EO$1:$EO$10,[1]Data3!$EO$11:$EO$83</definedName>
    <definedName name="A125185182W">[1]Data3!$EX$1:$EX$10,[1]Data3!$EX$11:$EX$83</definedName>
    <definedName name="A125185186F">[1]Data3!$DW$1:$DW$10,[1]Data3!$DW$11:$DW$83</definedName>
    <definedName name="A125185190W">[1]Data3!$EC$1:$EC$10,[1]Data3!$EC$11:$EC$83</definedName>
    <definedName name="A125185194F">[1]Data3!$EF$1:$EF$10,[1]Data3!$EF$11:$EF$83</definedName>
    <definedName name="A125185198R">[1]Data3!$EU$1:$EU$10,[1]Data3!$EU$11:$EU$83</definedName>
    <definedName name="A125185202V">[1]Data3!$GE$1:$GE$10,[1]Data3!$GE$11:$GE$83</definedName>
    <definedName name="A125185206C">[1]Data3!$GH$1:$GH$10,[1]Data3!$GH$11:$GH$83</definedName>
    <definedName name="A125185210V">[1]Data3!$FA$1:$FA$10,[1]Data3!$FA$11:$FA$83</definedName>
    <definedName name="A125185214C">[1]Data3!$FY$1:$FY$10,[1]Data3!$FY$11:$FY$83</definedName>
    <definedName name="A125185218L">[1]Data3!$GT$1:$GT$10,[1]Data3!$GT$11:$GT$83</definedName>
    <definedName name="A125185222C">[1]Data3!$IG$1:$IG$10,[1]Data3!$IG$11:$IG$83</definedName>
    <definedName name="A125185226L">[1]Data4!$L$1:$L$10,[1]Data4!$L$11:$L$83</definedName>
    <definedName name="A125185230C">[1]Data4!$U$1:$U$10,[1]Data4!$U$11:$U$83</definedName>
    <definedName name="A125185234L">[1]Data3!$IJ$1:$IJ$10,[1]Data3!$IJ$11:$IJ$83</definedName>
    <definedName name="A125185238W">[1]Data3!$IP$1:$IP$10,[1]Data3!$IP$11:$IP$83</definedName>
    <definedName name="A125185242L">[1]Data3!$HR$1:$HR$10,[1]Data3!$HR$11:$HR$83</definedName>
    <definedName name="A125185246W">[1]Data3!$ID$1:$ID$10,[1]Data3!$ID$11:$ID$83</definedName>
    <definedName name="A125185250L">[1]Data4!$X$1:$X$10,[1]Data4!$X$11:$X$83</definedName>
    <definedName name="A125185254W">[1]Data3!$GZ$1:$GZ$10,[1]Data3!$GZ$11:$GZ$83</definedName>
    <definedName name="A125185258F">[1]Data3!$HI$1:$HI$10,[1]Data3!$HI$11:$HI$83</definedName>
    <definedName name="A125185262W">[1]Data3!$HL$1:$HL$10,[1]Data3!$HL$11:$HL$83</definedName>
    <definedName name="A125185266F">[1]Data3!$IM$1:$IM$10,[1]Data3!$IM$11:$IM$83</definedName>
    <definedName name="A125185270W">[1]Data4!$C$1:$C$10,[1]Data4!$C$11:$C$83</definedName>
    <definedName name="A125185274F">[1]Data4!$F$1:$F$10,[1]Data4!$F$11:$F$83</definedName>
    <definedName name="A125185278R">[1]Data4!$AA$1:$AA$10,[1]Data4!$AA$11:$AA$83</definedName>
    <definedName name="A125185282F">[1]Data3!$HO$1:$HO$10,[1]Data3!$HO$11:$HO$83</definedName>
    <definedName name="A125185286R">[1]Data3!$HX$1:$HX$10,[1]Data3!$HX$11:$HX$83</definedName>
    <definedName name="A125185290F">[1]Data3!$GW$1:$GW$10,[1]Data3!$GW$11:$GW$83</definedName>
    <definedName name="A125185294R">[1]Data3!$HC$1:$HC$10,[1]Data3!$HC$11:$HC$83</definedName>
    <definedName name="A125185298X">[1]Data3!$HF$1:$HF$10,[1]Data3!$HF$11:$HF$83</definedName>
    <definedName name="A125185302C">[1]Data3!$HU$1:$HU$10,[1]Data3!$HU$11:$HU$83</definedName>
    <definedName name="A125185306L">[1]Data4!$O$1:$O$10,[1]Data4!$O$11:$O$83</definedName>
    <definedName name="A125185310C">[1]Data4!$R$1:$R$10,[1]Data4!$R$11:$R$83</definedName>
    <definedName name="A125185314L">[1]Data3!$IA$1:$IA$10,[1]Data3!$IA$11:$IA$83</definedName>
    <definedName name="A125185318W">[1]Data4!$I$1:$I$10,[1]Data4!$I$11:$I$83</definedName>
    <definedName name="A125185322L">[1]Data4!$AD$1:$AD$10,[1]Data4!$AD$11:$AD$83</definedName>
    <definedName name="A125185326W">[1]Data1!$GM$1:$GM$10,[1]Data1!$GM$11:$GM$83</definedName>
    <definedName name="A125185330L">[1]Data1!$HH$1:$HH$10,[1]Data1!$HH$11:$HH$83</definedName>
    <definedName name="A125185334W">[1]Data1!$HQ$1:$HQ$10,[1]Data1!$HQ$11:$HQ$83</definedName>
    <definedName name="A125185338F">[1]Data1!$GP$1:$GP$10,[1]Data1!$GP$11:$GP$83</definedName>
    <definedName name="A125185342W">[1]Data1!$GV$1:$GV$10,[1]Data1!$GV$11:$GV$83</definedName>
    <definedName name="A125185346F">[1]Data1!$FX$1:$FX$10,[1]Data1!$FX$11:$FX$83</definedName>
    <definedName name="A125185350W">[1]Data1!$GJ$1:$GJ$10,[1]Data1!$GJ$11:$GJ$83</definedName>
    <definedName name="A125185354F">[1]Data1!$HT$1:$HT$10,[1]Data1!$HT$11:$HT$83</definedName>
    <definedName name="A125185358R">[1]Data1!$FF$1:$FF$10,[1]Data1!$FF$11:$FF$83</definedName>
    <definedName name="A125185362F">[1]Data1!$FO$1:$FO$10,[1]Data1!$FO$11:$FO$83</definedName>
    <definedName name="A125185366R">[1]Data1!$FR$1:$FR$10,[1]Data1!$FR$11:$FR$83</definedName>
    <definedName name="A125185370F">[1]Data1!$GS$1:$GS$10,[1]Data1!$GS$11:$GS$83</definedName>
    <definedName name="A125185374R">[1]Data1!$GY$1:$GY$10,[1]Data1!$GY$11:$GY$83</definedName>
    <definedName name="A125185378X">[1]Data1!$HB$1:$HB$10,[1]Data1!$HB$11:$HB$83</definedName>
    <definedName name="A125185382R">[1]Data1!$HW$1:$HW$10,[1]Data1!$HW$11:$HW$83</definedName>
    <definedName name="A125185386X">[1]Data1!$FU$1:$FU$10,[1]Data1!$FU$11:$FU$83</definedName>
    <definedName name="A125185390R">[1]Data1!$GD$1:$GD$10,[1]Data1!$GD$11:$GD$83</definedName>
    <definedName name="A125185394X">[1]Data1!$FC$1:$FC$10,[1]Data1!$FC$11:$FC$83</definedName>
    <definedName name="A125185398J">[1]Data1!$FI$1:$FI$10,[1]Data1!$FI$11:$FI$83</definedName>
    <definedName name="A125185402L">[1]Data1!$FL$1:$FL$10,[1]Data1!$FL$11:$FL$83</definedName>
    <definedName name="A125185406W">[1]Data1!$GA$1:$GA$10,[1]Data1!$GA$11:$GA$83</definedName>
    <definedName name="A125185410L">[1]Data1!$HK$1:$HK$10,[1]Data1!$HK$11:$HK$83</definedName>
    <definedName name="A125185414W">[1]Data1!$HN$1:$HN$10,[1]Data1!$HN$11:$HN$83</definedName>
    <definedName name="A125185418F">[1]Data1!$GG$1:$GG$10,[1]Data1!$GG$11:$GG$83</definedName>
    <definedName name="A125185422W">[1]Data1!$HE$1:$HE$10,[1]Data1!$HE$11:$HE$83</definedName>
    <definedName name="A125185426F">[1]Data1!$HZ$1:$HZ$10,[1]Data1!$HZ$11:$HZ$83</definedName>
    <definedName name="A125186262R">[1]Data2!$FW$1:$FW$10,[1]Data2!$FW$11:$FW$83</definedName>
    <definedName name="A125186266X">[1]Data2!$GR$1:$GR$10,[1]Data2!$GR$11:$GR$83</definedName>
    <definedName name="A125186270R">[1]Data2!$HA$1:$HA$10,[1]Data2!$HA$11:$HA$83</definedName>
    <definedName name="A125186274X">[1]Data2!$FZ$1:$FZ$10,[1]Data2!$FZ$11:$FZ$83</definedName>
    <definedName name="A125186278J">[1]Data2!$GF$1:$GF$10,[1]Data2!$GF$11:$GF$83</definedName>
    <definedName name="A125186282X">[1]Data2!$FH$1:$FH$10,[1]Data2!$FH$11:$FH$83</definedName>
    <definedName name="A125186286J">[1]Data2!$FT$1:$FT$10,[1]Data2!$FT$11:$FT$83</definedName>
    <definedName name="A125186290X">[1]Data2!$HD$1:$HD$10,[1]Data2!$HD$11:$HD$83</definedName>
    <definedName name="A125186294J">[1]Data2!$EP$1:$EP$10,[1]Data2!$EP$11:$EP$83</definedName>
    <definedName name="A125186298T">[1]Data2!$EY$1:$EY$10,[1]Data2!$EY$11:$EY$83</definedName>
    <definedName name="A125186302W">[1]Data2!$FB$1:$FB$10,[1]Data2!$FB$11:$FB$83</definedName>
    <definedName name="A125186306F">[1]Data2!$GC$1:$GC$10,[1]Data2!$GC$11:$GC$83</definedName>
    <definedName name="A125186310W">[1]Data2!$GI$1:$GI$10,[1]Data2!$GI$11:$GI$83</definedName>
    <definedName name="A125186314F">[1]Data2!$GL$1:$GL$10,[1]Data2!$GL$11:$GL$83</definedName>
    <definedName name="A125186318R">[1]Data2!$HG$1:$HG$10,[1]Data2!$HG$11:$HG$83</definedName>
    <definedName name="A125186322F">[1]Data2!$FE$1:$FE$10,[1]Data2!$FE$11:$FE$83</definedName>
    <definedName name="A125186326R">[1]Data2!$FN$1:$FN$10,[1]Data2!$FN$11:$FN$83</definedName>
    <definedName name="A125186330F">[1]Data2!$EM$1:$EM$10,[1]Data2!$EM$11:$EM$83</definedName>
    <definedName name="A125186334R">[1]Data2!$ES$1:$ES$10,[1]Data2!$ES$11:$ES$83</definedName>
    <definedName name="A125186338X">[1]Data2!$EV$1:$EV$10,[1]Data2!$EV$11:$EV$83</definedName>
    <definedName name="A125186342R">[1]Data2!$FK$1:$FK$10,[1]Data2!$FK$11:$FK$83</definedName>
    <definedName name="A125186346X">[1]Data2!$GU$1:$GU$10,[1]Data2!$GU$11:$GU$83</definedName>
    <definedName name="A125186350R">[1]Data2!$GX$1:$GX$10,[1]Data2!$GX$11:$GX$83</definedName>
    <definedName name="A125186354X">[1]Data2!$FQ$1:$FQ$10,[1]Data2!$FQ$11:$FQ$83</definedName>
    <definedName name="A125186358J">[1]Data2!$GO$1:$GO$10,[1]Data2!$GO$11:$GO$83</definedName>
    <definedName name="A125186362X">[1]Data2!$HJ$1:$HJ$10,[1]Data2!$HJ$11:$HJ$83</definedName>
    <definedName name="A125187198A">[1]Data1!$DM$1:$DM$10,[1]Data1!$DM$11:$DM$83</definedName>
    <definedName name="A125187202F">[1]Data1!$EH$1:$EH$10,[1]Data1!$EH$11:$EH$83</definedName>
    <definedName name="A125187206R">[1]Data1!$EQ$1:$EQ$10,[1]Data1!$EQ$11:$EQ$83</definedName>
    <definedName name="A125187210F">[1]Data1!$DP$1:$DP$10,[1]Data1!$DP$11:$DP$83</definedName>
    <definedName name="A125187214R">[1]Data1!$DV$1:$DV$10,[1]Data1!$DV$11:$DV$83</definedName>
    <definedName name="A125187218X">[1]Data1!$CX$1:$CX$10,[1]Data1!$CX$11:$CX$83</definedName>
    <definedName name="A125187222R">[1]Data1!$DJ$1:$DJ$10,[1]Data1!$DJ$11:$DJ$83</definedName>
    <definedName name="A125187226X">[1]Data1!$ET$1:$ET$10,[1]Data1!$ET$11:$ET$83</definedName>
    <definedName name="A125187230R">[1]Data1!$CF$1:$CF$10,[1]Data1!$CF$11:$CF$83</definedName>
    <definedName name="A125187234X">[1]Data1!$CO$1:$CO$10,[1]Data1!$CO$11:$CO$83</definedName>
    <definedName name="A125187238J">[1]Data1!$CR$1:$CR$10,[1]Data1!$CR$11:$CR$83</definedName>
    <definedName name="A125187242X">[1]Data1!$DS$1:$DS$10,[1]Data1!$DS$11:$DS$83</definedName>
    <definedName name="A125187246J">[1]Data1!$DY$1:$DY$10,[1]Data1!$DY$11:$DY$83</definedName>
    <definedName name="A125187250X">[1]Data1!$EB$1:$EB$10,[1]Data1!$EB$11:$EB$83</definedName>
    <definedName name="A125187254J">[1]Data1!$EW$1:$EW$10,[1]Data1!$EW$11:$EW$83</definedName>
    <definedName name="A125187258T">[1]Data1!$CU$1:$CU$10,[1]Data1!$CU$11:$CU$83</definedName>
    <definedName name="A125187262J">[1]Data1!$DD$1:$DD$10,[1]Data1!$DD$11:$DD$83</definedName>
    <definedName name="A125187266T">[1]Data1!$CC$1:$CC$10,[1]Data1!$CC$11:$CC$83</definedName>
    <definedName name="A125187270J">[1]Data1!$CI$1:$CI$10,[1]Data1!$CI$11:$CI$83</definedName>
    <definedName name="A125187274T">[1]Data1!$CL$1:$CL$10,[1]Data1!$CL$11:$CL$83</definedName>
    <definedName name="A125187278A">[1]Data1!$DA$1:$DA$10,[1]Data1!$DA$11:$DA$83</definedName>
    <definedName name="A125187282T">[1]Data1!$EK$1:$EK$10,[1]Data1!$EK$11:$EK$83</definedName>
    <definedName name="A125187286A">[1]Data1!$EN$1:$EN$10,[1]Data1!$EN$11:$EN$83</definedName>
    <definedName name="A125187290T">[1]Data1!$DG$1:$DG$10,[1]Data1!$DG$11:$DG$83</definedName>
    <definedName name="A125187294A">[1]Data1!$EE$1:$EE$10,[1]Data1!$EE$11:$EE$83</definedName>
    <definedName name="A125187298K">[1]Data1!$EZ$1:$EZ$10,[1]Data1!$EZ$11:$EZ$83</definedName>
    <definedName name="A125188134J">[1]Data2!$W$1:$W$10,[1]Data2!$W$11:$W$83</definedName>
    <definedName name="A125188138T">[1]Data2!$AR$1:$AR$10,[1]Data2!$AR$11:$AR$83</definedName>
    <definedName name="A125188142J">[1]Data2!$BA$1:$BA$10,[1]Data2!$BA$11:$BA$83</definedName>
    <definedName name="A125188146T">[1]Data2!$Z$1:$Z$10,[1]Data2!$Z$11:$Z$83</definedName>
    <definedName name="A125188150J">[1]Data2!$AF$1:$AF$10,[1]Data2!$AF$11:$AF$83</definedName>
    <definedName name="A125188154T">[1]Data2!$H$1:$H$10,[1]Data2!$H$11:$H$83</definedName>
    <definedName name="A125188158A">[1]Data2!$T$1:$T$10,[1]Data2!$T$11:$T$83</definedName>
    <definedName name="A125188162T">[1]Data2!$BD$1:$BD$10,[1]Data2!$BD$11:$BD$83</definedName>
    <definedName name="A125188166A">[1]Data1!$IF$1:$IF$10,[1]Data1!$IF$11:$IF$83</definedName>
    <definedName name="A125188170T">[1]Data1!$IO$1:$IO$10,[1]Data1!$IO$11:$IO$83</definedName>
    <definedName name="A125188174A">[1]Data2!$B$1:$B$10,[1]Data2!$B$11:$B$83</definedName>
    <definedName name="A125188178K">[1]Data2!$AC$1:$AC$10,[1]Data2!$AC$11:$AC$83</definedName>
    <definedName name="A125188182A">[1]Data2!$AI$1:$AI$10,[1]Data2!$AI$11:$AI$83</definedName>
    <definedName name="A125188186K">[1]Data2!$AL$1:$AL$10,[1]Data2!$AL$11:$AL$83</definedName>
    <definedName name="A125188190A">[1]Data2!$BG$1:$BG$10,[1]Data2!$BG$11:$BG$83</definedName>
    <definedName name="A125188194K">[1]Data2!$E$1:$E$10,[1]Data2!$E$11:$E$83</definedName>
    <definedName name="A125188198V">[1]Data2!$N$1:$N$10,[1]Data2!$N$11:$N$83</definedName>
    <definedName name="A125188202X">[1]Data1!$IC$1:$IC$10,[1]Data1!$IC$11:$IC$83</definedName>
    <definedName name="A125188206J">[1]Data1!$II$1:$II$10,[1]Data1!$II$11:$II$83</definedName>
    <definedName name="A125188210X">[1]Data1!$IL$1:$IL$10,[1]Data1!$IL$11:$IL$83</definedName>
    <definedName name="A125188214J">[1]Data2!$K$1:$K$10,[1]Data2!$K$11:$K$83</definedName>
    <definedName name="A125188218T">[1]Data2!$AU$1:$AU$10,[1]Data2!$AU$11:$AU$83</definedName>
    <definedName name="A125188222J">[1]Data2!$AX$1:$AX$10,[1]Data2!$AX$11:$AX$83</definedName>
    <definedName name="A125188226T">[1]Data2!$Q$1:$Q$10,[1]Data2!$Q$11:$Q$83</definedName>
    <definedName name="A125188230J">[1]Data2!$AO$1:$AO$10,[1]Data2!$AO$11:$AO$83</definedName>
    <definedName name="A125188234T">[1]Data2!$BJ$1:$BJ$10,[1]Data2!$BJ$11:$BJ$83</definedName>
    <definedName name="A125189070A">[1]Data2!$CW$1:$CW$10,[1]Data2!$CW$11:$CW$83</definedName>
    <definedName name="A125189074K">[1]Data2!$DR$1:$DR$10,[1]Data2!$DR$11:$DR$83</definedName>
    <definedName name="A125189078V">[1]Data2!$EA$1:$EA$10,[1]Data2!$EA$11:$EA$83</definedName>
    <definedName name="A125189082K">[1]Data2!$CZ$1:$CZ$10,[1]Data2!$CZ$11:$CZ$83</definedName>
    <definedName name="A125189086V">[1]Data2!$DF$1:$DF$10,[1]Data2!$DF$11:$DF$83</definedName>
    <definedName name="A125189090K">[1]Data2!$CH$1:$CH$10,[1]Data2!$CH$11:$CH$83</definedName>
    <definedName name="A125189094V">[1]Data2!$CT$1:$CT$10,[1]Data2!$CT$11:$CT$83</definedName>
    <definedName name="A125189098C">[1]Data2!$ED$1:$ED$10,[1]Data2!$ED$11:$ED$83</definedName>
    <definedName name="A125189102J">[1]Data2!$BP$1:$BP$10,[1]Data2!$BP$11:$BP$83</definedName>
    <definedName name="A125189106T">[1]Data2!$BY$1:$BY$10,[1]Data2!$BY$11:$BY$83</definedName>
    <definedName name="A125189110J">[1]Data2!$CB$1:$CB$10,[1]Data2!$CB$11:$CB$83</definedName>
    <definedName name="A125189114T">[1]Data2!$DC$1:$DC$10,[1]Data2!$DC$11:$DC$83</definedName>
    <definedName name="A125189118A">[1]Data2!$DI$1:$DI$10,[1]Data2!$DI$11:$DI$83</definedName>
    <definedName name="A125189122T">[1]Data2!$DL$1:$DL$10,[1]Data2!$DL$11:$DL$83</definedName>
    <definedName name="A125189126A">[1]Data2!$EG$1:$EG$10,[1]Data2!$EG$11:$EG$83</definedName>
    <definedName name="A125189130T">[1]Data2!$CE$1:$CE$10,[1]Data2!$CE$11:$CE$83</definedName>
    <definedName name="A125189134A">[1]Data2!$CN$1:$CN$10,[1]Data2!$CN$11:$CN$83</definedName>
    <definedName name="A125189138K">[1]Data2!$BM$1:$BM$10,[1]Data2!$BM$11:$BM$83</definedName>
    <definedName name="A125189142A">[1]Data2!$BS$1:$BS$10,[1]Data2!$BS$11:$BS$83</definedName>
    <definedName name="A125189146K">[1]Data2!$BV$1:$BV$10,[1]Data2!$BV$11:$BV$83</definedName>
    <definedName name="A125189150A">[1]Data2!$CK$1:$CK$10,[1]Data2!$CK$11:$CK$83</definedName>
    <definedName name="A125189154K">[1]Data2!$DU$1:$DU$10,[1]Data2!$DU$11:$DU$83</definedName>
    <definedName name="A125189158V">[1]Data2!$DX$1:$DX$10,[1]Data2!$DX$11:$DX$83</definedName>
    <definedName name="A125189162K">[1]Data2!$CQ$1:$CQ$10,[1]Data2!$CQ$11:$CQ$83</definedName>
    <definedName name="A125189166V">[1]Data2!$DO$1:$DO$10,[1]Data2!$DO$11:$DO$83</definedName>
    <definedName name="A125189170K">[1]Data2!$EJ$1:$EJ$10,[1]Data2!$EJ$11:$EJ$83</definedName>
    <definedName name="A126251658C">[2]Data1!$AO$1:$AO$10,[2]Data1!$AO$11:$AO$18</definedName>
    <definedName name="A126251658C_Latest">[2]Data1!$AO$18</definedName>
    <definedName name="A126251662V">[2]Data1!$BM$1:$BM$10,[2]Data1!$BM$11:$BM$18</definedName>
    <definedName name="A126251662V_Latest">[2]Data1!$BM$18</definedName>
    <definedName name="A126251666C">[2]Data1!$BA$1:$BA$10,[2]Data1!$BA$11:$BA$18</definedName>
    <definedName name="A126251666C_Latest">[2]Data1!$BA$18</definedName>
    <definedName name="A126251670V">[2]Data1!$AR$1:$AR$10,[2]Data1!$AR$11:$AR$18</definedName>
    <definedName name="A126251670V_Latest">[2]Data1!$AR$18</definedName>
    <definedName name="A126251674C">[2]Data1!$AX$1:$AX$10,[2]Data1!$AX$11:$AX$18</definedName>
    <definedName name="A126251674C_Latest">[2]Data1!$AX$18</definedName>
    <definedName name="A126251678L">[2]Data1!$BS$1:$BS$10,[2]Data1!$BS$11:$BS$18</definedName>
    <definedName name="A126251678L_Latest">[2]Data1!$BS$18</definedName>
    <definedName name="A126251682C">[2]Data1!$BJ$1:$BJ$10,[2]Data1!$BJ$11:$BJ$18</definedName>
    <definedName name="A126251682C_Latest">[2]Data1!$BJ$18</definedName>
    <definedName name="A126251686L">[2]Data1!$BY$1:$BY$10,[2]Data1!$BY$11:$BY$18</definedName>
    <definedName name="A126251686L_Latest">[2]Data1!$BY$18</definedName>
    <definedName name="A126251690C">[2]Data1!$CK$1:$CK$10,[2]Data1!$CK$11:$CK$18</definedName>
    <definedName name="A126251690C_Latest">[2]Data1!$CK$18</definedName>
    <definedName name="A126251694L">[2]Data1!$Z$1:$Z$10,[2]Data1!$Z$11:$Z$18</definedName>
    <definedName name="A126251694L_Latest">[2]Data1!$Z$18</definedName>
    <definedName name="A126251698W">[2]Data1!$AL$1:$AL$10,[2]Data1!$AL$11:$AL$18</definedName>
    <definedName name="A126251698W_Latest">[2]Data1!$AL$18</definedName>
    <definedName name="A126251702A">[2]Data1!$BP$1:$BP$10,[2]Data1!$BP$11:$BP$18</definedName>
    <definedName name="A126251702A_Latest">[2]Data1!$BP$18</definedName>
    <definedName name="A126251706K">[2]Data1!$BV$1:$BV$10,[2]Data1!$BV$11:$BV$18</definedName>
    <definedName name="A126251706K_Latest">[2]Data1!$BV$18</definedName>
    <definedName name="A126251710A">[2]Data1!$CB$1:$CB$10,[2]Data1!$CB$11:$CB$18</definedName>
    <definedName name="A126251710A_Latest">[2]Data1!$CB$18</definedName>
    <definedName name="A126251714K">[2]Data1!$CH$1:$CH$10,[2]Data1!$CH$11:$CH$18</definedName>
    <definedName name="A126251714K_Latest">[2]Data1!$CH$18</definedName>
    <definedName name="A126251718V">[2]Data1!$H$1:$H$10,[2]Data1!$H$11:$H$18</definedName>
    <definedName name="A126251718V_Latest">[2]Data1!$H$18</definedName>
    <definedName name="A126251722K">[2]Data1!$Q$1:$Q$10,[2]Data1!$Q$11:$Q$18</definedName>
    <definedName name="A126251722K_Latest">[2]Data1!$Q$18</definedName>
    <definedName name="A126251726V">[2]Data1!$T$1:$T$10,[2]Data1!$T$11:$T$18</definedName>
    <definedName name="A126251726V_Latest">[2]Data1!$T$18</definedName>
    <definedName name="A126251730K">[2]Data1!$AU$1:$AU$10,[2]Data1!$AU$11:$AU$18</definedName>
    <definedName name="A126251730K_Latest">[2]Data1!$AU$18</definedName>
    <definedName name="A126251734V">[2]Data1!$B$1:$B$10,[2]Data1!$B$11:$B$18</definedName>
    <definedName name="A126251734V_Latest">[2]Data1!$B$18</definedName>
    <definedName name="A126251738C">[2]Data1!$CE$1:$CE$10,[2]Data1!$CE$11:$CE$18</definedName>
    <definedName name="A126251738C_Latest">[2]Data1!$CE$18</definedName>
    <definedName name="A126251742V">[2]Data1!$CQ$1:$CQ$10,[2]Data1!$CQ$11:$CQ$18</definedName>
    <definedName name="A126251742V_Latest">[2]Data1!$CQ$18</definedName>
    <definedName name="A126251746C">[2]Data1!$CT$1:$CT$10,[2]Data1!$CT$11:$CT$18</definedName>
    <definedName name="A126251746C_Latest">[2]Data1!$CT$18</definedName>
    <definedName name="A126251750V">[2]Data1!$W$1:$W$10,[2]Data1!$W$11:$W$18</definedName>
    <definedName name="A126251750V_Latest">[2]Data1!$W$18</definedName>
    <definedName name="A126251754C">[2]Data1!$AF$1:$AF$10,[2]Data1!$AF$11:$AF$18</definedName>
    <definedName name="A126251754C_Latest">[2]Data1!$AF$18</definedName>
    <definedName name="A126251758L">[2]Data1!$BD$1:$BD$10,[2]Data1!$BD$11:$BD$18</definedName>
    <definedName name="A126251758L_Latest">[2]Data1!$BD$18</definedName>
    <definedName name="A126251762C">[2]Data1!$BG$1:$BG$10,[2]Data1!$BG$11:$BG$18</definedName>
    <definedName name="A126251762C_Latest">[2]Data1!$BG$18</definedName>
    <definedName name="A126251766L">[2]Data1!$CN$1:$CN$10,[2]Data1!$CN$11:$CN$18</definedName>
    <definedName name="A126251766L_Latest">[2]Data1!$CN$18</definedName>
    <definedName name="A126251770C">[2]Data1!$E$1:$E$10,[2]Data1!$E$11:$E$18</definedName>
    <definedName name="A126251770C_Latest">[2]Data1!$E$18</definedName>
    <definedName name="A126251774L">[2]Data1!$K$1:$K$10,[2]Data1!$K$11:$K$18</definedName>
    <definedName name="A126251774L_Latest">[2]Data1!$K$18</definedName>
    <definedName name="A126251778W">[2]Data1!$N$1:$N$10,[2]Data1!$N$11:$N$18</definedName>
    <definedName name="A126251778W_Latest">[2]Data1!$N$18</definedName>
    <definedName name="A126251782L">[2]Data1!$AC$1:$AC$10,[2]Data1!$AC$11:$AC$18</definedName>
    <definedName name="A126251782L_Latest">[2]Data1!$AC$18</definedName>
    <definedName name="A126251786W">[2]Data1!$AI$1:$AI$10,[2]Data1!$AI$11:$AI$18</definedName>
    <definedName name="A126251786W_Latest">[2]Data1!$AI$18</definedName>
    <definedName name="A126251790L">[2]Data1!$CW$1:$CW$10,[2]Data1!$CW$11:$CW$18</definedName>
    <definedName name="A126251790L_Latest">[2]Data1!$CW$18</definedName>
    <definedName name="A126251794W">[2]Data6!$DM$1:$DM$10,[2]Data6!$DM$11:$DM$18</definedName>
    <definedName name="A126251794W_Latest">[2]Data6!$DM$18</definedName>
    <definedName name="A126251798F">[2]Data6!$EK$1:$EK$10,[2]Data6!$EK$11:$EK$18</definedName>
    <definedName name="A126251798F_Latest">[2]Data6!$EK$18</definedName>
    <definedName name="A126251802K">[2]Data6!$DY$1:$DY$10,[2]Data6!$DY$11:$DY$18</definedName>
    <definedName name="A126251802K_Latest">[2]Data6!$DY$18</definedName>
    <definedName name="A126251806V">[2]Data6!$DP$1:$DP$10,[2]Data6!$DP$11:$DP$18</definedName>
    <definedName name="A126251806V_Latest">[2]Data6!$DP$18</definedName>
    <definedName name="A126251810K">[2]Data6!$DV$1:$DV$10,[2]Data6!$DV$11:$DV$18</definedName>
    <definedName name="A126251810K_Latest">[2]Data6!$DV$18</definedName>
    <definedName name="A126251814V">[2]Data6!$EQ$1:$EQ$10,[2]Data6!$EQ$11:$EQ$18</definedName>
    <definedName name="A126251814V_Latest">[2]Data6!$EQ$18</definedName>
    <definedName name="A126251818C">[2]Data6!$EH$1:$EH$10,[2]Data6!$EH$11:$EH$18</definedName>
    <definedName name="A126251818C_Latest">[2]Data6!$EH$18</definedName>
    <definedName name="A126251822V">[2]Data6!$EW$1:$EW$10,[2]Data6!$EW$11:$EW$18</definedName>
    <definedName name="A126251822V_Latest">[2]Data6!$EW$18</definedName>
    <definedName name="A126251826C">[2]Data6!$FI$1:$FI$10,[2]Data6!$FI$11:$FI$18</definedName>
    <definedName name="A126251826C_Latest">[2]Data6!$FI$18</definedName>
    <definedName name="A126251830V">[2]Data6!$CX$1:$CX$10,[2]Data6!$CX$11:$CX$18</definedName>
    <definedName name="A126251830V_Latest">[2]Data6!$CX$18</definedName>
    <definedName name="A126251834C">[2]Data6!$DJ$1:$DJ$10,[2]Data6!$DJ$11:$DJ$18</definedName>
    <definedName name="A126251834C_Latest">[2]Data6!$DJ$18</definedName>
    <definedName name="A126251838L">[2]Data6!$EN$1:$EN$10,[2]Data6!$EN$11:$EN$18</definedName>
    <definedName name="A126251838L_Latest">[2]Data6!$EN$18</definedName>
    <definedName name="A126251842C">[2]Data6!$ET$1:$ET$10,[2]Data6!$ET$11:$ET$18</definedName>
    <definedName name="A126251842C_Latest">[2]Data6!$ET$18</definedName>
    <definedName name="A126251846L">[2]Data6!$EZ$1:$EZ$10,[2]Data6!$EZ$11:$EZ$18</definedName>
    <definedName name="A126251846L_Latest">[2]Data6!$EZ$18</definedName>
    <definedName name="A126251850C">[2]Data6!$FF$1:$FF$10,[2]Data6!$FF$11:$FF$18</definedName>
    <definedName name="A126251850C_Latest">[2]Data6!$FF$18</definedName>
    <definedName name="A126251854L">[2]Data6!$CF$1:$CF$10,[2]Data6!$CF$11:$CF$18</definedName>
    <definedName name="A126251854L_Latest">[2]Data6!$CF$18</definedName>
    <definedName name="A126251858W">[2]Data6!$CO$1:$CO$10,[2]Data6!$CO$11:$CO$18</definedName>
    <definedName name="A126251858W_Latest">[2]Data6!$CO$18</definedName>
    <definedName name="A126251862L">[2]Data6!$CR$1:$CR$10,[2]Data6!$CR$11:$CR$18</definedName>
    <definedName name="A126251862L_Latest">[2]Data6!$CR$18</definedName>
    <definedName name="A126251866W">[2]Data6!$DS$1:$DS$10,[2]Data6!$DS$11:$DS$18</definedName>
    <definedName name="A126251866W_Latest">[2]Data6!$DS$18</definedName>
    <definedName name="A126251870L">[2]Data6!$BZ$1:$BZ$10,[2]Data6!$BZ$11:$BZ$18</definedName>
    <definedName name="A126251870L_Latest">[2]Data6!$BZ$18</definedName>
    <definedName name="A126251874W">[2]Data6!$FC$1:$FC$10,[2]Data6!$FC$11:$FC$18</definedName>
    <definedName name="A126251874W_Latest">[2]Data6!$FC$18</definedName>
    <definedName name="A126251878F">[2]Data6!$FO$1:$FO$10,[2]Data6!$FO$11:$FO$18</definedName>
    <definedName name="A126251878F_Latest">[2]Data6!$FO$18</definedName>
    <definedName name="A126251882W">[2]Data6!$FR$1:$FR$10,[2]Data6!$FR$11:$FR$18</definedName>
    <definedName name="A126251882W_Latest">[2]Data6!$FR$18</definedName>
    <definedName name="A126251886F">[2]Data6!$CU$1:$CU$10,[2]Data6!$CU$11:$CU$18</definedName>
    <definedName name="A126251886F_Latest">[2]Data6!$CU$18</definedName>
    <definedName name="A126251890W">[2]Data6!$DD$1:$DD$10,[2]Data6!$DD$11:$DD$18</definedName>
    <definedName name="A126251890W_Latest">[2]Data6!$DD$18</definedName>
    <definedName name="A126251894F">[2]Data6!$EB$1:$EB$10,[2]Data6!$EB$11:$EB$18</definedName>
    <definedName name="A126251894F_Latest">[2]Data6!$EB$18</definedName>
    <definedName name="A126251898R">[2]Data6!$EE$1:$EE$10,[2]Data6!$EE$11:$EE$18</definedName>
    <definedName name="A126251898R_Latest">[2]Data6!$EE$18</definedName>
    <definedName name="A126251902V">[2]Data6!$FL$1:$FL$10,[2]Data6!$FL$11:$FL$18</definedName>
    <definedName name="A126251902V_Latest">[2]Data6!$FL$18</definedName>
    <definedName name="A126251906C">[2]Data6!$CC$1:$CC$10,[2]Data6!$CC$11:$CC$18</definedName>
    <definedName name="A126251906C_Latest">[2]Data6!$CC$18</definedName>
    <definedName name="A126251910V">[2]Data6!$CI$1:$CI$10,[2]Data6!$CI$11:$CI$18</definedName>
    <definedName name="A126251910V_Latest">[2]Data6!$CI$18</definedName>
    <definedName name="A126251914C">[2]Data6!$CL$1:$CL$10,[2]Data6!$CL$11:$CL$18</definedName>
    <definedName name="A126251914C_Latest">[2]Data6!$CL$18</definedName>
    <definedName name="A126251918L">[2]Data6!$DA$1:$DA$10,[2]Data6!$DA$11:$DA$18</definedName>
    <definedName name="A126251918L_Latest">[2]Data6!$DA$18</definedName>
    <definedName name="A126251922C">[2]Data6!$DG$1:$DG$10,[2]Data6!$DG$11:$DG$18</definedName>
    <definedName name="A126251922C_Latest">[2]Data6!$DG$18</definedName>
    <definedName name="A126251926L">[2]Data6!$FU$1:$FU$10,[2]Data6!$FU$11:$FU$18</definedName>
    <definedName name="A126251926L_Latest">[2]Data6!$FU$18</definedName>
    <definedName name="A126251930C">[2]Data4!$E$1:$E$10,[2]Data4!$E$11:$E$18</definedName>
    <definedName name="A126251930C_Latest">[2]Data4!$E$18</definedName>
    <definedName name="A126251934L">[2]Data4!$AC$1:$AC$10,[2]Data4!$AC$11:$AC$18</definedName>
    <definedName name="A126251934L_Latest">[2]Data4!$AC$18</definedName>
    <definedName name="A126251938W">[2]Data4!$Q$1:$Q$10,[2]Data4!$Q$11:$Q$18</definedName>
    <definedName name="A126251938W_Latest">[2]Data4!$Q$18</definedName>
    <definedName name="A126251942L">[2]Data4!$H$1:$H$10,[2]Data4!$H$11:$H$18</definedName>
    <definedName name="A126251942L_Latest">[2]Data4!$H$18</definedName>
    <definedName name="A126251946W">[2]Data4!$N$1:$N$10,[2]Data4!$N$11:$N$18</definedName>
    <definedName name="A126251946W_Latest">[2]Data4!$N$18</definedName>
    <definedName name="A126251950L">[2]Data4!$AI$1:$AI$10,[2]Data4!$AI$11:$AI$18</definedName>
    <definedName name="A126251950L_Latest">[2]Data4!$AI$18</definedName>
    <definedName name="A126251954W">[2]Data4!$Z$1:$Z$10,[2]Data4!$Z$11:$Z$18</definedName>
    <definedName name="A126251954W_Latest">[2]Data4!$Z$18</definedName>
    <definedName name="A126251958F">[2]Data4!$AO$1:$AO$10,[2]Data4!$AO$11:$AO$18</definedName>
    <definedName name="A126251958F_Latest">[2]Data4!$AO$18</definedName>
    <definedName name="A126251962W">[2]Data4!$BA$1:$BA$10,[2]Data4!$BA$11:$BA$18</definedName>
    <definedName name="A126251962W_Latest">[2]Data4!$BA$18</definedName>
    <definedName name="A126251966F">[2]Data3!$IF$1:$IF$10,[2]Data3!$IF$11:$IF$18</definedName>
    <definedName name="A126251966F_Latest">[2]Data3!$IF$18</definedName>
    <definedName name="A126251970W">[2]Data4!$B$1:$B$10,[2]Data4!$B$11:$B$18</definedName>
    <definedName name="A126251970W_Latest">[2]Data4!$B$18</definedName>
    <definedName name="A126251974F">[2]Data4!$AF$1:$AF$10,[2]Data4!$AF$11:$AF$18</definedName>
    <definedName name="A126251974F_Latest">[2]Data4!$AF$18</definedName>
    <definedName name="A126251978R">[2]Data4!$AL$1:$AL$10,[2]Data4!$AL$11:$AL$18</definedName>
    <definedName name="A126251978R_Latest">[2]Data4!$AL$18</definedName>
    <definedName name="A126251982F">[2]Data4!$AR$1:$AR$10,[2]Data4!$AR$11:$AR$18</definedName>
    <definedName name="A126251982F_Latest">[2]Data4!$AR$18</definedName>
    <definedName name="A126251986R">[2]Data4!$AX$1:$AX$10,[2]Data4!$AX$11:$AX$18</definedName>
    <definedName name="A126251986R_Latest">[2]Data4!$AX$18</definedName>
    <definedName name="A126251990F">[2]Data3!$HN$1:$HN$10,[2]Data3!$HN$11:$HN$18</definedName>
    <definedName name="A126251990F_Latest">[2]Data3!$HN$18</definedName>
    <definedName name="A126251994R">[2]Data3!$HW$1:$HW$10,[2]Data3!$HW$11:$HW$18</definedName>
    <definedName name="A126251994R_Latest">[2]Data3!$HW$18</definedName>
    <definedName name="A126251998X">[2]Data3!$HZ$1:$HZ$10,[2]Data3!$HZ$11:$HZ$18</definedName>
    <definedName name="A126251998X_Latest">[2]Data3!$HZ$18</definedName>
    <definedName name="A126252002F">[2]Data4!$K$1:$K$10,[2]Data4!$K$11:$K$18</definedName>
    <definedName name="A126252002F_Latest">[2]Data4!$K$18</definedName>
    <definedName name="A126252006R">[2]Data3!$HH$1:$HH$10,[2]Data3!$HH$11:$HH$18</definedName>
    <definedName name="A126252006R_Latest">[2]Data3!$HH$18</definedName>
    <definedName name="A126252010F">[2]Data4!$AU$1:$AU$10,[2]Data4!$AU$11:$AU$18</definedName>
    <definedName name="A126252010F_Latest">[2]Data4!$AU$18</definedName>
    <definedName name="A126252014R">[2]Data4!$BG$1:$BG$10,[2]Data4!$BG$11:$BG$18</definedName>
    <definedName name="A126252014R_Latest">[2]Data4!$BG$18</definedName>
    <definedName name="A126252018X">[2]Data4!$BJ$1:$BJ$10,[2]Data4!$BJ$11:$BJ$18</definedName>
    <definedName name="A126252018X_Latest">[2]Data4!$BJ$18</definedName>
    <definedName name="A126252022R">[2]Data3!$IC$1:$IC$10,[2]Data3!$IC$11:$IC$18</definedName>
    <definedName name="A126252022R_Latest">[2]Data3!$IC$18</definedName>
    <definedName name="A126252026X">[2]Data3!$IL$1:$IL$10,[2]Data3!$IL$11:$IL$18</definedName>
    <definedName name="A126252026X_Latest">[2]Data3!$IL$18</definedName>
    <definedName name="A126252030R">[2]Data4!$T$1:$T$10,[2]Data4!$T$11:$T$18</definedName>
    <definedName name="A126252030R_Latest">[2]Data4!$T$18</definedName>
    <definedName name="A126252034X">[2]Data4!$W$1:$W$10,[2]Data4!$W$11:$W$18</definedName>
    <definedName name="A126252034X_Latest">[2]Data4!$W$18</definedName>
    <definedName name="A126252038J">[2]Data4!$BD$1:$BD$10,[2]Data4!$BD$11:$BD$18</definedName>
    <definedName name="A126252038J_Latest">[2]Data4!$BD$18</definedName>
    <definedName name="A126252042X">[2]Data3!$HK$1:$HK$10,[2]Data3!$HK$11:$HK$18</definedName>
    <definedName name="A126252042X_Latest">[2]Data3!$HK$18</definedName>
    <definedName name="A126252046J">[2]Data3!$HQ$1:$HQ$10,[2]Data3!$HQ$11:$HQ$18</definedName>
    <definedName name="A126252046J_Latest">[2]Data3!$HQ$18</definedName>
    <definedName name="A126252050X">[2]Data3!$HT$1:$HT$10,[2]Data3!$HT$11:$HT$18</definedName>
    <definedName name="A126252050X_Latest">[2]Data3!$HT$18</definedName>
    <definedName name="A126252054J">[2]Data3!$II$1:$II$10,[2]Data3!$II$11:$II$18</definedName>
    <definedName name="A126252054J_Latest">[2]Data3!$II$18</definedName>
    <definedName name="A126252058T">[2]Data3!$IO$1:$IO$10,[2]Data3!$IO$11:$IO$18</definedName>
    <definedName name="A126252058T_Latest">[2]Data3!$IO$18</definedName>
    <definedName name="A126252062J">[2]Data4!$BM$1:$BM$10,[2]Data4!$BM$11:$BM$18</definedName>
    <definedName name="A126252062J_Latest">[2]Data4!$BM$18</definedName>
    <definedName name="A126252066T">[2]Data5!$BI$1:$BI$10,[2]Data5!$BI$11:$BI$18</definedName>
    <definedName name="A126252066T_Latest">[2]Data5!$BI$18</definedName>
    <definedName name="A126252070J">[2]Data5!$CG$1:$CG$10,[2]Data5!$CG$11:$CG$18</definedName>
    <definedName name="A126252070J_Latest">[2]Data5!$CG$18</definedName>
    <definedName name="A126252074T">[2]Data5!$BU$1:$BU$10,[2]Data5!$BU$11:$BU$18</definedName>
    <definedName name="A126252074T_Latest">[2]Data5!$BU$18</definedName>
    <definedName name="A126252078A">[2]Data5!$BL$1:$BL$10,[2]Data5!$BL$11:$BL$18</definedName>
    <definedName name="A126252078A_Latest">[2]Data5!$BL$18</definedName>
    <definedName name="A126252082T">[2]Data5!$BR$1:$BR$10,[2]Data5!$BR$11:$BR$18</definedName>
    <definedName name="A126252082T_Latest">[2]Data5!$BR$18</definedName>
    <definedName name="A126252086A">[2]Data5!$CM$1:$CM$10,[2]Data5!$CM$11:$CM$18</definedName>
    <definedName name="A126252086A_Latest">[2]Data5!$CM$18</definedName>
    <definedName name="A126252090T">[2]Data5!$CD$1:$CD$10,[2]Data5!$CD$11:$CD$18</definedName>
    <definedName name="A126252090T_Latest">[2]Data5!$CD$18</definedName>
    <definedName name="A126252094A">[2]Data5!$CS$1:$CS$10,[2]Data5!$CS$11:$CS$18</definedName>
    <definedName name="A126252094A_Latest">[2]Data5!$CS$18</definedName>
    <definedName name="A126252098K">[2]Data5!$DE$1:$DE$10,[2]Data5!$DE$11:$DE$18</definedName>
    <definedName name="A126252098K_Latest">[2]Data5!$DE$18</definedName>
    <definedName name="A126252102R">[2]Data5!$AT$1:$AT$10,[2]Data5!$AT$11:$AT$18</definedName>
    <definedName name="A126252102R_Latest">[2]Data5!$AT$18</definedName>
    <definedName name="A126252106X">[2]Data5!$BF$1:$BF$10,[2]Data5!$BF$11:$BF$18</definedName>
    <definedName name="A126252106X_Latest">[2]Data5!$BF$18</definedName>
    <definedName name="A126252110R">[2]Data5!$CJ$1:$CJ$10,[2]Data5!$CJ$11:$CJ$18</definedName>
    <definedName name="A126252110R_Latest">[2]Data5!$CJ$18</definedName>
    <definedName name="A126252114X">[2]Data5!$CP$1:$CP$10,[2]Data5!$CP$11:$CP$18</definedName>
    <definedName name="A126252114X_Latest">[2]Data5!$CP$18</definedName>
    <definedName name="A126252118J">[2]Data5!$CV$1:$CV$10,[2]Data5!$CV$11:$CV$18</definedName>
    <definedName name="A126252118J_Latest">[2]Data5!$CV$18</definedName>
    <definedName name="A126252122X">[2]Data5!$DB$1:$DB$10,[2]Data5!$DB$11:$DB$18</definedName>
    <definedName name="A126252122X_Latest">[2]Data5!$DB$18</definedName>
    <definedName name="A126252126J">[2]Data5!$AB$1:$AB$10,[2]Data5!$AB$11:$AB$18</definedName>
    <definedName name="A126252126J_Latest">[2]Data5!$AB$18</definedName>
    <definedName name="A126252130X">[2]Data5!$AK$1:$AK$10,[2]Data5!$AK$11:$AK$18</definedName>
    <definedName name="A126252130X_Latest">[2]Data5!$AK$18</definedName>
    <definedName name="A126252134J">[2]Data5!$AN$1:$AN$10,[2]Data5!$AN$11:$AN$18</definedName>
    <definedName name="A126252134J_Latest">[2]Data5!$AN$18</definedName>
    <definedName name="A126252138T">[2]Data5!$BO$1:$BO$10,[2]Data5!$BO$11:$BO$18</definedName>
    <definedName name="A126252138T_Latest">[2]Data5!$BO$18</definedName>
    <definedName name="A126252142J">[2]Data5!$V$1:$V$10,[2]Data5!$V$11:$V$18</definedName>
    <definedName name="A126252142J_Latest">[2]Data5!$V$18</definedName>
    <definedName name="A126252146T">[2]Data5!$CY$1:$CY$10,[2]Data5!$CY$11:$CY$18</definedName>
    <definedName name="A126252146T_Latest">[2]Data5!$CY$18</definedName>
    <definedName name="A126252150J">[2]Data5!$DK$1:$DK$10,[2]Data5!$DK$11:$DK$18</definedName>
    <definedName name="A126252150J_Latest">[2]Data5!$DK$18</definedName>
    <definedName name="A126252154T">[2]Data5!$DN$1:$DN$10,[2]Data5!$DN$11:$DN$18</definedName>
    <definedName name="A126252154T_Latest">[2]Data5!$DN$18</definedName>
    <definedName name="A126252158A">[2]Data5!$AQ$1:$AQ$10,[2]Data5!$AQ$11:$AQ$18</definedName>
    <definedName name="A126252158A_Latest">[2]Data5!$AQ$18</definedName>
    <definedName name="A126252162T">[2]Data5!$AZ$1:$AZ$10,[2]Data5!$AZ$11:$AZ$18</definedName>
    <definedName name="A126252162T_Latest">[2]Data5!$AZ$18</definedName>
    <definedName name="A126252166A">[2]Data5!$BX$1:$BX$10,[2]Data5!$BX$11:$BX$18</definedName>
    <definedName name="A126252166A_Latest">[2]Data5!$BX$18</definedName>
    <definedName name="A126252170T">[2]Data5!$CA$1:$CA$10,[2]Data5!$CA$11:$CA$18</definedName>
    <definedName name="A126252170T_Latest">[2]Data5!$CA$18</definedName>
    <definedName name="A126252174A">[2]Data5!$DH$1:$DH$10,[2]Data5!$DH$11:$DH$18</definedName>
    <definedName name="A126252174A_Latest">[2]Data5!$DH$18</definedName>
    <definedName name="A126252178K">[2]Data5!$Y$1:$Y$10,[2]Data5!$Y$11:$Y$18</definedName>
    <definedName name="A126252178K_Latest">[2]Data5!$Y$18</definedName>
    <definedName name="A126252182A">[2]Data5!$AE$1:$AE$10,[2]Data5!$AE$11:$AE$18</definedName>
    <definedName name="A126252182A_Latest">[2]Data5!$AE$18</definedName>
    <definedName name="A126252186K">[2]Data5!$AH$1:$AH$10,[2]Data5!$AH$11:$AH$18</definedName>
    <definedName name="A126252186K_Latest">[2]Data5!$AH$18</definedName>
    <definedName name="A126252190A">[2]Data5!$AW$1:$AW$10,[2]Data5!$AW$11:$AW$18</definedName>
    <definedName name="A126252190A_Latest">[2]Data5!$AW$18</definedName>
    <definedName name="A126252194K">[2]Data5!$BC$1:$BC$10,[2]Data5!$BC$11:$BC$18</definedName>
    <definedName name="A126252194K_Latest">[2]Data5!$BC$18</definedName>
    <definedName name="A126252198V">[2]Data5!$DQ$1:$DQ$10,[2]Data5!$DQ$11:$DQ$18</definedName>
    <definedName name="A126252198V_Latest">[2]Data5!$DQ$18</definedName>
    <definedName name="A126252202X">[2]Data5!$FG$1:$FG$10,[2]Data5!$FG$11:$FG$18</definedName>
    <definedName name="A126252202X_Latest">[2]Data5!$FG$18</definedName>
    <definedName name="A126252206J">[2]Data5!$GE$1:$GE$10,[2]Data5!$GE$11:$GE$18</definedName>
    <definedName name="A126252206J_Latest">[2]Data5!$GE$18</definedName>
    <definedName name="A126252210X">[2]Data5!$FS$1:$FS$10,[2]Data5!$FS$11:$FS$18</definedName>
    <definedName name="A126252210X_Latest">[2]Data5!$FS$18</definedName>
    <definedName name="A126252214J">[2]Data5!$FJ$1:$FJ$10,[2]Data5!$FJ$11:$FJ$18</definedName>
    <definedName name="A126252214J_Latest">[2]Data5!$FJ$18</definedName>
    <definedName name="A126252218T">[2]Data5!$FP$1:$FP$10,[2]Data5!$FP$11:$FP$18</definedName>
    <definedName name="A126252218T_Latest">[2]Data5!$FP$18</definedName>
    <definedName name="A126252222J">[2]Data5!$GK$1:$GK$10,[2]Data5!$GK$11:$GK$18</definedName>
    <definedName name="A126252222J_Latest">[2]Data5!$GK$18</definedName>
    <definedName name="A126252226T">[2]Data5!$GB$1:$GB$10,[2]Data5!$GB$11:$GB$18</definedName>
    <definedName name="A126252226T_Latest">[2]Data5!$GB$18</definedName>
    <definedName name="A126252230J">[2]Data5!$GQ$1:$GQ$10,[2]Data5!$GQ$11:$GQ$18</definedName>
    <definedName name="A126252230J_Latest">[2]Data5!$GQ$18</definedName>
    <definedName name="A126252234T">[2]Data5!$HC$1:$HC$10,[2]Data5!$HC$11:$HC$18</definedName>
    <definedName name="A126252234T_Latest">[2]Data5!$HC$18</definedName>
    <definedName name="A126252238A">[2]Data5!$ER$1:$ER$10,[2]Data5!$ER$11:$ER$18</definedName>
    <definedName name="A126252238A_Latest">[2]Data5!$ER$18</definedName>
    <definedName name="A126252242T">[2]Data5!$FD$1:$FD$10,[2]Data5!$FD$11:$FD$18</definedName>
    <definedName name="A126252242T_Latest">[2]Data5!$FD$18</definedName>
    <definedName name="A126252246A">[2]Data5!$GH$1:$GH$10,[2]Data5!$GH$11:$GH$18</definedName>
    <definedName name="A126252246A_Latest">[2]Data5!$GH$18</definedName>
    <definedName name="A126252250T">[2]Data5!$GN$1:$GN$10,[2]Data5!$GN$11:$GN$18</definedName>
    <definedName name="A126252250T_Latest">[2]Data5!$GN$18</definedName>
    <definedName name="A126252254A">[2]Data5!$GT$1:$GT$10,[2]Data5!$GT$11:$GT$18</definedName>
    <definedName name="A126252254A_Latest">[2]Data5!$GT$18</definedName>
    <definedName name="A126252258K">[2]Data5!$GZ$1:$GZ$10,[2]Data5!$GZ$11:$GZ$18</definedName>
    <definedName name="A126252258K_Latest">[2]Data5!$GZ$18</definedName>
    <definedName name="A126252262A">[2]Data5!$DZ$1:$DZ$10,[2]Data5!$DZ$11:$DZ$18</definedName>
    <definedName name="A126252262A_Latest">[2]Data5!$DZ$18</definedName>
    <definedName name="A126252266K">[2]Data5!$EI$1:$EI$10,[2]Data5!$EI$11:$EI$18</definedName>
    <definedName name="A126252266K_Latest">[2]Data5!$EI$18</definedName>
    <definedName name="A126252270A">[2]Data5!$EL$1:$EL$10,[2]Data5!$EL$11:$EL$18</definedName>
    <definedName name="A126252270A_Latest">[2]Data5!$EL$18</definedName>
    <definedName name="A126252274K">[2]Data5!$FM$1:$FM$10,[2]Data5!$FM$11:$FM$18</definedName>
    <definedName name="A126252274K_Latest">[2]Data5!$FM$18</definedName>
    <definedName name="A126252278V">[2]Data5!$DT$1:$DT$10,[2]Data5!$DT$11:$DT$18</definedName>
    <definedName name="A126252278V_Latest">[2]Data5!$DT$18</definedName>
    <definedName name="A126252282K">[2]Data5!$GW$1:$GW$10,[2]Data5!$GW$11:$GW$18</definedName>
    <definedName name="A126252282K_Latest">[2]Data5!$GW$18</definedName>
    <definedName name="A126252286V">[2]Data5!$HI$1:$HI$10,[2]Data5!$HI$11:$HI$18</definedName>
    <definedName name="A126252286V_Latest">[2]Data5!$HI$18</definedName>
    <definedName name="A126252290K">[2]Data5!$HL$1:$HL$10,[2]Data5!$HL$11:$HL$18</definedName>
    <definedName name="A126252290K_Latest">[2]Data5!$HL$18</definedName>
    <definedName name="A126252294V">[2]Data5!$EO$1:$EO$10,[2]Data5!$EO$11:$EO$18</definedName>
    <definedName name="A126252294V_Latest">[2]Data5!$EO$18</definedName>
    <definedName name="A126252298C">[2]Data5!$EX$1:$EX$10,[2]Data5!$EX$11:$EX$18</definedName>
    <definedName name="A126252298C_Latest">[2]Data5!$EX$18</definedName>
    <definedName name="A126252302J">[2]Data5!$FV$1:$FV$10,[2]Data5!$FV$11:$FV$18</definedName>
    <definedName name="A126252302J_Latest">[2]Data5!$FV$18</definedName>
    <definedName name="A126252306T">[2]Data5!$FY$1:$FY$10,[2]Data5!$FY$11:$FY$18</definedName>
    <definedName name="A126252306T_Latest">[2]Data5!$FY$18</definedName>
    <definedName name="A126252310J">[2]Data5!$HF$1:$HF$10,[2]Data5!$HF$11:$HF$18</definedName>
    <definedName name="A126252310J_Latest">[2]Data5!$HF$18</definedName>
    <definedName name="A126252314T">[2]Data5!$DW$1:$DW$10,[2]Data5!$DW$11:$DW$18</definedName>
    <definedName name="A126252314T_Latest">[2]Data5!$DW$18</definedName>
    <definedName name="A126252318A">[2]Data5!$EC$1:$EC$10,[2]Data5!$EC$11:$EC$18</definedName>
    <definedName name="A126252318A_Latest">[2]Data5!$EC$18</definedName>
    <definedName name="A126252322T">[2]Data5!$EF$1:$EF$10,[2]Data5!$EF$11:$EF$18</definedName>
    <definedName name="A126252322T_Latest">[2]Data5!$EF$18</definedName>
    <definedName name="A126252326A">[2]Data5!$EU$1:$EU$10,[2]Data5!$EU$11:$EU$18</definedName>
    <definedName name="A126252326A_Latest">[2]Data5!$EU$18</definedName>
    <definedName name="A126252330T">[2]Data5!$FA$1:$FA$10,[2]Data5!$FA$11:$FA$18</definedName>
    <definedName name="A126252330T_Latest">[2]Data5!$FA$18</definedName>
    <definedName name="A126252334A">[2]Data5!$HO$1:$HO$10,[2]Data5!$HO$11:$HO$18</definedName>
    <definedName name="A126252334A_Latest">[2]Data5!$HO$18</definedName>
    <definedName name="A126252338K">[2]Data6!$O$1:$O$10,[2]Data6!$O$11:$O$18</definedName>
    <definedName name="A126252338K_Latest">[2]Data6!$O$18</definedName>
    <definedName name="A126252342A">[2]Data6!$AM$1:$AM$10,[2]Data6!$AM$11:$AM$18</definedName>
    <definedName name="A126252342A_Latest">[2]Data6!$AM$18</definedName>
    <definedName name="A126252346K">[2]Data6!$AA$1:$AA$10,[2]Data6!$AA$11:$AA$18</definedName>
    <definedName name="A126252346K_Latest">[2]Data6!$AA$18</definedName>
    <definedName name="A126252350A">[2]Data6!$R$1:$R$10,[2]Data6!$R$11:$R$18</definedName>
    <definedName name="A126252350A_Latest">[2]Data6!$R$18</definedName>
    <definedName name="A126252354K">[2]Data6!$X$1:$X$10,[2]Data6!$X$11:$X$18</definedName>
    <definedName name="A126252354K_Latest">[2]Data6!$X$18</definedName>
    <definedName name="A126252358V">[2]Data6!$AS$1:$AS$10,[2]Data6!$AS$11:$AS$18</definedName>
    <definedName name="A126252358V_Latest">[2]Data6!$AS$18</definedName>
    <definedName name="A126252362K">[2]Data6!$AJ$1:$AJ$10,[2]Data6!$AJ$11:$AJ$18</definedName>
    <definedName name="A126252362K_Latest">[2]Data6!$AJ$18</definedName>
    <definedName name="A126252366V">[2]Data6!$AY$1:$AY$10,[2]Data6!$AY$11:$AY$18</definedName>
    <definedName name="A126252366V_Latest">[2]Data6!$AY$18</definedName>
    <definedName name="A126252370K">[2]Data6!$BK$1:$BK$10,[2]Data6!$BK$11:$BK$18</definedName>
    <definedName name="A126252370K_Latest">[2]Data6!$BK$18</definedName>
    <definedName name="A126252374V">[2]Data5!$IP$1:$IP$10,[2]Data5!$IP$11:$IP$18</definedName>
    <definedName name="A126252374V_Latest">[2]Data5!$IP$18</definedName>
    <definedName name="A126252378C">[2]Data6!$L$1:$L$10,[2]Data6!$L$11:$L$18</definedName>
    <definedName name="A126252378C_Latest">[2]Data6!$L$18</definedName>
    <definedName name="A126252382V">[2]Data6!$AP$1:$AP$10,[2]Data6!$AP$11:$AP$18</definedName>
    <definedName name="A126252382V_Latest">[2]Data6!$AP$18</definedName>
    <definedName name="A126252386C">[2]Data6!$AV$1:$AV$10,[2]Data6!$AV$11:$AV$18</definedName>
    <definedName name="A126252386C_Latest">[2]Data6!$AV$18</definedName>
    <definedName name="A126252390V">[2]Data6!$BB$1:$BB$10,[2]Data6!$BB$11:$BB$18</definedName>
    <definedName name="A126252390V_Latest">[2]Data6!$BB$18</definedName>
    <definedName name="A126252394C">[2]Data6!$BH$1:$BH$10,[2]Data6!$BH$11:$BH$18</definedName>
    <definedName name="A126252394C_Latest">[2]Data6!$BH$18</definedName>
    <definedName name="A126252398L">[2]Data5!$HX$1:$HX$10,[2]Data5!$HX$11:$HX$18</definedName>
    <definedName name="A126252398L_Latest">[2]Data5!$HX$18</definedName>
    <definedName name="A126252402T">[2]Data5!$IG$1:$IG$10,[2]Data5!$IG$11:$IG$18</definedName>
    <definedName name="A126252402T_Latest">[2]Data5!$IG$18</definedName>
    <definedName name="A126252406A">[2]Data5!$IJ$1:$IJ$10,[2]Data5!$IJ$11:$IJ$18</definedName>
    <definedName name="A126252406A_Latest">[2]Data5!$IJ$18</definedName>
    <definedName name="A126252410T">[2]Data6!$U$1:$U$10,[2]Data6!$U$11:$U$18</definedName>
    <definedName name="A126252410T_Latest">[2]Data6!$U$18</definedName>
    <definedName name="A126252414A">[2]Data5!$HR$1:$HR$10,[2]Data5!$HR$11:$HR$18</definedName>
    <definedName name="A126252414A_Latest">[2]Data5!$HR$18</definedName>
    <definedName name="A126252418K">[2]Data6!$BE$1:$BE$10,[2]Data6!$BE$11:$BE$18</definedName>
    <definedName name="A126252418K_Latest">[2]Data6!$BE$18</definedName>
    <definedName name="A126252422A">[2]Data6!$BQ$1:$BQ$10,[2]Data6!$BQ$11:$BQ$18</definedName>
    <definedName name="A126252422A_Latest">[2]Data6!$BQ$18</definedName>
    <definedName name="A126252426K">[2]Data6!$BT$1:$BT$10,[2]Data6!$BT$11:$BT$18</definedName>
    <definedName name="A126252426K_Latest">[2]Data6!$BT$18</definedName>
    <definedName name="A126252430A">[2]Data5!$IM$1:$IM$10,[2]Data5!$IM$11:$IM$18</definedName>
    <definedName name="A126252430A_Latest">[2]Data5!$IM$18</definedName>
    <definedName name="A126252434K">[2]Data6!$F$1:$F$10,[2]Data6!$F$11:$F$18</definedName>
    <definedName name="A126252434K_Latest">[2]Data6!$F$18</definedName>
    <definedName name="A126252438V">[2]Data6!$AD$1:$AD$10,[2]Data6!$AD$11:$AD$18</definedName>
    <definedName name="A126252438V_Latest">[2]Data6!$AD$18</definedName>
    <definedName name="A126252442K">[2]Data6!$AG$1:$AG$10,[2]Data6!$AG$11:$AG$18</definedName>
    <definedName name="A126252442K_Latest">[2]Data6!$AG$18</definedName>
    <definedName name="A126252446V">[2]Data6!$BN$1:$BN$10,[2]Data6!$BN$11:$BN$18</definedName>
    <definedName name="A126252446V_Latest">[2]Data6!$BN$18</definedName>
    <definedName name="A126252450K">[2]Data5!$HU$1:$HU$10,[2]Data5!$HU$11:$HU$18</definedName>
    <definedName name="A126252450K_Latest">[2]Data5!$HU$18</definedName>
    <definedName name="A126252454V">[2]Data5!$IA$1:$IA$10,[2]Data5!$IA$11:$IA$18</definedName>
    <definedName name="A126252454V_Latest">[2]Data5!$IA$18</definedName>
    <definedName name="A126252458C">[2]Data5!$ID$1:$ID$10,[2]Data5!$ID$11:$ID$18</definedName>
    <definedName name="A126252458C_Latest">[2]Data5!$ID$18</definedName>
    <definedName name="A126252462V">[2]Data6!$C$1:$C$10,[2]Data6!$C$11:$C$18</definedName>
    <definedName name="A126252462V_Latest">[2]Data6!$C$18</definedName>
    <definedName name="A126252466C">[2]Data6!$I$1:$I$10,[2]Data6!$I$11:$I$18</definedName>
    <definedName name="A126252466C_Latest">[2]Data6!$I$18</definedName>
    <definedName name="A126252470V">[2]Data6!$BW$1:$BW$10,[2]Data6!$BW$11:$BW$18</definedName>
    <definedName name="A126252470V_Latest">[2]Data6!$BW$18</definedName>
    <definedName name="A126252474C">[2]Data3!$EW$1:$EW$10,[2]Data3!$EW$11:$EW$18</definedName>
    <definedName name="A126252474C_Latest">[2]Data3!$EW$18</definedName>
    <definedName name="A126252478L">[2]Data3!$FU$1:$FU$10,[2]Data3!$FU$11:$FU$18</definedName>
    <definedName name="A126252478L_Latest">[2]Data3!$FU$18</definedName>
    <definedName name="A126252482C">[2]Data3!$FI$1:$FI$10,[2]Data3!$FI$11:$FI$18</definedName>
    <definedName name="A126252482C_Latest">[2]Data3!$FI$18</definedName>
    <definedName name="A126252486L">[2]Data3!$EZ$1:$EZ$10,[2]Data3!$EZ$11:$EZ$18</definedName>
    <definedName name="A126252486L_Latest">[2]Data3!$EZ$18</definedName>
    <definedName name="A126252490C">[2]Data3!$FF$1:$FF$10,[2]Data3!$FF$11:$FF$18</definedName>
    <definedName name="A126252490C_Latest">[2]Data3!$FF$18</definedName>
    <definedName name="A126252494L">[2]Data3!$GA$1:$GA$10,[2]Data3!$GA$11:$GA$18</definedName>
    <definedName name="A126252494L_Latest">[2]Data3!$GA$18</definedName>
    <definedName name="A126252498W">[2]Data3!$FR$1:$FR$10,[2]Data3!$FR$11:$FR$18</definedName>
    <definedName name="A126252498W_Latest">[2]Data3!$FR$18</definedName>
    <definedName name="A126252502A">[2]Data3!$GG$1:$GG$10,[2]Data3!$GG$11:$GG$18</definedName>
    <definedName name="A126252502A_Latest">[2]Data3!$GG$18</definedName>
    <definedName name="A126252506K">[2]Data3!$GS$1:$GS$10,[2]Data3!$GS$11:$GS$18</definedName>
    <definedName name="A126252506K_Latest">[2]Data3!$GS$18</definedName>
    <definedName name="A126252510A">[2]Data3!$EH$1:$EH$10,[2]Data3!$EH$11:$EH$18</definedName>
    <definedName name="A126252510A_Latest">[2]Data3!$EH$18</definedName>
    <definedName name="A126252514K">[2]Data3!$ET$1:$ET$10,[2]Data3!$ET$11:$ET$18</definedName>
    <definedName name="A126252514K_Latest">[2]Data3!$ET$18</definedName>
    <definedName name="A126252518V">[2]Data3!$FX$1:$FX$10,[2]Data3!$FX$11:$FX$18</definedName>
    <definedName name="A126252518V_Latest">[2]Data3!$FX$18</definedName>
    <definedName name="A126252522K">[2]Data3!$GD$1:$GD$10,[2]Data3!$GD$11:$GD$18</definedName>
    <definedName name="A126252522K_Latest">[2]Data3!$GD$18</definedName>
    <definedName name="A126252526V">[2]Data3!$GJ$1:$GJ$10,[2]Data3!$GJ$11:$GJ$18</definedName>
    <definedName name="A126252526V_Latest">[2]Data3!$GJ$18</definedName>
    <definedName name="A126252530K">[2]Data3!$GP$1:$GP$10,[2]Data3!$GP$11:$GP$18</definedName>
    <definedName name="A126252530K_Latest">[2]Data3!$GP$18</definedName>
    <definedName name="A126252534V">[2]Data3!$DP$1:$DP$10,[2]Data3!$DP$11:$DP$18</definedName>
    <definedName name="A126252534V_Latest">[2]Data3!$DP$18</definedName>
    <definedName name="A126252538C">[2]Data3!$DY$1:$DY$10,[2]Data3!$DY$11:$DY$18</definedName>
    <definedName name="A126252538C_Latest">[2]Data3!$DY$18</definedName>
    <definedName name="A126252542V">[2]Data3!$EB$1:$EB$10,[2]Data3!$EB$11:$EB$18</definedName>
    <definedName name="A126252542V_Latest">[2]Data3!$EB$18</definedName>
    <definedName name="A126252546C">[2]Data3!$FC$1:$FC$10,[2]Data3!$FC$11:$FC$18</definedName>
    <definedName name="A126252546C_Latest">[2]Data3!$FC$18</definedName>
    <definedName name="A126252550V">[2]Data3!$DJ$1:$DJ$10,[2]Data3!$DJ$11:$DJ$18</definedName>
    <definedName name="A126252550V_Latest">[2]Data3!$DJ$18</definedName>
    <definedName name="A126252554C">[2]Data3!$GM$1:$GM$10,[2]Data3!$GM$11:$GM$18</definedName>
    <definedName name="A126252554C_Latest">[2]Data3!$GM$18</definedName>
    <definedName name="A126252558L">[2]Data3!$GY$1:$GY$10,[2]Data3!$GY$11:$GY$18</definedName>
    <definedName name="A126252558L_Latest">[2]Data3!$GY$18</definedName>
    <definedName name="A126252562C">[2]Data3!$HB$1:$HB$10,[2]Data3!$HB$11:$HB$18</definedName>
    <definedName name="A126252562C_Latest">[2]Data3!$HB$18</definedName>
    <definedName name="A126252566L">[2]Data3!$EE$1:$EE$10,[2]Data3!$EE$11:$EE$18</definedName>
    <definedName name="A126252566L_Latest">[2]Data3!$EE$18</definedName>
    <definedName name="A126252570C">[2]Data3!$EN$1:$EN$10,[2]Data3!$EN$11:$EN$18</definedName>
    <definedName name="A126252570C_Latest">[2]Data3!$EN$18</definedName>
    <definedName name="A126252574L">[2]Data3!$FL$1:$FL$10,[2]Data3!$FL$11:$FL$18</definedName>
    <definedName name="A126252574L_Latest">[2]Data3!$FL$18</definedName>
    <definedName name="A126252578W">[2]Data3!$FO$1:$FO$10,[2]Data3!$FO$11:$FO$18</definedName>
    <definedName name="A126252578W_Latest">[2]Data3!$FO$18</definedName>
    <definedName name="A126252582L">[2]Data3!$GV$1:$GV$10,[2]Data3!$GV$11:$GV$18</definedName>
    <definedName name="A126252582L_Latest">[2]Data3!$GV$18</definedName>
    <definedName name="A126252586W">[2]Data3!$DM$1:$DM$10,[2]Data3!$DM$11:$DM$18</definedName>
    <definedName name="A126252586W_Latest">[2]Data3!$DM$18</definedName>
    <definedName name="A126252590L">[2]Data3!$DS$1:$DS$10,[2]Data3!$DS$11:$DS$18</definedName>
    <definedName name="A126252590L_Latest">[2]Data3!$DS$18</definedName>
    <definedName name="A126252594W">[2]Data3!$DV$1:$DV$10,[2]Data3!$DV$11:$DV$18</definedName>
    <definedName name="A126252594W_Latest">[2]Data3!$DV$18</definedName>
    <definedName name="A126252598F">[2]Data3!$EK$1:$EK$10,[2]Data3!$EK$11:$EK$18</definedName>
    <definedName name="A126252598F_Latest">[2]Data3!$EK$18</definedName>
    <definedName name="A126252602K">[2]Data3!$EQ$1:$EQ$10,[2]Data3!$EQ$11:$EQ$18</definedName>
    <definedName name="A126252602K_Latest">[2]Data3!$EQ$18</definedName>
    <definedName name="A126252606V">[2]Data3!$HE$1:$HE$10,[2]Data3!$HE$11:$HE$18</definedName>
    <definedName name="A126252606V_Latest">[2]Data3!$HE$18</definedName>
    <definedName name="A126252610K">[2]Data4!$DC$1:$DC$10,[2]Data4!$DC$11:$DC$18</definedName>
    <definedName name="A126252610K_Latest">[2]Data4!$DC$18</definedName>
    <definedName name="A126252614V">[2]Data4!$EA$1:$EA$10,[2]Data4!$EA$11:$EA$18</definedName>
    <definedName name="A126252614V_Latest">[2]Data4!$EA$18</definedName>
    <definedName name="A126252618C">[2]Data4!$DO$1:$DO$10,[2]Data4!$DO$11:$DO$18</definedName>
    <definedName name="A126252618C_Latest">[2]Data4!$DO$18</definedName>
    <definedName name="A126252622V">[2]Data4!$DF$1:$DF$10,[2]Data4!$DF$11:$DF$18</definedName>
    <definedName name="A126252622V_Latest">[2]Data4!$DF$18</definedName>
    <definedName name="A126252626C">[2]Data4!$DL$1:$DL$10,[2]Data4!$DL$11:$DL$18</definedName>
    <definedName name="A126252626C_Latest">[2]Data4!$DL$18</definedName>
    <definedName name="A126252630V">[2]Data4!$EG$1:$EG$10,[2]Data4!$EG$11:$EG$18</definedName>
    <definedName name="A126252630V_Latest">[2]Data4!$EG$18</definedName>
    <definedName name="A126252634C">[2]Data4!$DX$1:$DX$10,[2]Data4!$DX$11:$DX$18</definedName>
    <definedName name="A126252634C_Latest">[2]Data4!$DX$18</definedName>
    <definedName name="A126252638L">[2]Data4!$EM$1:$EM$10,[2]Data4!$EM$11:$EM$18</definedName>
    <definedName name="A126252638L_Latest">[2]Data4!$EM$18</definedName>
    <definedName name="A126252642C">[2]Data4!$EY$1:$EY$10,[2]Data4!$EY$11:$EY$18</definedName>
    <definedName name="A126252642C_Latest">[2]Data4!$EY$18</definedName>
    <definedName name="A126252646L">[2]Data4!$CN$1:$CN$10,[2]Data4!$CN$11:$CN$18</definedName>
    <definedName name="A126252646L_Latest">[2]Data4!$CN$18</definedName>
    <definedName name="A126252650C">[2]Data4!$CZ$1:$CZ$10,[2]Data4!$CZ$11:$CZ$18</definedName>
    <definedName name="A126252650C_Latest">[2]Data4!$CZ$18</definedName>
    <definedName name="A126252654L">[2]Data4!$ED$1:$ED$10,[2]Data4!$ED$11:$ED$18</definedName>
    <definedName name="A126252654L_Latest">[2]Data4!$ED$18</definedName>
    <definedName name="A126252658W">[2]Data4!$EJ$1:$EJ$10,[2]Data4!$EJ$11:$EJ$18</definedName>
    <definedName name="A126252658W_Latest">[2]Data4!$EJ$18</definedName>
    <definedName name="A126252662L">[2]Data4!$EP$1:$EP$10,[2]Data4!$EP$11:$EP$18</definedName>
    <definedName name="A126252662L_Latest">[2]Data4!$EP$18</definedName>
    <definedName name="A126252666W">[2]Data4!$EV$1:$EV$10,[2]Data4!$EV$11:$EV$18</definedName>
    <definedName name="A126252666W_Latest">[2]Data4!$EV$18</definedName>
    <definedName name="A126252670L">[2]Data4!$BV$1:$BV$10,[2]Data4!$BV$11:$BV$18</definedName>
    <definedName name="A126252670L_Latest">[2]Data4!$BV$18</definedName>
    <definedName name="A126252674W">[2]Data4!$CE$1:$CE$10,[2]Data4!$CE$11:$CE$18</definedName>
    <definedName name="A126252674W_Latest">[2]Data4!$CE$18</definedName>
    <definedName name="A126252678F">[2]Data4!$CH$1:$CH$10,[2]Data4!$CH$11:$CH$18</definedName>
    <definedName name="A126252678F_Latest">[2]Data4!$CH$18</definedName>
    <definedName name="A126252682W">[2]Data4!$DI$1:$DI$10,[2]Data4!$DI$11:$DI$18</definedName>
    <definedName name="A126252682W_Latest">[2]Data4!$DI$18</definedName>
    <definedName name="A126252686F">[2]Data4!$BP$1:$BP$10,[2]Data4!$BP$11:$BP$18</definedName>
    <definedName name="A126252686F_Latest">[2]Data4!$BP$18</definedName>
    <definedName name="A126252690W">[2]Data4!$ES$1:$ES$10,[2]Data4!$ES$11:$ES$18</definedName>
    <definedName name="A126252690W_Latest">[2]Data4!$ES$18</definedName>
    <definedName name="A126252694F">[2]Data4!$FE$1:$FE$10,[2]Data4!$FE$11:$FE$18</definedName>
    <definedName name="A126252694F_Latest">[2]Data4!$FE$18</definedName>
    <definedName name="A126252698R">[2]Data4!$FH$1:$FH$10,[2]Data4!$FH$11:$FH$18</definedName>
    <definedName name="A126252698R_Latest">[2]Data4!$FH$18</definedName>
    <definedName name="A126252702V">[2]Data4!$CK$1:$CK$10,[2]Data4!$CK$11:$CK$18</definedName>
    <definedName name="A126252702V_Latest">[2]Data4!$CK$18</definedName>
    <definedName name="A126252706C">[2]Data4!$CT$1:$CT$10,[2]Data4!$CT$11:$CT$18</definedName>
    <definedName name="A126252706C_Latest">[2]Data4!$CT$18</definedName>
    <definedName name="A126252710V">[2]Data4!$DR$1:$DR$10,[2]Data4!$DR$11:$DR$18</definedName>
    <definedName name="A126252710V_Latest">[2]Data4!$DR$18</definedName>
    <definedName name="A126252714C">[2]Data4!$DU$1:$DU$10,[2]Data4!$DU$11:$DU$18</definedName>
    <definedName name="A126252714C_Latest">[2]Data4!$DU$18</definedName>
    <definedName name="A126252718L">[2]Data4!$FB$1:$FB$10,[2]Data4!$FB$11:$FB$18</definedName>
    <definedName name="A126252718L_Latest">[2]Data4!$FB$18</definedName>
    <definedName name="A126252722C">[2]Data4!$BS$1:$BS$10,[2]Data4!$BS$11:$BS$18</definedName>
    <definedName name="A126252722C_Latest">[2]Data4!$BS$18</definedName>
    <definedName name="A126252726L">[2]Data4!$BY$1:$BY$10,[2]Data4!$BY$11:$BY$18</definedName>
    <definedName name="A126252726L_Latest">[2]Data4!$BY$18</definedName>
    <definedName name="A126252730C">[2]Data4!$CB$1:$CB$10,[2]Data4!$CB$11:$CB$18</definedName>
    <definedName name="A126252730C_Latest">[2]Data4!$CB$18</definedName>
    <definedName name="A126252734L">[2]Data4!$CQ$1:$CQ$10,[2]Data4!$CQ$11:$CQ$18</definedName>
    <definedName name="A126252734L_Latest">[2]Data4!$CQ$18</definedName>
    <definedName name="A126252738W">[2]Data4!$CW$1:$CW$10,[2]Data4!$CW$11:$CW$18</definedName>
    <definedName name="A126252738W_Latest">[2]Data4!$CW$18</definedName>
    <definedName name="A126252742L">[2]Data4!$FK$1:$FK$10,[2]Data4!$FK$11:$FK$18</definedName>
    <definedName name="A126252742L_Latest">[2]Data4!$FK$18</definedName>
    <definedName name="A126252746W">[2]Data4!$HA$1:$HA$10,[2]Data4!$HA$11:$HA$18</definedName>
    <definedName name="A126252746W_Latest">[2]Data4!$HA$18</definedName>
    <definedName name="A126252750L">[2]Data4!$HY$1:$HY$10,[2]Data4!$HY$11:$HY$18</definedName>
    <definedName name="A126252750L_Latest">[2]Data4!$HY$18</definedName>
    <definedName name="A126252754W">[2]Data4!$HM$1:$HM$10,[2]Data4!$HM$11:$HM$18</definedName>
    <definedName name="A126252754W_Latest">[2]Data4!$HM$18</definedName>
    <definedName name="A126252758F">[2]Data4!$HD$1:$HD$10,[2]Data4!$HD$11:$HD$18</definedName>
    <definedName name="A126252758F_Latest">[2]Data4!$HD$18</definedName>
    <definedName name="A126252762W">[2]Data4!$HJ$1:$HJ$10,[2]Data4!$HJ$11:$HJ$18</definedName>
    <definedName name="A126252762W_Latest">[2]Data4!$HJ$18</definedName>
    <definedName name="A126252766F">[2]Data4!$IE$1:$IE$10,[2]Data4!$IE$11:$IE$18</definedName>
    <definedName name="A126252766F_Latest">[2]Data4!$IE$18</definedName>
    <definedName name="A126252770W">[2]Data4!$HV$1:$HV$10,[2]Data4!$HV$11:$HV$18</definedName>
    <definedName name="A126252770W_Latest">[2]Data4!$HV$18</definedName>
    <definedName name="A126252774F">[2]Data4!$IK$1:$IK$10,[2]Data4!$IK$11:$IK$18</definedName>
    <definedName name="A126252774F_Latest">[2]Data4!$IK$18</definedName>
    <definedName name="A126252778R">[2]Data5!$G$1:$G$10,[2]Data5!$G$11:$G$18</definedName>
    <definedName name="A126252778R_Latest">[2]Data5!$G$18</definedName>
    <definedName name="A126252782F">[2]Data4!$GL$1:$GL$10,[2]Data4!$GL$11:$GL$18</definedName>
    <definedName name="A126252782F_Latest">[2]Data4!$GL$18</definedName>
    <definedName name="A126252786R">[2]Data4!$GX$1:$GX$10,[2]Data4!$GX$11:$GX$18</definedName>
    <definedName name="A126252786R_Latest">[2]Data4!$GX$18</definedName>
    <definedName name="A126252790F">[2]Data4!$IB$1:$IB$10,[2]Data4!$IB$11:$IB$18</definedName>
    <definedName name="A126252790F_Latest">[2]Data4!$IB$18</definedName>
    <definedName name="A126252794R">[2]Data4!$IH$1:$IH$10,[2]Data4!$IH$11:$IH$18</definedName>
    <definedName name="A126252794R_Latest">[2]Data4!$IH$18</definedName>
    <definedName name="A126252798X">[2]Data4!$IN$1:$IN$10,[2]Data4!$IN$11:$IN$18</definedName>
    <definedName name="A126252798X_Latest">[2]Data4!$IN$18</definedName>
    <definedName name="A126252802C">[2]Data5!$D$1:$D$10,[2]Data5!$D$11:$D$18</definedName>
    <definedName name="A126252802C_Latest">[2]Data5!$D$18</definedName>
    <definedName name="A126252806L">[2]Data4!$FT$1:$FT$10,[2]Data4!$FT$11:$FT$18</definedName>
    <definedName name="A126252806L_Latest">[2]Data4!$FT$18</definedName>
    <definedName name="A126252810C">[2]Data4!$GC$1:$GC$10,[2]Data4!$GC$11:$GC$18</definedName>
    <definedName name="A126252810C_Latest">[2]Data4!$GC$18</definedName>
    <definedName name="A126252814L">[2]Data4!$GF$1:$GF$10,[2]Data4!$GF$11:$GF$18</definedName>
    <definedName name="A126252814L_Latest">[2]Data4!$GF$18</definedName>
    <definedName name="A126252818W">[2]Data4!$HG$1:$HG$10,[2]Data4!$HG$11:$HG$18</definedName>
    <definedName name="A126252818W_Latest">[2]Data4!$HG$18</definedName>
    <definedName name="A126252822L">[2]Data4!$FN$1:$FN$10,[2]Data4!$FN$11:$FN$18</definedName>
    <definedName name="A126252822L_Latest">[2]Data4!$FN$18</definedName>
    <definedName name="A126252826W">[2]Data4!$IQ$1:$IQ$10,[2]Data4!$IQ$11:$IQ$18</definedName>
    <definedName name="A126252826W_Latest">[2]Data4!$IQ$18</definedName>
    <definedName name="A126252830L">[2]Data5!$M$1:$M$10,[2]Data5!$M$11:$M$18</definedName>
    <definedName name="A126252830L_Latest">[2]Data5!$M$18</definedName>
    <definedName name="A126252834W">[2]Data5!$P$1:$P$10,[2]Data5!$P$11:$P$18</definedName>
    <definedName name="A126252834W_Latest">[2]Data5!$P$18</definedName>
    <definedName name="A126252838F">[2]Data4!$GI$1:$GI$10,[2]Data4!$GI$11:$GI$18</definedName>
    <definedName name="A126252838F_Latest">[2]Data4!$GI$18</definedName>
    <definedName name="A126252842W">[2]Data4!$GR$1:$GR$10,[2]Data4!$GR$11:$GR$18</definedName>
    <definedName name="A126252842W_Latest">[2]Data4!$GR$18</definedName>
    <definedName name="A126252846F">[2]Data4!$HP$1:$HP$10,[2]Data4!$HP$11:$HP$18</definedName>
    <definedName name="A126252846F_Latest">[2]Data4!$HP$18</definedName>
    <definedName name="A126252850W">[2]Data4!$HS$1:$HS$10,[2]Data4!$HS$11:$HS$18</definedName>
    <definedName name="A126252850W_Latest">[2]Data4!$HS$18</definedName>
    <definedName name="A126252854F">[2]Data5!$J$1:$J$10,[2]Data5!$J$11:$J$18</definedName>
    <definedName name="A126252854F_Latest">[2]Data5!$J$18</definedName>
    <definedName name="A126252858R">[2]Data4!$FQ$1:$FQ$10,[2]Data4!$FQ$11:$FQ$18</definedName>
    <definedName name="A126252858R_Latest">[2]Data4!$FQ$18</definedName>
    <definedName name="A126252862F">[2]Data4!$FW$1:$FW$10,[2]Data4!$FW$11:$FW$18</definedName>
    <definedName name="A126252862F_Latest">[2]Data4!$FW$18</definedName>
    <definedName name="A126252866R">[2]Data4!$FZ$1:$FZ$10,[2]Data4!$FZ$11:$FZ$18</definedName>
    <definedName name="A126252866R_Latest">[2]Data4!$FZ$18</definedName>
    <definedName name="A126252870F">[2]Data4!$GO$1:$GO$10,[2]Data4!$GO$11:$GO$18</definedName>
    <definedName name="A126252870F_Latest">[2]Data4!$GO$18</definedName>
    <definedName name="A126252874R">[2]Data4!$GU$1:$GU$10,[2]Data4!$GU$11:$GU$18</definedName>
    <definedName name="A126252874R_Latest">[2]Data4!$GU$18</definedName>
    <definedName name="A126252878X">[2]Data5!$S$1:$S$10,[2]Data5!$S$11:$S$18</definedName>
    <definedName name="A126252878X_Latest">[2]Data5!$S$18</definedName>
    <definedName name="A126252882R">[2]Data1!$IK$1:$IK$10,[2]Data1!$IK$11:$IK$18</definedName>
    <definedName name="A126252882R_Latest">[2]Data1!$IK$18</definedName>
    <definedName name="A126252886X">[2]Data2!$S$1:$S$10,[2]Data2!$S$11:$S$18</definedName>
    <definedName name="A126252886X_Latest">[2]Data2!$S$18</definedName>
    <definedName name="A126252890R">[2]Data2!$G$1:$G$10,[2]Data2!$G$11:$G$18</definedName>
    <definedName name="A126252890R_Latest">[2]Data2!$G$18</definedName>
    <definedName name="A126252894X">[2]Data1!$IN$1:$IN$10,[2]Data1!$IN$11:$IN$18</definedName>
    <definedName name="A126252894X_Latest">[2]Data1!$IN$18</definedName>
    <definedName name="A126252898J">[2]Data2!$D$1:$D$10,[2]Data2!$D$11:$D$18</definedName>
    <definedName name="A126252898J_Latest">[2]Data2!$D$18</definedName>
    <definedName name="A126252902L">[2]Data2!$Y$1:$Y$10,[2]Data2!$Y$11:$Y$18</definedName>
    <definedName name="A126252902L_Latest">[2]Data2!$Y$18</definedName>
    <definedName name="A126252906W">[2]Data2!$P$1:$P$10,[2]Data2!$P$11:$P$18</definedName>
    <definedName name="A126252906W_Latest">[2]Data2!$P$18</definedName>
    <definedName name="A126252910L">[2]Data2!$AE$1:$AE$10,[2]Data2!$AE$11:$AE$18</definedName>
    <definedName name="A126252910L_Latest">[2]Data2!$AE$18</definedName>
    <definedName name="A126252914W">[2]Data2!$AQ$1:$AQ$10,[2]Data2!$AQ$11:$AQ$18</definedName>
    <definedName name="A126252914W_Latest">[2]Data2!$AQ$18</definedName>
    <definedName name="A126252918F">[2]Data1!$HV$1:$HV$10,[2]Data1!$HV$11:$HV$18</definedName>
    <definedName name="A126252918F_Latest">[2]Data1!$HV$18</definedName>
    <definedName name="A126252922W">[2]Data1!$IH$1:$IH$10,[2]Data1!$IH$11:$IH$18</definedName>
    <definedName name="A126252922W_Latest">[2]Data1!$IH$18</definedName>
    <definedName name="A126252926F">[2]Data2!$V$1:$V$10,[2]Data2!$V$11:$V$18</definedName>
    <definedName name="A126252926F_Latest">[2]Data2!$V$18</definedName>
    <definedName name="A126252930W">[2]Data2!$AB$1:$AB$10,[2]Data2!$AB$11:$AB$18</definedName>
    <definedName name="A126252930W_Latest">[2]Data2!$AB$18</definedName>
    <definedName name="A126252934F">[2]Data2!$AH$1:$AH$10,[2]Data2!$AH$11:$AH$18</definedName>
    <definedName name="A126252934F_Latest">[2]Data2!$AH$18</definedName>
    <definedName name="A126252938R">[2]Data2!$AN$1:$AN$10,[2]Data2!$AN$11:$AN$18</definedName>
    <definedName name="A126252938R_Latest">[2]Data2!$AN$18</definedName>
    <definedName name="A126252942F">[2]Data1!$HD$1:$HD$10,[2]Data1!$HD$11:$HD$18</definedName>
    <definedName name="A126252942F_Latest">[2]Data1!$HD$18</definedName>
    <definedName name="A126252946R">[2]Data1!$HM$1:$HM$10,[2]Data1!$HM$11:$HM$18</definedName>
    <definedName name="A126252946R_Latest">[2]Data1!$HM$18</definedName>
    <definedName name="A126252950F">[2]Data1!$HP$1:$HP$10,[2]Data1!$HP$11:$HP$18</definedName>
    <definedName name="A126252950F_Latest">[2]Data1!$HP$18</definedName>
    <definedName name="A126252954R">[2]Data1!$IQ$1:$IQ$10,[2]Data1!$IQ$11:$IQ$18</definedName>
    <definedName name="A126252954R_Latest">[2]Data1!$IQ$18</definedName>
    <definedName name="A126252958X">[2]Data1!$GX$1:$GX$10,[2]Data1!$GX$11:$GX$18</definedName>
    <definedName name="A126252958X_Latest">[2]Data1!$GX$18</definedName>
    <definedName name="A126252962R">[2]Data2!$AK$1:$AK$10,[2]Data2!$AK$11:$AK$18</definedName>
    <definedName name="A126252962R_Latest">[2]Data2!$AK$18</definedName>
    <definedName name="A126252966X">[2]Data2!$AW$1:$AW$10,[2]Data2!$AW$11:$AW$18</definedName>
    <definedName name="A126252966X_Latest">[2]Data2!$AW$18</definedName>
    <definedName name="A126252970R">[2]Data2!$AZ$1:$AZ$10,[2]Data2!$AZ$11:$AZ$18</definedName>
    <definedName name="A126252970R_Latest">[2]Data2!$AZ$18</definedName>
    <definedName name="A126252974X">[2]Data1!$HS$1:$HS$10,[2]Data1!$HS$11:$HS$18</definedName>
    <definedName name="A126252974X_Latest">[2]Data1!$HS$18</definedName>
    <definedName name="A126252978J">[2]Data1!$IB$1:$IB$10,[2]Data1!$IB$11:$IB$18</definedName>
    <definedName name="A126252978J_Latest">[2]Data1!$IB$18</definedName>
    <definedName name="A126252982X">[2]Data2!$J$1:$J$10,[2]Data2!$J$11:$J$18</definedName>
    <definedName name="A126252982X_Latest">[2]Data2!$J$18</definedName>
    <definedName name="A126252986J">[2]Data2!$M$1:$M$10,[2]Data2!$M$11:$M$18</definedName>
    <definedName name="A126252986J_Latest">[2]Data2!$M$18</definedName>
    <definedName name="A126252990X">[2]Data2!$AT$1:$AT$10,[2]Data2!$AT$11:$AT$18</definedName>
    <definedName name="A126252990X_Latest">[2]Data2!$AT$18</definedName>
    <definedName name="A126252994J">[2]Data1!$HA$1:$HA$10,[2]Data1!$HA$11:$HA$18</definedName>
    <definedName name="A126252994J_Latest">[2]Data1!$HA$18</definedName>
    <definedName name="A126252998T">[2]Data1!$HG$1:$HG$10,[2]Data1!$HG$11:$HG$18</definedName>
    <definedName name="A126252998T_Latest">[2]Data1!$HG$18</definedName>
    <definedName name="A126253002X">[2]Data1!$HJ$1:$HJ$10,[2]Data1!$HJ$11:$HJ$18</definedName>
    <definedName name="A126253002X_Latest">[2]Data1!$HJ$18</definedName>
    <definedName name="A126253006J">[2]Data1!$HY$1:$HY$10,[2]Data1!$HY$11:$HY$18</definedName>
    <definedName name="A126253006J_Latest">[2]Data1!$HY$18</definedName>
    <definedName name="A126253010X">[2]Data1!$IE$1:$IE$10,[2]Data1!$IE$11:$IE$18</definedName>
    <definedName name="A126253010X_Latest">[2]Data1!$IE$18</definedName>
    <definedName name="A126253014J">[2]Data2!$BC$1:$BC$10,[2]Data2!$BC$11:$BC$18</definedName>
    <definedName name="A126253014J_Latest">[2]Data2!$BC$18</definedName>
    <definedName name="A126254106K">[2]Data3!$AY$1:$AY$10,[2]Data3!$AY$11:$AY$18</definedName>
    <definedName name="A126254106K_Latest">[2]Data3!$AY$18</definedName>
    <definedName name="A126254110A">[2]Data3!$BW$1:$BW$10,[2]Data3!$BW$11:$BW$18</definedName>
    <definedName name="A126254110A_Latest">[2]Data3!$BW$18</definedName>
    <definedName name="A126254114K">[2]Data3!$BK$1:$BK$10,[2]Data3!$BK$11:$BK$18</definedName>
    <definedName name="A126254114K_Latest">[2]Data3!$BK$18</definedName>
    <definedName name="A126254118V">[2]Data3!$BB$1:$BB$10,[2]Data3!$BB$11:$BB$18</definedName>
    <definedName name="A126254118V_Latest">[2]Data3!$BB$18</definedName>
    <definedName name="A126254122K">[2]Data3!$BH$1:$BH$10,[2]Data3!$BH$11:$BH$18</definedName>
    <definedName name="A126254122K_Latest">[2]Data3!$BH$18</definedName>
    <definedName name="A126254126V">[2]Data3!$CC$1:$CC$10,[2]Data3!$CC$11:$CC$18</definedName>
    <definedName name="A126254126V_Latest">[2]Data3!$CC$18</definedName>
    <definedName name="A126254130K">[2]Data3!$BT$1:$BT$10,[2]Data3!$BT$11:$BT$18</definedName>
    <definedName name="A126254130K_Latest">[2]Data3!$BT$18</definedName>
    <definedName name="A126254134V">[2]Data3!$CI$1:$CI$10,[2]Data3!$CI$11:$CI$18</definedName>
    <definedName name="A126254134V_Latest">[2]Data3!$CI$18</definedName>
    <definedName name="A126254138C">[2]Data3!$CU$1:$CU$10,[2]Data3!$CU$11:$CU$18</definedName>
    <definedName name="A126254138C_Latest">[2]Data3!$CU$18</definedName>
    <definedName name="A126254142V">[2]Data3!$AJ$1:$AJ$10,[2]Data3!$AJ$11:$AJ$18</definedName>
    <definedName name="A126254142V_Latest">[2]Data3!$AJ$18</definedName>
    <definedName name="A126254146C">[2]Data3!$AV$1:$AV$10,[2]Data3!$AV$11:$AV$18</definedName>
    <definedName name="A126254146C_Latest">[2]Data3!$AV$18</definedName>
    <definedName name="A126254150V">[2]Data3!$BZ$1:$BZ$10,[2]Data3!$BZ$11:$BZ$18</definedName>
    <definedName name="A126254150V_Latest">[2]Data3!$BZ$18</definedName>
    <definedName name="A126254154C">[2]Data3!$CF$1:$CF$10,[2]Data3!$CF$11:$CF$18</definedName>
    <definedName name="A126254154C_Latest">[2]Data3!$CF$18</definedName>
    <definedName name="A126254158L">[2]Data3!$CL$1:$CL$10,[2]Data3!$CL$11:$CL$18</definedName>
    <definedName name="A126254158L_Latest">[2]Data3!$CL$18</definedName>
    <definedName name="A126254162C">[2]Data3!$CR$1:$CR$10,[2]Data3!$CR$11:$CR$18</definedName>
    <definedName name="A126254162C_Latest">[2]Data3!$CR$18</definedName>
    <definedName name="A126254166L">[2]Data3!$R$1:$R$10,[2]Data3!$R$11:$R$18</definedName>
    <definedName name="A126254166L_Latest">[2]Data3!$R$18</definedName>
    <definedName name="A126254170C">[2]Data3!$AA$1:$AA$10,[2]Data3!$AA$11:$AA$18</definedName>
    <definedName name="A126254170C_Latest">[2]Data3!$AA$18</definedName>
    <definedName name="A126254174L">[2]Data3!$AD$1:$AD$10,[2]Data3!$AD$11:$AD$18</definedName>
    <definedName name="A126254174L_Latest">[2]Data3!$AD$18</definedName>
    <definedName name="A126254178W">[2]Data3!$BE$1:$BE$10,[2]Data3!$BE$11:$BE$18</definedName>
    <definedName name="A126254178W_Latest">[2]Data3!$BE$18</definedName>
    <definedName name="A126254182L">[2]Data3!$L$1:$L$10,[2]Data3!$L$11:$L$18</definedName>
    <definedName name="A126254182L_Latest">[2]Data3!$L$18</definedName>
    <definedName name="A126254186W">[2]Data3!$CO$1:$CO$10,[2]Data3!$CO$11:$CO$18</definedName>
    <definedName name="A126254186W_Latest">[2]Data3!$CO$18</definedName>
    <definedName name="A126254190L">[2]Data3!$DA$1:$DA$10,[2]Data3!$DA$11:$DA$18</definedName>
    <definedName name="A126254190L_Latest">[2]Data3!$DA$18</definedName>
    <definedName name="A126254194W">[2]Data3!$DD$1:$DD$10,[2]Data3!$DD$11:$DD$18</definedName>
    <definedName name="A126254194W_Latest">[2]Data3!$DD$18</definedName>
    <definedName name="A126254198F">[2]Data3!$AG$1:$AG$10,[2]Data3!$AG$11:$AG$18</definedName>
    <definedName name="A126254198F_Latest">[2]Data3!$AG$18</definedName>
    <definedName name="A126254202K">[2]Data3!$AP$1:$AP$10,[2]Data3!$AP$11:$AP$18</definedName>
    <definedName name="A126254202K_Latest">[2]Data3!$AP$18</definedName>
    <definedName name="A126254206V">[2]Data3!$BN$1:$BN$10,[2]Data3!$BN$11:$BN$18</definedName>
    <definedName name="A126254206V_Latest">[2]Data3!$BN$18</definedName>
    <definedName name="A126254210K">[2]Data3!$BQ$1:$BQ$10,[2]Data3!$BQ$11:$BQ$18</definedName>
    <definedName name="A126254210K_Latest">[2]Data3!$BQ$18</definedName>
    <definedName name="A126254214V">[2]Data3!$CX$1:$CX$10,[2]Data3!$CX$11:$CX$18</definedName>
    <definedName name="A126254214V_Latest">[2]Data3!$CX$18</definedName>
    <definedName name="A126254218C">[2]Data3!$O$1:$O$10,[2]Data3!$O$11:$O$18</definedName>
    <definedName name="A126254218C_Latest">[2]Data3!$O$18</definedName>
    <definedName name="A126254222V">[2]Data3!$U$1:$U$10,[2]Data3!$U$11:$U$18</definedName>
    <definedName name="A126254222V_Latest">[2]Data3!$U$18</definedName>
    <definedName name="A126254226C">[2]Data3!$X$1:$X$10,[2]Data3!$X$11:$X$18</definedName>
    <definedName name="A126254226C_Latest">[2]Data3!$X$18</definedName>
    <definedName name="A126254230V">[2]Data3!$AM$1:$AM$10,[2]Data3!$AM$11:$AM$18</definedName>
    <definedName name="A126254230V_Latest">[2]Data3!$AM$18</definedName>
    <definedName name="A126254234C">[2]Data3!$AS$1:$AS$10,[2]Data3!$AS$11:$AS$18</definedName>
    <definedName name="A126254234C_Latest">[2]Data3!$AS$18</definedName>
    <definedName name="A126254238L">[2]Data3!$DG$1:$DG$10,[2]Data3!$DG$11:$DG$18</definedName>
    <definedName name="A126254238L_Latest">[2]Data3!$DG$18</definedName>
    <definedName name="A126255330W">[2]Data1!$EM$1:$EM$10,[2]Data1!$EM$11:$EM$18</definedName>
    <definedName name="A126255330W_Latest">[2]Data1!$EM$18</definedName>
    <definedName name="A126255334F">[2]Data1!$FK$1:$FK$10,[2]Data1!$FK$11:$FK$18</definedName>
    <definedName name="A126255334F_Latest">[2]Data1!$FK$18</definedName>
    <definedName name="A126255338R">[2]Data1!$EY$1:$EY$10,[2]Data1!$EY$11:$EY$18</definedName>
    <definedName name="A126255338R_Latest">[2]Data1!$EY$18</definedName>
    <definedName name="A126255342F">[2]Data1!$EP$1:$EP$10,[2]Data1!$EP$11:$EP$18</definedName>
    <definedName name="A126255342F_Latest">[2]Data1!$EP$18</definedName>
    <definedName name="A126255346R">[2]Data1!$EV$1:$EV$10,[2]Data1!$EV$11:$EV$18</definedName>
    <definedName name="A126255346R_Latest">[2]Data1!$EV$18</definedName>
    <definedName name="A126255350F">[2]Data1!$FQ$1:$FQ$10,[2]Data1!$FQ$11:$FQ$18</definedName>
    <definedName name="A126255350F_Latest">[2]Data1!$FQ$18</definedName>
    <definedName name="A126255354R">[2]Data1!$FH$1:$FH$10,[2]Data1!$FH$11:$FH$18</definedName>
    <definedName name="A126255354R_Latest">[2]Data1!$FH$18</definedName>
    <definedName name="A126255358X">[2]Data1!$FW$1:$FW$10,[2]Data1!$FW$11:$FW$18</definedName>
    <definedName name="A126255358X_Latest">[2]Data1!$FW$18</definedName>
    <definedName name="A126255362R">[2]Data1!$GI$1:$GI$10,[2]Data1!$GI$11:$GI$18</definedName>
    <definedName name="A126255362R_Latest">[2]Data1!$GI$18</definedName>
    <definedName name="A126255366X">[2]Data1!$DX$1:$DX$10,[2]Data1!$DX$11:$DX$18</definedName>
    <definedName name="A126255366X_Latest">[2]Data1!$DX$18</definedName>
    <definedName name="A126255370R">[2]Data1!$EJ$1:$EJ$10,[2]Data1!$EJ$11:$EJ$18</definedName>
    <definedName name="A126255370R_Latest">[2]Data1!$EJ$18</definedName>
    <definedName name="A126255374X">[2]Data1!$FN$1:$FN$10,[2]Data1!$FN$11:$FN$18</definedName>
    <definedName name="A126255374X_Latest">[2]Data1!$FN$18</definedName>
    <definedName name="A126255378J">[2]Data1!$FT$1:$FT$10,[2]Data1!$FT$11:$FT$18</definedName>
    <definedName name="A126255378J_Latest">[2]Data1!$FT$18</definedName>
    <definedName name="A126255382X">[2]Data1!$FZ$1:$FZ$10,[2]Data1!$FZ$11:$FZ$18</definedName>
    <definedName name="A126255382X_Latest">[2]Data1!$FZ$18</definedName>
    <definedName name="A126255386J">[2]Data1!$GF$1:$GF$10,[2]Data1!$GF$11:$GF$18</definedName>
    <definedName name="A126255386J_Latest">[2]Data1!$GF$18</definedName>
    <definedName name="A126255390X">[2]Data1!$DF$1:$DF$10,[2]Data1!$DF$11:$DF$18</definedName>
    <definedName name="A126255390X_Latest">[2]Data1!$DF$18</definedName>
    <definedName name="A126255394J">[2]Data1!$DO$1:$DO$10,[2]Data1!$DO$11:$DO$18</definedName>
    <definedName name="A126255394J_Latest">[2]Data1!$DO$18</definedName>
    <definedName name="A126255398T">[2]Data1!$DR$1:$DR$10,[2]Data1!$DR$11:$DR$18</definedName>
    <definedName name="A126255398T_Latest">[2]Data1!$DR$18</definedName>
    <definedName name="A126255402W">[2]Data1!$ES$1:$ES$10,[2]Data1!$ES$11:$ES$18</definedName>
    <definedName name="A126255402W_Latest">[2]Data1!$ES$18</definedName>
    <definedName name="A126255406F">[2]Data1!$CZ$1:$CZ$10,[2]Data1!$CZ$11:$CZ$18</definedName>
    <definedName name="A126255406F_Latest">[2]Data1!$CZ$18</definedName>
    <definedName name="A126255410W">[2]Data1!$GC$1:$GC$10,[2]Data1!$GC$11:$GC$18</definedName>
    <definedName name="A126255410W_Latest">[2]Data1!$GC$18</definedName>
    <definedName name="A126255414F">[2]Data1!$GO$1:$GO$10,[2]Data1!$GO$11:$GO$18</definedName>
    <definedName name="A126255414F_Latest">[2]Data1!$GO$18</definedName>
    <definedName name="A126255418R">[2]Data1!$GR$1:$GR$10,[2]Data1!$GR$11:$GR$18</definedName>
    <definedName name="A126255418R_Latest">[2]Data1!$GR$18</definedName>
    <definedName name="A126255422F">[2]Data1!$DU$1:$DU$10,[2]Data1!$DU$11:$DU$18</definedName>
    <definedName name="A126255422F_Latest">[2]Data1!$DU$18</definedName>
    <definedName name="A126255426R">[2]Data1!$ED$1:$ED$10,[2]Data1!$ED$11:$ED$18</definedName>
    <definedName name="A126255426R_Latest">[2]Data1!$ED$18</definedName>
    <definedName name="A126255430F">[2]Data1!$FB$1:$FB$10,[2]Data1!$FB$11:$FB$18</definedName>
    <definedName name="A126255430F_Latest">[2]Data1!$FB$18</definedName>
    <definedName name="A126255434R">[2]Data1!$FE$1:$FE$10,[2]Data1!$FE$11:$FE$18</definedName>
    <definedName name="A126255434R_Latest">[2]Data1!$FE$18</definedName>
    <definedName name="A126255438X">[2]Data1!$GL$1:$GL$10,[2]Data1!$GL$11:$GL$18</definedName>
    <definedName name="A126255438X_Latest">[2]Data1!$GL$18</definedName>
    <definedName name="A126255442R">[2]Data1!$DC$1:$DC$10,[2]Data1!$DC$11:$DC$18</definedName>
    <definedName name="A126255442R_Latest">[2]Data1!$DC$18</definedName>
    <definedName name="A126255446X">[2]Data1!$DI$1:$DI$10,[2]Data1!$DI$11:$DI$18</definedName>
    <definedName name="A126255446X_Latest">[2]Data1!$DI$18</definedName>
    <definedName name="A126255450R">[2]Data1!$DL$1:$DL$10,[2]Data1!$DL$11:$DL$18</definedName>
    <definedName name="A126255450R_Latest">[2]Data1!$DL$18</definedName>
    <definedName name="A126255454X">[2]Data1!$EA$1:$EA$10,[2]Data1!$EA$11:$EA$18</definedName>
    <definedName name="A126255454X_Latest">[2]Data1!$EA$18</definedName>
    <definedName name="A126255458J">[2]Data1!$EG$1:$EG$10,[2]Data1!$EG$11:$EG$18</definedName>
    <definedName name="A126255458J_Latest">[2]Data1!$EG$18</definedName>
    <definedName name="A126255462X">[2]Data1!$GU$1:$GU$10,[2]Data1!$GU$11:$GU$18</definedName>
    <definedName name="A126255462X_Latest">[2]Data1!$GU$18</definedName>
    <definedName name="A126256554A">[2]Data2!$CS$1:$CS$10,[2]Data2!$CS$11:$CS$18</definedName>
    <definedName name="A126256554A_Latest">[2]Data2!$CS$18</definedName>
    <definedName name="A126256558K">[2]Data2!$DQ$1:$DQ$10,[2]Data2!$DQ$11:$DQ$18</definedName>
    <definedName name="A126256558K_Latest">[2]Data2!$DQ$18</definedName>
    <definedName name="A126256562A">[2]Data2!$DE$1:$DE$10,[2]Data2!$DE$11:$DE$18</definedName>
    <definedName name="A126256562A_Latest">[2]Data2!$DE$18</definedName>
    <definedName name="A126256566K">[2]Data2!$CV$1:$CV$10,[2]Data2!$CV$11:$CV$18</definedName>
    <definedName name="A126256566K_Latest">[2]Data2!$CV$18</definedName>
    <definedName name="A126256570A">[2]Data2!$DB$1:$DB$10,[2]Data2!$DB$11:$DB$18</definedName>
    <definedName name="A126256570A_Latest">[2]Data2!$DB$18</definedName>
    <definedName name="A126256574K">[2]Data2!$DW$1:$DW$10,[2]Data2!$DW$11:$DW$18</definedName>
    <definedName name="A126256574K_Latest">[2]Data2!$DW$18</definedName>
    <definedName name="A126256578V">[2]Data2!$DN$1:$DN$10,[2]Data2!$DN$11:$DN$18</definedName>
    <definedName name="A126256578V_Latest">[2]Data2!$DN$18</definedName>
    <definedName name="A126256582K">[2]Data2!$EC$1:$EC$10,[2]Data2!$EC$11:$EC$18</definedName>
    <definedName name="A126256582K_Latest">[2]Data2!$EC$18</definedName>
    <definedName name="A126256586V">[2]Data2!$EO$1:$EO$10,[2]Data2!$EO$11:$EO$18</definedName>
    <definedName name="A126256586V_Latest">[2]Data2!$EO$18</definedName>
    <definedName name="A126256590K">[2]Data2!$CD$1:$CD$10,[2]Data2!$CD$11:$CD$18</definedName>
    <definedName name="A126256590K_Latest">[2]Data2!$CD$18</definedName>
    <definedName name="A126256594V">[2]Data2!$CP$1:$CP$10,[2]Data2!$CP$11:$CP$18</definedName>
    <definedName name="A126256594V_Latest">[2]Data2!$CP$18</definedName>
    <definedName name="A126256598C">[2]Data2!$DT$1:$DT$10,[2]Data2!$DT$11:$DT$18</definedName>
    <definedName name="A126256598C_Latest">[2]Data2!$DT$18</definedName>
    <definedName name="A126256602J">[2]Data2!$DZ$1:$DZ$10,[2]Data2!$DZ$11:$DZ$18</definedName>
    <definedName name="A126256602J_Latest">[2]Data2!$DZ$18</definedName>
    <definedName name="A126256606T">[2]Data2!$EF$1:$EF$10,[2]Data2!$EF$11:$EF$18</definedName>
    <definedName name="A126256606T_Latest">[2]Data2!$EF$18</definedName>
    <definedName name="A126256610J">[2]Data2!$EL$1:$EL$10,[2]Data2!$EL$11:$EL$18</definedName>
    <definedName name="A126256610J_Latest">[2]Data2!$EL$18</definedName>
    <definedName name="A126256614T">[2]Data2!$BL$1:$BL$10,[2]Data2!$BL$11:$BL$18</definedName>
    <definedName name="A126256614T_Latest">[2]Data2!$BL$18</definedName>
    <definedName name="A126256618A">[2]Data2!$BU$1:$BU$10,[2]Data2!$BU$11:$BU$18</definedName>
    <definedName name="A126256618A_Latest">[2]Data2!$BU$18</definedName>
    <definedName name="A126256622T">[2]Data2!$BX$1:$BX$10,[2]Data2!$BX$11:$BX$18</definedName>
    <definedName name="A126256622T_Latest">[2]Data2!$BX$18</definedName>
    <definedName name="A126256626A">[2]Data2!$CY$1:$CY$10,[2]Data2!$CY$11:$CY$18</definedName>
    <definedName name="A126256626A_Latest">[2]Data2!$CY$18</definedName>
    <definedName name="A126256630T">[2]Data2!$BF$1:$BF$10,[2]Data2!$BF$11:$BF$18</definedName>
    <definedName name="A126256630T_Latest">[2]Data2!$BF$18</definedName>
    <definedName name="A126256634A">[2]Data2!$EI$1:$EI$10,[2]Data2!$EI$11:$EI$18</definedName>
    <definedName name="A126256634A_Latest">[2]Data2!$EI$18</definedName>
    <definedName name="A126256638K">[2]Data2!$EU$1:$EU$10,[2]Data2!$EU$11:$EU$18</definedName>
    <definedName name="A126256638K_Latest">[2]Data2!$EU$18</definedName>
    <definedName name="A126256642A">[2]Data2!$EX$1:$EX$10,[2]Data2!$EX$11:$EX$18</definedName>
    <definedName name="A126256642A_Latest">[2]Data2!$EX$18</definedName>
    <definedName name="A126256646K">[2]Data2!$CA$1:$CA$10,[2]Data2!$CA$11:$CA$18</definedName>
    <definedName name="A126256646K_Latest">[2]Data2!$CA$18</definedName>
    <definedName name="A126256650A">[2]Data2!$CJ$1:$CJ$10,[2]Data2!$CJ$11:$CJ$18</definedName>
    <definedName name="A126256650A_Latest">[2]Data2!$CJ$18</definedName>
    <definedName name="A126256654K">[2]Data2!$DH$1:$DH$10,[2]Data2!$DH$11:$DH$18</definedName>
    <definedName name="A126256654K_Latest">[2]Data2!$DH$18</definedName>
    <definedName name="A126256658V">[2]Data2!$DK$1:$DK$10,[2]Data2!$DK$11:$DK$18</definedName>
    <definedName name="A126256658V_Latest">[2]Data2!$DK$18</definedName>
    <definedName name="A126256662K">[2]Data2!$ER$1:$ER$10,[2]Data2!$ER$11:$ER$18</definedName>
    <definedName name="A126256662K_Latest">[2]Data2!$ER$18</definedName>
    <definedName name="A126256666V">[2]Data2!$BI$1:$BI$10,[2]Data2!$BI$11:$BI$18</definedName>
    <definedName name="A126256666V_Latest">[2]Data2!$BI$18</definedName>
    <definedName name="A126256670K">[2]Data2!$BO$1:$BO$10,[2]Data2!$BO$11:$BO$18</definedName>
    <definedName name="A126256670K_Latest">[2]Data2!$BO$18</definedName>
    <definedName name="A126256674V">[2]Data2!$BR$1:$BR$10,[2]Data2!$BR$11:$BR$18</definedName>
    <definedName name="A126256674V_Latest">[2]Data2!$BR$18</definedName>
    <definedName name="A126256678C">[2]Data2!$CG$1:$CG$10,[2]Data2!$CG$11:$CG$18</definedName>
    <definedName name="A126256678C_Latest">[2]Data2!$CG$18</definedName>
    <definedName name="A126256682V">[2]Data2!$CM$1:$CM$10,[2]Data2!$CM$11:$CM$18</definedName>
    <definedName name="A126256682V_Latest">[2]Data2!$CM$18</definedName>
    <definedName name="A126256686C">[2]Data2!$FA$1:$FA$10,[2]Data2!$FA$11:$FA$18</definedName>
    <definedName name="A126256686C_Latest">[2]Data2!$FA$18</definedName>
    <definedName name="A126257778F">[2]Data2!$GQ$1:$GQ$10,[2]Data2!$GQ$11:$GQ$18</definedName>
    <definedName name="A126257778F_Latest">[2]Data2!$GQ$18</definedName>
    <definedName name="A126257782W">[2]Data2!$HO$1:$HO$10,[2]Data2!$HO$11:$HO$18</definedName>
    <definedName name="A126257782W_Latest">[2]Data2!$HO$18</definedName>
    <definedName name="A126257786F">[2]Data2!$HC$1:$HC$10,[2]Data2!$HC$11:$HC$18</definedName>
    <definedName name="A126257786F_Latest">[2]Data2!$HC$18</definedName>
    <definedName name="A126257790W">[2]Data2!$GT$1:$GT$10,[2]Data2!$GT$11:$GT$18</definedName>
    <definedName name="A126257790W_Latest">[2]Data2!$GT$18</definedName>
    <definedName name="A126257794F">[2]Data2!$GZ$1:$GZ$10,[2]Data2!$GZ$11:$GZ$18</definedName>
    <definedName name="A126257794F_Latest">[2]Data2!$GZ$18</definedName>
    <definedName name="A126257798R">[2]Data2!$HU$1:$HU$10,[2]Data2!$HU$11:$HU$18</definedName>
    <definedName name="A126257798R_Latest">[2]Data2!$HU$18</definedName>
    <definedName name="A126257802V">[2]Data2!$HL$1:$HL$10,[2]Data2!$HL$11:$HL$18</definedName>
    <definedName name="A126257802V_Latest">[2]Data2!$HL$18</definedName>
    <definedName name="A126257806C">[2]Data2!$IA$1:$IA$10,[2]Data2!$IA$11:$IA$18</definedName>
    <definedName name="A126257806C_Latest">[2]Data2!$IA$18</definedName>
    <definedName name="A126257810V">[2]Data2!$IM$1:$IM$10,[2]Data2!$IM$11:$IM$18</definedName>
    <definedName name="A126257810V_Latest">[2]Data2!$IM$18</definedName>
    <definedName name="A126257814C">[2]Data2!$GB$1:$GB$10,[2]Data2!$GB$11:$GB$18</definedName>
    <definedName name="A126257814C_Latest">[2]Data2!$GB$18</definedName>
    <definedName name="A126257818L">[2]Data2!$GN$1:$GN$10,[2]Data2!$GN$11:$GN$18</definedName>
    <definedName name="A126257818L_Latest">[2]Data2!$GN$18</definedName>
    <definedName name="A126257822C">[2]Data2!$HR$1:$HR$10,[2]Data2!$HR$11:$HR$18</definedName>
    <definedName name="A126257822C_Latest">[2]Data2!$HR$18</definedName>
    <definedName name="A126257826L">[2]Data2!$HX$1:$HX$10,[2]Data2!$HX$11:$HX$18</definedName>
    <definedName name="A126257826L_Latest">[2]Data2!$HX$18</definedName>
    <definedName name="A126257830C">[2]Data2!$ID$1:$ID$10,[2]Data2!$ID$11:$ID$18</definedName>
    <definedName name="A126257830C_Latest">[2]Data2!$ID$18</definedName>
    <definedName name="A126257834L">[2]Data2!$IJ$1:$IJ$10,[2]Data2!$IJ$11:$IJ$18</definedName>
    <definedName name="A126257834L_Latest">[2]Data2!$IJ$18</definedName>
    <definedName name="A126257838W">[2]Data2!$FJ$1:$FJ$10,[2]Data2!$FJ$11:$FJ$18</definedName>
    <definedName name="A126257838W_Latest">[2]Data2!$FJ$18</definedName>
    <definedName name="A126257842L">[2]Data2!$FS$1:$FS$10,[2]Data2!$FS$11:$FS$18</definedName>
    <definedName name="A126257842L_Latest">[2]Data2!$FS$18</definedName>
    <definedName name="A126257846W">[2]Data2!$FV$1:$FV$10,[2]Data2!$FV$11:$FV$18</definedName>
    <definedName name="A126257846W_Latest">[2]Data2!$FV$18</definedName>
    <definedName name="A126257850L">[2]Data2!$GW$1:$GW$10,[2]Data2!$GW$11:$GW$18</definedName>
    <definedName name="A126257850L_Latest">[2]Data2!$GW$18</definedName>
    <definedName name="A126257854W">[2]Data2!$FD$1:$FD$10,[2]Data2!$FD$11:$FD$18</definedName>
    <definedName name="A126257854W_Latest">[2]Data2!$FD$18</definedName>
    <definedName name="A126257858F">[2]Data2!$IG$1:$IG$10,[2]Data2!$IG$11:$IG$18</definedName>
    <definedName name="A126257858F_Latest">[2]Data2!$IG$18</definedName>
    <definedName name="A126257862W">[2]Data3!$C$1:$C$10,[2]Data3!$C$11:$C$18</definedName>
    <definedName name="A126257862W_Latest">[2]Data3!$C$18</definedName>
    <definedName name="A126257866F">[2]Data3!$F$1:$F$10,[2]Data3!$F$11:$F$18</definedName>
    <definedName name="A126257866F_Latest">[2]Data3!$F$18</definedName>
    <definedName name="A126257870W">[2]Data2!$FY$1:$FY$10,[2]Data2!$FY$11:$FY$18</definedName>
    <definedName name="A126257870W_Latest">[2]Data2!$FY$18</definedName>
    <definedName name="A126257874F">[2]Data2!$GH$1:$GH$10,[2]Data2!$GH$11:$GH$18</definedName>
    <definedName name="A126257874F_Latest">[2]Data2!$GH$18</definedName>
    <definedName name="A126257878R">[2]Data2!$HF$1:$HF$10,[2]Data2!$HF$11:$HF$18</definedName>
    <definedName name="A126257878R_Latest">[2]Data2!$HF$18</definedName>
    <definedName name="A126257882F">[2]Data2!$HI$1:$HI$10,[2]Data2!$HI$11:$HI$18</definedName>
    <definedName name="A126257882F_Latest">[2]Data2!$HI$18</definedName>
    <definedName name="A126257886R">[2]Data2!$IP$1:$IP$10,[2]Data2!$IP$11:$IP$18</definedName>
    <definedName name="A126257886R_Latest">[2]Data2!$IP$18</definedName>
    <definedName name="A126257890F">[2]Data2!$FG$1:$FG$10,[2]Data2!$FG$11:$FG$18</definedName>
    <definedName name="A126257890F_Latest">[2]Data2!$FG$18</definedName>
    <definedName name="A126257894R">[2]Data2!$FM$1:$FM$10,[2]Data2!$FM$11:$FM$18</definedName>
    <definedName name="A126257894R_Latest">[2]Data2!$FM$18</definedName>
    <definedName name="A126257898X">[2]Data2!$FP$1:$FP$10,[2]Data2!$FP$11:$FP$18</definedName>
    <definedName name="A126257898X_Latest">[2]Data2!$FP$18</definedName>
    <definedName name="A126257902C">[2]Data2!$GE$1:$GE$10,[2]Data2!$GE$11:$GE$18</definedName>
    <definedName name="A126257902C_Latest">[2]Data2!$GE$18</definedName>
    <definedName name="A126257906L">[2]Data2!$GK$1:$GK$10,[2]Data2!$GK$11:$GK$18</definedName>
    <definedName name="A126257906L_Latest">[2]Data2!$GK$18</definedName>
    <definedName name="A126257910C">[2]Data3!$I$1:$I$10,[2]Data3!$I$11:$I$18</definedName>
    <definedName name="A126257910C_Latest">[2]Data3!$I$18</definedName>
    <definedName name="A126259002J">[2]Data1!$AQ$1:$AQ$10,[2]Data1!$AQ$11:$AQ$18</definedName>
    <definedName name="A126259002J_Latest">[2]Data1!$AQ$18</definedName>
    <definedName name="A126259006T">[2]Data1!$BO$1:$BO$10,[2]Data1!$BO$11:$BO$18</definedName>
    <definedName name="A126259006T_Latest">[2]Data1!$BO$18</definedName>
    <definedName name="A126259010J">[2]Data1!$BC$1:$BC$10,[2]Data1!$BC$11:$BC$18</definedName>
    <definedName name="A126259010J_Latest">[2]Data1!$BC$18</definedName>
    <definedName name="A126259014T">[2]Data1!$AT$1:$AT$10,[2]Data1!$AT$11:$AT$18</definedName>
    <definedName name="A126259014T_Latest">[2]Data1!$AT$18</definedName>
    <definedName name="A126259018A">[2]Data1!$AZ$1:$AZ$10,[2]Data1!$AZ$11:$AZ$18</definedName>
    <definedName name="A126259018A_Latest">[2]Data1!$AZ$18</definedName>
    <definedName name="A126259022T">[2]Data1!$BU$1:$BU$10,[2]Data1!$BU$11:$BU$18</definedName>
    <definedName name="A126259022T_Latest">[2]Data1!$BU$18</definedName>
    <definedName name="A126259026A">[2]Data1!$BL$1:$BL$10,[2]Data1!$BL$11:$BL$18</definedName>
    <definedName name="A126259026A_Latest">[2]Data1!$BL$18</definedName>
    <definedName name="A126259030T">[2]Data1!$CA$1:$CA$10,[2]Data1!$CA$11:$CA$18</definedName>
    <definedName name="A126259030T_Latest">[2]Data1!$CA$18</definedName>
    <definedName name="A126259034A">[2]Data1!$CM$1:$CM$10,[2]Data1!$CM$11:$CM$18</definedName>
    <definedName name="A126259034A_Latest">[2]Data1!$CM$18</definedName>
    <definedName name="A126259038K">[2]Data1!$AB$1:$AB$10,[2]Data1!$AB$11:$AB$18</definedName>
    <definedName name="A126259038K_Latest">[2]Data1!$AB$18</definedName>
    <definedName name="A126259042A">[2]Data1!$AN$1:$AN$10,[2]Data1!$AN$11:$AN$18</definedName>
    <definedName name="A126259042A_Latest">[2]Data1!$AN$18</definedName>
    <definedName name="A126259046K">[2]Data1!$BR$1:$BR$10,[2]Data1!$BR$11:$BR$18</definedName>
    <definedName name="A126259046K_Latest">[2]Data1!$BR$18</definedName>
    <definedName name="A126259050A">[2]Data1!$BX$1:$BX$10,[2]Data1!$BX$11:$BX$18</definedName>
    <definedName name="A126259050A_Latest">[2]Data1!$BX$18</definedName>
    <definedName name="A126259054K">[2]Data1!$CD$1:$CD$10,[2]Data1!$CD$11:$CD$18</definedName>
    <definedName name="A126259054K_Latest">[2]Data1!$CD$18</definedName>
    <definedName name="A126259058V">[2]Data1!$CJ$1:$CJ$10,[2]Data1!$CJ$11:$CJ$18</definedName>
    <definedName name="A126259058V_Latest">[2]Data1!$CJ$18</definedName>
    <definedName name="A126259062K">[2]Data1!$J$1:$J$10,[2]Data1!$J$11:$J$18</definedName>
    <definedName name="A126259062K_Latest">[2]Data1!$J$18</definedName>
    <definedName name="A126259066V">[2]Data1!$S$1:$S$10,[2]Data1!$S$11:$S$18</definedName>
    <definedName name="A126259066V_Latest">[2]Data1!$S$18</definedName>
    <definedName name="A126259070K">[2]Data1!$V$1:$V$10,[2]Data1!$V$11:$V$18</definedName>
    <definedName name="A126259070K_Latest">[2]Data1!$V$18</definedName>
    <definedName name="A126259074V">[2]Data1!$AW$1:$AW$10,[2]Data1!$AW$11:$AW$18</definedName>
    <definedName name="A126259074V_Latest">[2]Data1!$AW$18</definedName>
    <definedName name="A126259078C">[2]Data1!$D$1:$D$10,[2]Data1!$D$11:$D$18</definedName>
    <definedName name="A126259078C_Latest">[2]Data1!$D$18</definedName>
    <definedName name="A126259082V">[2]Data1!$CG$1:$CG$10,[2]Data1!$CG$11:$CG$18</definedName>
    <definedName name="A126259082V_Latest">[2]Data1!$CG$18</definedName>
    <definedName name="A126259086C">[2]Data1!$CS$1:$CS$10,[2]Data1!$CS$11:$CS$18</definedName>
    <definedName name="A126259086C_Latest">[2]Data1!$CS$18</definedName>
    <definedName name="A126259090V">[2]Data1!$CV$1:$CV$10,[2]Data1!$CV$11:$CV$18</definedName>
    <definedName name="A126259090V_Latest">[2]Data1!$CV$18</definedName>
    <definedName name="A126259094C">[2]Data1!$Y$1:$Y$10,[2]Data1!$Y$11:$Y$18</definedName>
    <definedName name="A126259094C_Latest">[2]Data1!$Y$18</definedName>
    <definedName name="A126259098L">[2]Data1!$AH$1:$AH$10,[2]Data1!$AH$11:$AH$18</definedName>
    <definedName name="A126259098L_Latest">[2]Data1!$AH$18</definedName>
    <definedName name="A126259102T">[2]Data1!$BF$1:$BF$10,[2]Data1!$BF$11:$BF$18</definedName>
    <definedName name="A126259102T_Latest">[2]Data1!$BF$18</definedName>
    <definedName name="A126259106A">[2]Data1!$BI$1:$BI$10,[2]Data1!$BI$11:$BI$18</definedName>
    <definedName name="A126259106A_Latest">[2]Data1!$BI$18</definedName>
    <definedName name="A126259110T">[2]Data1!$CP$1:$CP$10,[2]Data1!$CP$11:$CP$18</definedName>
    <definedName name="A126259110T_Latest">[2]Data1!$CP$18</definedName>
    <definedName name="A126259114A">[2]Data1!$G$1:$G$10,[2]Data1!$G$11:$G$18</definedName>
    <definedName name="A126259114A_Latest">[2]Data1!$G$18</definedName>
    <definedName name="A126259118K">[2]Data1!$M$1:$M$10,[2]Data1!$M$11:$M$18</definedName>
    <definedName name="A126259118K_Latest">[2]Data1!$M$18</definedName>
    <definedName name="A126259122A">[2]Data1!$P$1:$P$10,[2]Data1!$P$11:$P$18</definedName>
    <definedName name="A126259122A_Latest">[2]Data1!$P$18</definedName>
    <definedName name="A126259126K">[2]Data1!$AE$1:$AE$10,[2]Data1!$AE$11:$AE$18</definedName>
    <definedName name="A126259126K_Latest">[2]Data1!$AE$18</definedName>
    <definedName name="A126259130A">[2]Data1!$AK$1:$AK$10,[2]Data1!$AK$11:$AK$18</definedName>
    <definedName name="A126259130A_Latest">[2]Data1!$AK$18</definedName>
    <definedName name="A126259134K">[2]Data1!$CY$1:$CY$10,[2]Data1!$CY$11:$CY$18</definedName>
    <definedName name="A126259134K_Latest">[2]Data1!$CY$18</definedName>
    <definedName name="A126259138V">[2]Data6!$DO$1:$DO$10,[2]Data6!$DO$11:$DO$18</definedName>
    <definedName name="A126259138V_Latest">[2]Data6!$DO$18</definedName>
    <definedName name="A126259142K">[2]Data6!$EM$1:$EM$10,[2]Data6!$EM$11:$EM$18</definedName>
    <definedName name="A126259142K_Latest">[2]Data6!$EM$18</definedName>
    <definedName name="A126259146V">[2]Data6!$EA$1:$EA$10,[2]Data6!$EA$11:$EA$18</definedName>
    <definedName name="A126259146V_Latest">[2]Data6!$EA$18</definedName>
    <definedName name="A126259150K">[2]Data6!$DR$1:$DR$10,[2]Data6!$DR$11:$DR$18</definedName>
    <definedName name="A126259150K_Latest">[2]Data6!$DR$18</definedName>
    <definedName name="A126259154V">[2]Data6!$DX$1:$DX$10,[2]Data6!$DX$11:$DX$18</definedName>
    <definedName name="A126259154V_Latest">[2]Data6!$DX$18</definedName>
    <definedName name="A126259158C">[2]Data6!$ES$1:$ES$10,[2]Data6!$ES$11:$ES$18</definedName>
    <definedName name="A126259158C_Latest">[2]Data6!$ES$18</definedName>
    <definedName name="A126259162V">[2]Data6!$EJ$1:$EJ$10,[2]Data6!$EJ$11:$EJ$18</definedName>
    <definedName name="A126259162V_Latest">[2]Data6!$EJ$18</definedName>
    <definedName name="A126259166C">[2]Data6!$EY$1:$EY$10,[2]Data6!$EY$11:$EY$18</definedName>
    <definedName name="A126259166C_Latest">[2]Data6!$EY$18</definedName>
    <definedName name="A126259170V">[2]Data6!$FK$1:$FK$10,[2]Data6!$FK$11:$FK$18</definedName>
    <definedName name="A126259170V_Latest">[2]Data6!$FK$18</definedName>
    <definedName name="A126259174C">[2]Data6!$CZ$1:$CZ$10,[2]Data6!$CZ$11:$CZ$18</definedName>
    <definedName name="A126259174C_Latest">[2]Data6!$CZ$18</definedName>
    <definedName name="A126259178L">[2]Data6!$DL$1:$DL$10,[2]Data6!$DL$11:$DL$18</definedName>
    <definedName name="A126259178L_Latest">[2]Data6!$DL$18</definedName>
    <definedName name="A126259182C">[2]Data6!$EP$1:$EP$10,[2]Data6!$EP$11:$EP$18</definedName>
    <definedName name="A126259182C_Latest">[2]Data6!$EP$18</definedName>
    <definedName name="A126259186L">[2]Data6!$EV$1:$EV$10,[2]Data6!$EV$11:$EV$18</definedName>
    <definedName name="A126259186L_Latest">[2]Data6!$EV$18</definedName>
    <definedName name="A126259190C">[2]Data6!$FB$1:$FB$10,[2]Data6!$FB$11:$FB$18</definedName>
    <definedName name="A126259190C_Latest">[2]Data6!$FB$18</definedName>
    <definedName name="A126259194L">[2]Data6!$FH$1:$FH$10,[2]Data6!$FH$11:$FH$18</definedName>
    <definedName name="A126259194L_Latest">[2]Data6!$FH$18</definedName>
    <definedName name="A126259198W">[2]Data6!$CH$1:$CH$10,[2]Data6!$CH$11:$CH$18</definedName>
    <definedName name="A126259198W_Latest">[2]Data6!$CH$18</definedName>
    <definedName name="A126259202A">[2]Data6!$CQ$1:$CQ$10,[2]Data6!$CQ$11:$CQ$18</definedName>
    <definedName name="A126259202A_Latest">[2]Data6!$CQ$18</definedName>
    <definedName name="A126259206K">[2]Data6!$CT$1:$CT$10,[2]Data6!$CT$11:$CT$18</definedName>
    <definedName name="A126259206K_Latest">[2]Data6!$CT$18</definedName>
    <definedName name="A126259210A">[2]Data6!$DU$1:$DU$10,[2]Data6!$DU$11:$DU$18</definedName>
    <definedName name="A126259210A_Latest">[2]Data6!$DU$18</definedName>
    <definedName name="A126259214K">[2]Data6!$CB$1:$CB$10,[2]Data6!$CB$11:$CB$18</definedName>
    <definedName name="A126259214K_Latest">[2]Data6!$CB$18</definedName>
    <definedName name="A126259218V">[2]Data6!$FE$1:$FE$10,[2]Data6!$FE$11:$FE$18</definedName>
    <definedName name="A126259218V_Latest">[2]Data6!$FE$18</definedName>
    <definedName name="A126259222K">[2]Data6!$FQ$1:$FQ$10,[2]Data6!$FQ$11:$FQ$18</definedName>
    <definedName name="A126259222K_Latest">[2]Data6!$FQ$18</definedName>
    <definedName name="A126259226V">[2]Data6!$FT$1:$FT$10,[2]Data6!$FT$11:$FT$18</definedName>
    <definedName name="A126259226V_Latest">[2]Data6!$FT$18</definedName>
    <definedName name="A126259230K">[2]Data6!$CW$1:$CW$10,[2]Data6!$CW$11:$CW$18</definedName>
    <definedName name="A126259230K_Latest">[2]Data6!$CW$18</definedName>
    <definedName name="A126259234V">[2]Data6!$DF$1:$DF$10,[2]Data6!$DF$11:$DF$18</definedName>
    <definedName name="A126259234V_Latest">[2]Data6!$DF$18</definedName>
    <definedName name="A126259238C">[2]Data6!$ED$1:$ED$10,[2]Data6!$ED$11:$ED$18</definedName>
    <definedName name="A126259238C_Latest">[2]Data6!$ED$18</definedName>
    <definedName name="A126259242V">[2]Data6!$EG$1:$EG$10,[2]Data6!$EG$11:$EG$18</definedName>
    <definedName name="A126259242V_Latest">[2]Data6!$EG$18</definedName>
    <definedName name="A126259246C">[2]Data6!$FN$1:$FN$10,[2]Data6!$FN$11:$FN$18</definedName>
    <definedName name="A126259246C_Latest">[2]Data6!$FN$18</definedName>
    <definedName name="A126259250V">[2]Data6!$CE$1:$CE$10,[2]Data6!$CE$11:$CE$18</definedName>
    <definedName name="A126259250V_Latest">[2]Data6!$CE$18</definedName>
    <definedName name="A126259254C">[2]Data6!$CK$1:$CK$10,[2]Data6!$CK$11:$CK$18</definedName>
    <definedName name="A126259254C_Latest">[2]Data6!$CK$18</definedName>
    <definedName name="A126259258L">[2]Data6!$CN$1:$CN$10,[2]Data6!$CN$11:$CN$18</definedName>
    <definedName name="A126259258L_Latest">[2]Data6!$CN$18</definedName>
    <definedName name="A126259262C">[2]Data6!$DC$1:$DC$10,[2]Data6!$DC$11:$DC$18</definedName>
    <definedName name="A126259262C_Latest">[2]Data6!$DC$18</definedName>
    <definedName name="A126259266L">[2]Data6!$DI$1:$DI$10,[2]Data6!$DI$11:$DI$18</definedName>
    <definedName name="A126259266L_Latest">[2]Data6!$DI$18</definedName>
    <definedName name="A126259270C">[2]Data6!$FW$1:$FW$10,[2]Data6!$FW$11:$FW$18</definedName>
    <definedName name="A126259270C_Latest">[2]Data6!$FW$18</definedName>
    <definedName name="A126259274L">[2]Data4!$G$1:$G$10,[2]Data4!$G$11:$G$18</definedName>
    <definedName name="A126259274L_Latest">[2]Data4!$G$18</definedName>
    <definedName name="A126259278W">[2]Data4!$AE$1:$AE$10,[2]Data4!$AE$11:$AE$18</definedName>
    <definedName name="A126259278W_Latest">[2]Data4!$AE$18</definedName>
    <definedName name="A126259282L">[2]Data4!$S$1:$S$10,[2]Data4!$S$11:$S$18</definedName>
    <definedName name="A126259282L_Latest">[2]Data4!$S$18</definedName>
    <definedName name="A126259286W">[2]Data4!$J$1:$J$10,[2]Data4!$J$11:$J$18</definedName>
    <definedName name="A126259286W_Latest">[2]Data4!$J$18</definedName>
    <definedName name="A126259290L">[2]Data4!$P$1:$P$10,[2]Data4!$P$11:$P$18</definedName>
    <definedName name="A126259290L_Latest">[2]Data4!$P$18</definedName>
    <definedName name="A126259294W">[2]Data4!$AK$1:$AK$10,[2]Data4!$AK$11:$AK$18</definedName>
    <definedName name="A126259294W_Latest">[2]Data4!$AK$18</definedName>
    <definedName name="A126259298F">[2]Data4!$AB$1:$AB$10,[2]Data4!$AB$11:$AB$18</definedName>
    <definedName name="A126259298F_Latest">[2]Data4!$AB$18</definedName>
    <definedName name="A126259302K">[2]Data4!$AQ$1:$AQ$10,[2]Data4!$AQ$11:$AQ$18</definedName>
    <definedName name="A126259302K_Latest">[2]Data4!$AQ$18</definedName>
    <definedName name="A126259306V">[2]Data4!$BC$1:$BC$10,[2]Data4!$BC$11:$BC$18</definedName>
    <definedName name="A126259306V_Latest">[2]Data4!$BC$18</definedName>
    <definedName name="A126259310K">[2]Data3!$IH$1:$IH$10,[2]Data3!$IH$11:$IH$18</definedName>
    <definedName name="A126259310K_Latest">[2]Data3!$IH$18</definedName>
    <definedName name="A126259314V">[2]Data4!$D$1:$D$10,[2]Data4!$D$11:$D$18</definedName>
    <definedName name="A126259314V_Latest">[2]Data4!$D$18</definedName>
    <definedName name="A126259318C">[2]Data4!$AH$1:$AH$10,[2]Data4!$AH$11:$AH$18</definedName>
    <definedName name="A126259318C_Latest">[2]Data4!$AH$18</definedName>
    <definedName name="A126259322V">[2]Data4!$AN$1:$AN$10,[2]Data4!$AN$11:$AN$18</definedName>
    <definedName name="A126259322V_Latest">[2]Data4!$AN$18</definedName>
    <definedName name="A126259326C">[2]Data4!$AT$1:$AT$10,[2]Data4!$AT$11:$AT$18</definedName>
    <definedName name="A126259326C_Latest">[2]Data4!$AT$18</definedName>
    <definedName name="A126259330V">[2]Data4!$AZ$1:$AZ$10,[2]Data4!$AZ$11:$AZ$18</definedName>
    <definedName name="A126259330V_Latest">[2]Data4!$AZ$18</definedName>
    <definedName name="A126259334C">[2]Data3!$HP$1:$HP$10,[2]Data3!$HP$11:$HP$18</definedName>
    <definedName name="A126259334C_Latest">[2]Data3!$HP$18</definedName>
    <definedName name="A126259338L">[2]Data3!$HY$1:$HY$10,[2]Data3!$HY$11:$HY$18</definedName>
    <definedName name="A126259338L_Latest">[2]Data3!$HY$18</definedName>
    <definedName name="A126259342C">[2]Data3!$IB$1:$IB$10,[2]Data3!$IB$11:$IB$18</definedName>
    <definedName name="A126259342C_Latest">[2]Data3!$IB$18</definedName>
    <definedName name="A126259346L">[2]Data4!$M$1:$M$10,[2]Data4!$M$11:$M$18</definedName>
    <definedName name="A126259346L_Latest">[2]Data4!$M$18</definedName>
    <definedName name="A126259350C">[2]Data3!$HJ$1:$HJ$10,[2]Data3!$HJ$11:$HJ$18</definedName>
    <definedName name="A126259350C_Latest">[2]Data3!$HJ$18</definedName>
    <definedName name="A126259354L">[2]Data4!$AW$1:$AW$10,[2]Data4!$AW$11:$AW$18</definedName>
    <definedName name="A126259354L_Latest">[2]Data4!$AW$18</definedName>
    <definedName name="A126259358W">[2]Data4!$BI$1:$BI$10,[2]Data4!$BI$11:$BI$18</definedName>
    <definedName name="A126259358W_Latest">[2]Data4!$BI$18</definedName>
    <definedName name="A126259362L">[2]Data4!$BL$1:$BL$10,[2]Data4!$BL$11:$BL$18</definedName>
    <definedName name="A126259362L_Latest">[2]Data4!$BL$18</definedName>
    <definedName name="A126259366W">[2]Data3!$IE$1:$IE$10,[2]Data3!$IE$11:$IE$18</definedName>
    <definedName name="A126259366W_Latest">[2]Data3!$IE$18</definedName>
    <definedName name="A126259370L">[2]Data3!$IN$1:$IN$10,[2]Data3!$IN$11:$IN$18</definedName>
    <definedName name="A126259370L_Latest">[2]Data3!$IN$18</definedName>
    <definedName name="A126259374W">[2]Data4!$V$1:$V$10,[2]Data4!$V$11:$V$18</definedName>
    <definedName name="A126259374W_Latest">[2]Data4!$V$18</definedName>
    <definedName name="A126259378F">[2]Data4!$Y$1:$Y$10,[2]Data4!$Y$11:$Y$18</definedName>
    <definedName name="A126259378F_Latest">[2]Data4!$Y$18</definedName>
    <definedName name="A126259382W">[2]Data4!$BF$1:$BF$10,[2]Data4!$BF$11:$BF$18</definedName>
    <definedName name="A126259382W_Latest">[2]Data4!$BF$18</definedName>
    <definedName name="A126259386F">[2]Data3!$HM$1:$HM$10,[2]Data3!$HM$11:$HM$18</definedName>
    <definedName name="A126259386F_Latest">[2]Data3!$HM$18</definedName>
    <definedName name="A126259390W">[2]Data3!$HS$1:$HS$10,[2]Data3!$HS$11:$HS$18</definedName>
    <definedName name="A126259390W_Latest">[2]Data3!$HS$18</definedName>
    <definedName name="A126259394F">[2]Data3!$HV$1:$HV$10,[2]Data3!$HV$11:$HV$18</definedName>
    <definedName name="A126259394F_Latest">[2]Data3!$HV$18</definedName>
    <definedName name="A126259398R">[2]Data3!$IK$1:$IK$10,[2]Data3!$IK$11:$IK$18</definedName>
    <definedName name="A126259398R_Latest">[2]Data3!$IK$18</definedName>
    <definedName name="A126259402V">[2]Data3!$IQ$1:$IQ$10,[2]Data3!$IQ$11:$IQ$18</definedName>
    <definedName name="A126259402V_Latest">[2]Data3!$IQ$18</definedName>
    <definedName name="A126259406C">[2]Data4!$BO$1:$BO$10,[2]Data4!$BO$11:$BO$18</definedName>
    <definedName name="A126259406C_Latest">[2]Data4!$BO$18</definedName>
    <definedName name="A126259410V">[2]Data5!$BK$1:$BK$10,[2]Data5!$BK$11:$BK$18</definedName>
    <definedName name="A126259410V_Latest">[2]Data5!$BK$18</definedName>
    <definedName name="A126259414C">[2]Data5!$CI$1:$CI$10,[2]Data5!$CI$11:$CI$18</definedName>
    <definedName name="A126259414C_Latest">[2]Data5!$CI$18</definedName>
    <definedName name="A126259418L">[2]Data5!$BW$1:$BW$10,[2]Data5!$BW$11:$BW$18</definedName>
    <definedName name="A126259418L_Latest">[2]Data5!$BW$18</definedName>
    <definedName name="A126259422C">[2]Data5!$BN$1:$BN$10,[2]Data5!$BN$11:$BN$18</definedName>
    <definedName name="A126259422C_Latest">[2]Data5!$BN$18</definedName>
    <definedName name="A126259426L">[2]Data5!$BT$1:$BT$10,[2]Data5!$BT$11:$BT$18</definedName>
    <definedName name="A126259426L_Latest">[2]Data5!$BT$18</definedName>
    <definedName name="A126259430C">[2]Data5!$CO$1:$CO$10,[2]Data5!$CO$11:$CO$18</definedName>
    <definedName name="A126259430C_Latest">[2]Data5!$CO$18</definedName>
    <definedName name="A126259434L">[2]Data5!$CF$1:$CF$10,[2]Data5!$CF$11:$CF$18</definedName>
    <definedName name="A126259434L_Latest">[2]Data5!$CF$18</definedName>
    <definedName name="A126259438W">[2]Data5!$CU$1:$CU$10,[2]Data5!$CU$11:$CU$18</definedName>
    <definedName name="A126259438W_Latest">[2]Data5!$CU$18</definedName>
    <definedName name="A126259442L">[2]Data5!$DG$1:$DG$10,[2]Data5!$DG$11:$DG$18</definedName>
    <definedName name="A126259442L_Latest">[2]Data5!$DG$18</definedName>
    <definedName name="A126259446W">[2]Data5!$AV$1:$AV$10,[2]Data5!$AV$11:$AV$18</definedName>
    <definedName name="A126259446W_Latest">[2]Data5!$AV$18</definedName>
    <definedName name="A126259450L">[2]Data5!$BH$1:$BH$10,[2]Data5!$BH$11:$BH$18</definedName>
    <definedName name="A126259450L_Latest">[2]Data5!$BH$18</definedName>
    <definedName name="A126259454W">[2]Data5!$CL$1:$CL$10,[2]Data5!$CL$11:$CL$18</definedName>
    <definedName name="A126259454W_Latest">[2]Data5!$CL$18</definedName>
    <definedName name="A126259458F">[2]Data5!$CR$1:$CR$10,[2]Data5!$CR$11:$CR$18</definedName>
    <definedName name="A126259458F_Latest">[2]Data5!$CR$18</definedName>
    <definedName name="A126259462W">[2]Data5!$CX$1:$CX$10,[2]Data5!$CX$11:$CX$18</definedName>
    <definedName name="A126259462W_Latest">[2]Data5!$CX$18</definedName>
    <definedName name="A126259466F">[2]Data5!$DD$1:$DD$10,[2]Data5!$DD$11:$DD$18</definedName>
    <definedName name="A126259466F_Latest">[2]Data5!$DD$18</definedName>
    <definedName name="A126259470W">[2]Data5!$AD$1:$AD$10,[2]Data5!$AD$11:$AD$18</definedName>
    <definedName name="A126259470W_Latest">[2]Data5!$AD$18</definedName>
    <definedName name="A126259474F">[2]Data5!$AM$1:$AM$10,[2]Data5!$AM$11:$AM$18</definedName>
    <definedName name="A126259474F_Latest">[2]Data5!$AM$18</definedName>
    <definedName name="A126259478R">[2]Data5!$AP$1:$AP$10,[2]Data5!$AP$11:$AP$18</definedName>
    <definedName name="A126259478R_Latest">[2]Data5!$AP$18</definedName>
    <definedName name="A126259482F">[2]Data5!$BQ$1:$BQ$10,[2]Data5!$BQ$11:$BQ$18</definedName>
    <definedName name="A126259482F_Latest">[2]Data5!$BQ$18</definedName>
    <definedName name="A126259486R">[2]Data5!$X$1:$X$10,[2]Data5!$X$11:$X$18</definedName>
    <definedName name="A126259486R_Latest">[2]Data5!$X$18</definedName>
    <definedName name="A126259490F">[2]Data5!$DA$1:$DA$10,[2]Data5!$DA$11:$DA$18</definedName>
    <definedName name="A126259490F_Latest">[2]Data5!$DA$18</definedName>
    <definedName name="A126259494R">[2]Data5!$DM$1:$DM$10,[2]Data5!$DM$11:$DM$18</definedName>
    <definedName name="A126259494R_Latest">[2]Data5!$DM$18</definedName>
    <definedName name="A126259498X">[2]Data5!$DP$1:$DP$10,[2]Data5!$DP$11:$DP$18</definedName>
    <definedName name="A126259498X_Latest">[2]Data5!$DP$18</definedName>
    <definedName name="A126259502C">[2]Data5!$AS$1:$AS$10,[2]Data5!$AS$11:$AS$18</definedName>
    <definedName name="A126259502C_Latest">[2]Data5!$AS$18</definedName>
    <definedName name="A126259506L">[2]Data5!$BB$1:$BB$10,[2]Data5!$BB$11:$BB$18</definedName>
    <definedName name="A126259506L_Latest">[2]Data5!$BB$18</definedName>
    <definedName name="A126259510C">[2]Data5!$BZ$1:$BZ$10,[2]Data5!$BZ$11:$BZ$18</definedName>
    <definedName name="A126259510C_Latest">[2]Data5!$BZ$18</definedName>
    <definedName name="A126259514L">[2]Data5!$CC$1:$CC$10,[2]Data5!$CC$11:$CC$18</definedName>
    <definedName name="A126259514L_Latest">[2]Data5!$CC$18</definedName>
    <definedName name="A126259518W">[2]Data5!$DJ$1:$DJ$10,[2]Data5!$DJ$11:$DJ$18</definedName>
    <definedName name="A126259518W_Latest">[2]Data5!$DJ$18</definedName>
    <definedName name="A126259522L">[2]Data5!$AA$1:$AA$10,[2]Data5!$AA$11:$AA$18</definedName>
    <definedName name="A126259522L_Latest">[2]Data5!$AA$18</definedName>
    <definedName name="A126259526W">[2]Data5!$AG$1:$AG$10,[2]Data5!$AG$11:$AG$18</definedName>
    <definedName name="A126259526W_Latest">[2]Data5!$AG$18</definedName>
    <definedName name="A126259530L">[2]Data5!$AJ$1:$AJ$10,[2]Data5!$AJ$11:$AJ$18</definedName>
    <definedName name="A126259530L_Latest">[2]Data5!$AJ$18</definedName>
    <definedName name="A126259534W">[2]Data5!$AY$1:$AY$10,[2]Data5!$AY$11:$AY$18</definedName>
    <definedName name="A126259534W_Latest">[2]Data5!$AY$18</definedName>
    <definedName name="A126259538F">[2]Data5!$BE$1:$BE$10,[2]Data5!$BE$11:$BE$18</definedName>
    <definedName name="A126259538F_Latest">[2]Data5!$BE$18</definedName>
    <definedName name="A126259542W">[2]Data5!$DS$1:$DS$10,[2]Data5!$DS$11:$DS$18</definedName>
    <definedName name="A126259542W_Latest">[2]Data5!$DS$18</definedName>
    <definedName name="A126259546F">[2]Data5!$FI$1:$FI$10,[2]Data5!$FI$11:$FI$18</definedName>
    <definedName name="A126259546F_Latest">[2]Data5!$FI$18</definedName>
    <definedName name="A126259550W">[2]Data5!$GG$1:$GG$10,[2]Data5!$GG$11:$GG$18</definedName>
    <definedName name="A126259550W_Latest">[2]Data5!$GG$18</definedName>
    <definedName name="A126259554F">[2]Data5!$FU$1:$FU$10,[2]Data5!$FU$11:$FU$18</definedName>
    <definedName name="A126259554F_Latest">[2]Data5!$FU$18</definedName>
    <definedName name="A126259558R">[2]Data5!$FL$1:$FL$10,[2]Data5!$FL$11:$FL$18</definedName>
    <definedName name="A126259558R_Latest">[2]Data5!$FL$18</definedName>
    <definedName name="A126259562F">[2]Data5!$FR$1:$FR$10,[2]Data5!$FR$11:$FR$18</definedName>
    <definedName name="A126259562F_Latest">[2]Data5!$FR$18</definedName>
    <definedName name="A126259566R">[2]Data5!$GM$1:$GM$10,[2]Data5!$GM$11:$GM$18</definedName>
    <definedName name="A126259566R_Latest">[2]Data5!$GM$18</definedName>
    <definedName name="A126259570F">[2]Data5!$GD$1:$GD$10,[2]Data5!$GD$11:$GD$18</definedName>
    <definedName name="A126259570F_Latest">[2]Data5!$GD$18</definedName>
    <definedName name="A126259574R">[2]Data5!$GS$1:$GS$10,[2]Data5!$GS$11:$GS$18</definedName>
    <definedName name="A126259574R_Latest">[2]Data5!$GS$18</definedName>
    <definedName name="A126259578X">[2]Data5!$HE$1:$HE$10,[2]Data5!$HE$11:$HE$18</definedName>
    <definedName name="A126259578X_Latest">[2]Data5!$HE$18</definedName>
    <definedName name="A126259582R">[2]Data5!$ET$1:$ET$10,[2]Data5!$ET$11:$ET$18</definedName>
    <definedName name="A126259582R_Latest">[2]Data5!$ET$18</definedName>
    <definedName name="A126259586X">[2]Data5!$FF$1:$FF$10,[2]Data5!$FF$11:$FF$18</definedName>
    <definedName name="A126259586X_Latest">[2]Data5!$FF$18</definedName>
    <definedName name="A126259590R">[2]Data5!$GJ$1:$GJ$10,[2]Data5!$GJ$11:$GJ$18</definedName>
    <definedName name="A126259590R_Latest">[2]Data5!$GJ$18</definedName>
    <definedName name="A126259594X">[2]Data5!$GP$1:$GP$10,[2]Data5!$GP$11:$GP$18</definedName>
    <definedName name="A126259594X_Latest">[2]Data5!$GP$18</definedName>
    <definedName name="A126259598J">[2]Data5!$GV$1:$GV$10,[2]Data5!$GV$11:$GV$18</definedName>
    <definedName name="A126259598J_Latest">[2]Data5!$GV$18</definedName>
    <definedName name="A126259602L">[2]Data5!$HB$1:$HB$10,[2]Data5!$HB$11:$HB$18</definedName>
    <definedName name="A126259602L_Latest">[2]Data5!$HB$18</definedName>
    <definedName name="A126259606W">[2]Data5!$EB$1:$EB$10,[2]Data5!$EB$11:$EB$18</definedName>
    <definedName name="A126259606W_Latest">[2]Data5!$EB$18</definedName>
    <definedName name="A126259610L">[2]Data5!$EK$1:$EK$10,[2]Data5!$EK$11:$EK$18</definedName>
    <definedName name="A126259610L_Latest">[2]Data5!$EK$18</definedName>
    <definedName name="A126259614W">[2]Data5!$EN$1:$EN$10,[2]Data5!$EN$11:$EN$18</definedName>
    <definedName name="A126259614W_Latest">[2]Data5!$EN$18</definedName>
    <definedName name="A126259618F">[2]Data5!$FO$1:$FO$10,[2]Data5!$FO$11:$FO$18</definedName>
    <definedName name="A126259618F_Latest">[2]Data5!$FO$18</definedName>
    <definedName name="A126259622W">[2]Data5!$DV$1:$DV$10,[2]Data5!$DV$11:$DV$18</definedName>
    <definedName name="A126259622W_Latest">[2]Data5!$DV$18</definedName>
    <definedName name="A126259626F">[2]Data5!$GY$1:$GY$10,[2]Data5!$GY$11:$GY$18</definedName>
    <definedName name="A126259626F_Latest">[2]Data5!$GY$18</definedName>
    <definedName name="A126259630W">[2]Data5!$HK$1:$HK$10,[2]Data5!$HK$11:$HK$18</definedName>
    <definedName name="A126259630W_Latest">[2]Data5!$HK$18</definedName>
    <definedName name="A126259634F">[2]Data5!$HN$1:$HN$10,[2]Data5!$HN$11:$HN$18</definedName>
    <definedName name="A126259634F_Latest">[2]Data5!$HN$18</definedName>
    <definedName name="A126259638R">[2]Data5!$EQ$1:$EQ$10,[2]Data5!$EQ$11:$EQ$18</definedName>
    <definedName name="A126259638R_Latest">[2]Data5!$EQ$18</definedName>
    <definedName name="A126259642F">[2]Data5!$EZ$1:$EZ$10,[2]Data5!$EZ$11:$EZ$18</definedName>
    <definedName name="A126259642F_Latest">[2]Data5!$EZ$18</definedName>
    <definedName name="A126259646R">[2]Data5!$FX$1:$FX$10,[2]Data5!$FX$11:$FX$18</definedName>
    <definedName name="A126259646R_Latest">[2]Data5!$FX$18</definedName>
    <definedName name="A126259650F">[2]Data5!$GA$1:$GA$10,[2]Data5!$GA$11:$GA$18</definedName>
    <definedName name="A126259650F_Latest">[2]Data5!$GA$18</definedName>
    <definedName name="A126259654R">[2]Data5!$HH$1:$HH$10,[2]Data5!$HH$11:$HH$18</definedName>
    <definedName name="A126259654R_Latest">[2]Data5!$HH$18</definedName>
    <definedName name="A126259658X">[2]Data5!$DY$1:$DY$10,[2]Data5!$DY$11:$DY$18</definedName>
    <definedName name="A126259658X_Latest">[2]Data5!$DY$18</definedName>
    <definedName name="A126259662R">[2]Data5!$EE$1:$EE$10,[2]Data5!$EE$11:$EE$18</definedName>
    <definedName name="A126259662R_Latest">[2]Data5!$EE$18</definedName>
    <definedName name="A126259666X">[2]Data5!$EH$1:$EH$10,[2]Data5!$EH$11:$EH$18</definedName>
    <definedName name="A126259666X_Latest">[2]Data5!$EH$18</definedName>
    <definedName name="A126259670R">[2]Data5!$EW$1:$EW$10,[2]Data5!$EW$11:$EW$18</definedName>
    <definedName name="A126259670R_Latest">[2]Data5!$EW$18</definedName>
    <definedName name="A126259674X">[2]Data5!$FC$1:$FC$10,[2]Data5!$FC$11:$FC$18</definedName>
    <definedName name="A126259674X_Latest">[2]Data5!$FC$18</definedName>
    <definedName name="A126259678J">[2]Data5!$HQ$1:$HQ$10,[2]Data5!$HQ$11:$HQ$18</definedName>
    <definedName name="A126259678J_Latest">[2]Data5!$HQ$18</definedName>
    <definedName name="A126259682X">[2]Data6!$Q$1:$Q$10,[2]Data6!$Q$11:$Q$18</definedName>
    <definedName name="A126259682X_Latest">[2]Data6!$Q$18</definedName>
    <definedName name="A126259686J">[2]Data6!$AO$1:$AO$10,[2]Data6!$AO$11:$AO$18</definedName>
    <definedName name="A126259686J_Latest">[2]Data6!$AO$18</definedName>
    <definedName name="A126259690X">[2]Data6!$AC$1:$AC$10,[2]Data6!$AC$11:$AC$18</definedName>
    <definedName name="A126259690X_Latest">[2]Data6!$AC$18</definedName>
    <definedName name="A126259694J">[2]Data6!$T$1:$T$10,[2]Data6!$T$11:$T$18</definedName>
    <definedName name="A126259694J_Latest">[2]Data6!$T$18</definedName>
    <definedName name="A126259698T">[2]Data6!$Z$1:$Z$10,[2]Data6!$Z$11:$Z$18</definedName>
    <definedName name="A126259698T_Latest">[2]Data6!$Z$18</definedName>
    <definedName name="A126259702W">[2]Data6!$AU$1:$AU$10,[2]Data6!$AU$11:$AU$18</definedName>
    <definedName name="A126259702W_Latest">[2]Data6!$AU$18</definedName>
    <definedName name="A126259706F">[2]Data6!$AL$1:$AL$10,[2]Data6!$AL$11:$AL$18</definedName>
    <definedName name="A126259706F_Latest">[2]Data6!$AL$18</definedName>
    <definedName name="A126259710W">[2]Data6!$BA$1:$BA$10,[2]Data6!$BA$11:$BA$18</definedName>
    <definedName name="A126259710W_Latest">[2]Data6!$BA$18</definedName>
    <definedName name="A126259714F">[2]Data6!$BM$1:$BM$10,[2]Data6!$BM$11:$BM$18</definedName>
    <definedName name="A126259714F_Latest">[2]Data6!$BM$18</definedName>
    <definedName name="A126259718R">[2]Data6!$B$1:$B$10,[2]Data6!$B$11:$B$18</definedName>
    <definedName name="A126259718R_Latest">[2]Data6!$B$18</definedName>
    <definedName name="A126259722F">[2]Data6!$N$1:$N$10,[2]Data6!$N$11:$N$18</definedName>
    <definedName name="A126259722F_Latest">[2]Data6!$N$18</definedName>
    <definedName name="A126259726R">[2]Data6!$AR$1:$AR$10,[2]Data6!$AR$11:$AR$18</definedName>
    <definedName name="A126259726R_Latest">[2]Data6!$AR$18</definedName>
    <definedName name="A126259730F">[2]Data6!$AX$1:$AX$10,[2]Data6!$AX$11:$AX$18</definedName>
    <definedName name="A126259730F_Latest">[2]Data6!$AX$18</definedName>
    <definedName name="A126259734R">[2]Data6!$BD$1:$BD$10,[2]Data6!$BD$11:$BD$18</definedName>
    <definedName name="A126259734R_Latest">[2]Data6!$BD$18</definedName>
    <definedName name="A126259738X">[2]Data6!$BJ$1:$BJ$10,[2]Data6!$BJ$11:$BJ$18</definedName>
    <definedName name="A126259738X_Latest">[2]Data6!$BJ$18</definedName>
    <definedName name="A126259742R">[2]Data5!$HZ$1:$HZ$10,[2]Data5!$HZ$11:$HZ$18</definedName>
    <definedName name="A126259742R_Latest">[2]Data5!$HZ$18</definedName>
    <definedName name="A126259746X">[2]Data5!$II$1:$II$10,[2]Data5!$II$11:$II$18</definedName>
    <definedName name="A126259746X_Latest">[2]Data5!$II$18</definedName>
    <definedName name="A126259750R">[2]Data5!$IL$1:$IL$10,[2]Data5!$IL$11:$IL$18</definedName>
    <definedName name="A126259750R_Latest">[2]Data5!$IL$18</definedName>
    <definedName name="A126259754X">[2]Data6!$W$1:$W$10,[2]Data6!$W$11:$W$18</definedName>
    <definedName name="A126259754X_Latest">[2]Data6!$W$18</definedName>
    <definedName name="A126259758J">[2]Data5!$HT$1:$HT$10,[2]Data5!$HT$11:$HT$18</definedName>
    <definedName name="A126259758J_Latest">[2]Data5!$HT$18</definedName>
    <definedName name="A126259762X">[2]Data6!$BG$1:$BG$10,[2]Data6!$BG$11:$BG$18</definedName>
    <definedName name="A126259762X_Latest">[2]Data6!$BG$18</definedName>
    <definedName name="A126259766J">[2]Data6!$BS$1:$BS$10,[2]Data6!$BS$11:$BS$18</definedName>
    <definedName name="A126259766J_Latest">[2]Data6!$BS$18</definedName>
    <definedName name="A126259770X">[2]Data6!$BV$1:$BV$10,[2]Data6!$BV$11:$BV$18</definedName>
    <definedName name="A126259770X_Latest">[2]Data6!$BV$18</definedName>
    <definedName name="A126259774J">[2]Data5!$IO$1:$IO$10,[2]Data5!$IO$11:$IO$18</definedName>
    <definedName name="A126259774J_Latest">[2]Data5!$IO$18</definedName>
    <definedName name="A126259778T">[2]Data6!$H$1:$H$10,[2]Data6!$H$11:$H$18</definedName>
    <definedName name="A126259778T_Latest">[2]Data6!$H$18</definedName>
    <definedName name="A126259782J">[2]Data6!$AF$1:$AF$10,[2]Data6!$AF$11:$AF$18</definedName>
    <definedName name="A126259782J_Latest">[2]Data6!$AF$18</definedName>
    <definedName name="A126259786T">[2]Data6!$AI$1:$AI$10,[2]Data6!$AI$11:$AI$18</definedName>
    <definedName name="A126259786T_Latest">[2]Data6!$AI$18</definedName>
    <definedName name="A126259790J">[2]Data6!$BP$1:$BP$10,[2]Data6!$BP$11:$BP$18</definedName>
    <definedName name="A126259790J_Latest">[2]Data6!$BP$18</definedName>
    <definedName name="A126259794T">[2]Data5!$HW$1:$HW$10,[2]Data5!$HW$11:$HW$18</definedName>
    <definedName name="A126259794T_Latest">[2]Data5!$HW$18</definedName>
    <definedName name="A126259798A">[2]Data5!$IC$1:$IC$10,[2]Data5!$IC$11:$IC$18</definedName>
    <definedName name="A126259798A_Latest">[2]Data5!$IC$18</definedName>
    <definedName name="A126259802F">[2]Data5!$IF$1:$IF$10,[2]Data5!$IF$11:$IF$18</definedName>
    <definedName name="A126259802F_Latest">[2]Data5!$IF$18</definedName>
    <definedName name="A126259806R">[2]Data6!$E$1:$E$10,[2]Data6!$E$11:$E$18</definedName>
    <definedName name="A126259806R_Latest">[2]Data6!$E$18</definedName>
    <definedName name="A126259810F">[2]Data6!$K$1:$K$10,[2]Data6!$K$11:$K$18</definedName>
    <definedName name="A126259810F_Latest">[2]Data6!$K$18</definedName>
    <definedName name="A126259814R">[2]Data6!$BY$1:$BY$10,[2]Data6!$BY$11:$BY$18</definedName>
    <definedName name="A126259814R_Latest">[2]Data6!$BY$18</definedName>
    <definedName name="A126259818X">[2]Data3!$EY$1:$EY$10,[2]Data3!$EY$11:$EY$18</definedName>
    <definedName name="A126259818X_Latest">[2]Data3!$EY$18</definedName>
    <definedName name="A126259822R">[2]Data3!$FW$1:$FW$10,[2]Data3!$FW$11:$FW$18</definedName>
    <definedName name="A126259822R_Latest">[2]Data3!$FW$18</definedName>
    <definedName name="A126259826X">[2]Data3!$FK$1:$FK$10,[2]Data3!$FK$11:$FK$18</definedName>
    <definedName name="A126259826X_Latest">[2]Data3!$FK$18</definedName>
    <definedName name="A126259830R">[2]Data3!$FB$1:$FB$10,[2]Data3!$FB$11:$FB$18</definedName>
    <definedName name="A126259830R_Latest">[2]Data3!$FB$18</definedName>
    <definedName name="A126259834X">[2]Data3!$FH$1:$FH$10,[2]Data3!$FH$11:$FH$18</definedName>
    <definedName name="A126259834X_Latest">[2]Data3!$FH$18</definedName>
    <definedName name="A126259838J">[2]Data3!$GC$1:$GC$10,[2]Data3!$GC$11:$GC$18</definedName>
    <definedName name="A126259838J_Latest">[2]Data3!$GC$18</definedName>
    <definedName name="A126259842X">[2]Data3!$FT$1:$FT$10,[2]Data3!$FT$11:$FT$18</definedName>
    <definedName name="A126259842X_Latest">[2]Data3!$FT$18</definedName>
    <definedName name="A126259846J">[2]Data3!$GI$1:$GI$10,[2]Data3!$GI$11:$GI$18</definedName>
    <definedName name="A126259846J_Latest">[2]Data3!$GI$18</definedName>
    <definedName name="A126259850X">[2]Data3!$GU$1:$GU$10,[2]Data3!$GU$11:$GU$18</definedName>
    <definedName name="A126259850X_Latest">[2]Data3!$GU$18</definedName>
    <definedName name="A126259854J">[2]Data3!$EJ$1:$EJ$10,[2]Data3!$EJ$11:$EJ$18</definedName>
    <definedName name="A126259854J_Latest">[2]Data3!$EJ$18</definedName>
    <definedName name="A126259858T">[2]Data3!$EV$1:$EV$10,[2]Data3!$EV$11:$EV$18</definedName>
    <definedName name="A126259858T_Latest">[2]Data3!$EV$18</definedName>
    <definedName name="A126259862J">[2]Data3!$FZ$1:$FZ$10,[2]Data3!$FZ$11:$FZ$18</definedName>
    <definedName name="A126259862J_Latest">[2]Data3!$FZ$18</definedName>
    <definedName name="A126259866T">[2]Data3!$GF$1:$GF$10,[2]Data3!$GF$11:$GF$18</definedName>
    <definedName name="A126259866T_Latest">[2]Data3!$GF$18</definedName>
    <definedName name="A126259870J">[2]Data3!$GL$1:$GL$10,[2]Data3!$GL$11:$GL$18</definedName>
    <definedName name="A126259870J_Latest">[2]Data3!$GL$18</definedName>
    <definedName name="A126259874T">[2]Data3!$GR$1:$GR$10,[2]Data3!$GR$11:$GR$18</definedName>
    <definedName name="A126259874T_Latest">[2]Data3!$GR$18</definedName>
    <definedName name="A126259878A">[2]Data3!$DR$1:$DR$10,[2]Data3!$DR$11:$DR$18</definedName>
    <definedName name="A126259878A_Latest">[2]Data3!$DR$18</definedName>
    <definedName name="A126259882T">[2]Data3!$EA$1:$EA$10,[2]Data3!$EA$11:$EA$18</definedName>
    <definedName name="A126259882T_Latest">[2]Data3!$EA$18</definedName>
    <definedName name="A126259886A">[2]Data3!$ED$1:$ED$10,[2]Data3!$ED$11:$ED$18</definedName>
    <definedName name="A126259886A_Latest">[2]Data3!$ED$18</definedName>
    <definedName name="A126259890T">[2]Data3!$FE$1:$FE$10,[2]Data3!$FE$11:$FE$18</definedName>
    <definedName name="A126259890T_Latest">[2]Data3!$FE$18</definedName>
    <definedName name="A126259894A">[2]Data3!$DL$1:$DL$10,[2]Data3!$DL$11:$DL$18</definedName>
    <definedName name="A126259894A_Latest">[2]Data3!$DL$18</definedName>
    <definedName name="A126259898K">[2]Data3!$GO$1:$GO$10,[2]Data3!$GO$11:$GO$18</definedName>
    <definedName name="A126259898K_Latest">[2]Data3!$GO$18</definedName>
    <definedName name="A126259902R">[2]Data3!$HA$1:$HA$10,[2]Data3!$HA$11:$HA$18</definedName>
    <definedName name="A126259902R_Latest">[2]Data3!$HA$18</definedName>
    <definedName name="A126259906X">[2]Data3!$HD$1:$HD$10,[2]Data3!$HD$11:$HD$18</definedName>
    <definedName name="A126259906X_Latest">[2]Data3!$HD$18</definedName>
    <definedName name="A126259910R">[2]Data3!$EG$1:$EG$10,[2]Data3!$EG$11:$EG$18</definedName>
    <definedName name="A126259910R_Latest">[2]Data3!$EG$18</definedName>
    <definedName name="A126259914X">[2]Data3!$EP$1:$EP$10,[2]Data3!$EP$11:$EP$18</definedName>
    <definedName name="A126259914X_Latest">[2]Data3!$EP$18</definedName>
    <definedName name="A126259918J">[2]Data3!$FN$1:$FN$10,[2]Data3!$FN$11:$FN$18</definedName>
    <definedName name="A126259918J_Latest">[2]Data3!$FN$18</definedName>
    <definedName name="A126259922X">[2]Data3!$FQ$1:$FQ$10,[2]Data3!$FQ$11:$FQ$18</definedName>
    <definedName name="A126259922X_Latest">[2]Data3!$FQ$18</definedName>
    <definedName name="A126259926J">[2]Data3!$GX$1:$GX$10,[2]Data3!$GX$11:$GX$18</definedName>
    <definedName name="A126259926J_Latest">[2]Data3!$GX$18</definedName>
    <definedName name="A126259930X">[2]Data3!$DO$1:$DO$10,[2]Data3!$DO$11:$DO$18</definedName>
    <definedName name="A126259930X_Latest">[2]Data3!$DO$18</definedName>
    <definedName name="A126259934J">[2]Data3!$DU$1:$DU$10,[2]Data3!$DU$11:$DU$18</definedName>
    <definedName name="A126259934J_Latest">[2]Data3!$DU$18</definedName>
    <definedName name="A126259938T">[2]Data3!$DX$1:$DX$10,[2]Data3!$DX$11:$DX$18</definedName>
    <definedName name="A126259938T_Latest">[2]Data3!$DX$18</definedName>
    <definedName name="A126259942J">[2]Data3!$EM$1:$EM$10,[2]Data3!$EM$11:$EM$18</definedName>
    <definedName name="A126259942J_Latest">[2]Data3!$EM$18</definedName>
    <definedName name="A126259946T">[2]Data3!$ES$1:$ES$10,[2]Data3!$ES$11:$ES$18</definedName>
    <definedName name="A126259946T_Latest">[2]Data3!$ES$18</definedName>
    <definedName name="A126259950J">[2]Data3!$HG$1:$HG$10,[2]Data3!$HG$11:$HG$18</definedName>
    <definedName name="A126259950J_Latest">[2]Data3!$HG$18</definedName>
    <definedName name="A126259954T">[2]Data4!$DE$1:$DE$10,[2]Data4!$DE$11:$DE$18</definedName>
    <definedName name="A126259954T_Latest">[2]Data4!$DE$18</definedName>
    <definedName name="A126259958A">[2]Data4!$EC$1:$EC$10,[2]Data4!$EC$11:$EC$18</definedName>
    <definedName name="A126259958A_Latest">[2]Data4!$EC$18</definedName>
    <definedName name="A126259962T">[2]Data4!$DQ$1:$DQ$10,[2]Data4!$DQ$11:$DQ$18</definedName>
    <definedName name="A126259962T_Latest">[2]Data4!$DQ$18</definedName>
    <definedName name="A126259966A">[2]Data4!$DH$1:$DH$10,[2]Data4!$DH$11:$DH$18</definedName>
    <definedName name="A126259966A_Latest">[2]Data4!$DH$18</definedName>
    <definedName name="A126259970T">[2]Data4!$DN$1:$DN$10,[2]Data4!$DN$11:$DN$18</definedName>
    <definedName name="A126259970T_Latest">[2]Data4!$DN$18</definedName>
    <definedName name="A126259974A">[2]Data4!$EI$1:$EI$10,[2]Data4!$EI$11:$EI$18</definedName>
    <definedName name="A126259974A_Latest">[2]Data4!$EI$18</definedName>
    <definedName name="A126259978K">[2]Data4!$DZ$1:$DZ$10,[2]Data4!$DZ$11:$DZ$18</definedName>
    <definedName name="A126259978K_Latest">[2]Data4!$DZ$18</definedName>
    <definedName name="A126259982A">[2]Data4!$EO$1:$EO$10,[2]Data4!$EO$11:$EO$18</definedName>
    <definedName name="A126259982A_Latest">[2]Data4!$EO$18</definedName>
    <definedName name="A126259986K">[2]Data4!$FA$1:$FA$10,[2]Data4!$FA$11:$FA$18</definedName>
    <definedName name="A126259986K_Latest">[2]Data4!$FA$18</definedName>
    <definedName name="A126259990A">[2]Data4!$CP$1:$CP$10,[2]Data4!$CP$11:$CP$18</definedName>
    <definedName name="A126259990A_Latest">[2]Data4!$CP$18</definedName>
    <definedName name="A126259994K">[2]Data4!$DB$1:$DB$10,[2]Data4!$DB$11:$DB$18</definedName>
    <definedName name="A126259994K_Latest">[2]Data4!$DB$18</definedName>
    <definedName name="A126259998V">[2]Data4!$EF$1:$EF$10,[2]Data4!$EF$11:$EF$18</definedName>
    <definedName name="A126259998V_Latest">[2]Data4!$EF$18</definedName>
    <definedName name="A126260002F">[2]Data4!$EL$1:$EL$10,[2]Data4!$EL$11:$EL$18</definedName>
    <definedName name="A126260002F_Latest">[2]Data4!$EL$18</definedName>
    <definedName name="A126260006R">[2]Data4!$ER$1:$ER$10,[2]Data4!$ER$11:$ER$18</definedName>
    <definedName name="A126260006R_Latest">[2]Data4!$ER$18</definedName>
    <definedName name="A126260010F">[2]Data4!$EX$1:$EX$10,[2]Data4!$EX$11:$EX$18</definedName>
    <definedName name="A126260010F_Latest">[2]Data4!$EX$18</definedName>
    <definedName name="A126260014R">[2]Data4!$BX$1:$BX$10,[2]Data4!$BX$11:$BX$18</definedName>
    <definedName name="A126260014R_Latest">[2]Data4!$BX$18</definedName>
    <definedName name="A126260018X">[2]Data4!$CG$1:$CG$10,[2]Data4!$CG$11:$CG$18</definedName>
    <definedName name="A126260018X_Latest">[2]Data4!$CG$18</definedName>
    <definedName name="A126260022R">[2]Data4!$CJ$1:$CJ$10,[2]Data4!$CJ$11:$CJ$18</definedName>
    <definedName name="A126260022R_Latest">[2]Data4!$CJ$18</definedName>
    <definedName name="A126260026X">[2]Data4!$DK$1:$DK$10,[2]Data4!$DK$11:$DK$18</definedName>
    <definedName name="A126260026X_Latest">[2]Data4!$DK$18</definedName>
    <definedName name="A126260030R">[2]Data4!$BR$1:$BR$10,[2]Data4!$BR$11:$BR$18</definedName>
    <definedName name="A126260030R_Latest">[2]Data4!$BR$18</definedName>
    <definedName name="A126260034X">[2]Data4!$EU$1:$EU$10,[2]Data4!$EU$11:$EU$18</definedName>
    <definedName name="A126260034X_Latest">[2]Data4!$EU$18</definedName>
    <definedName name="A126260038J">[2]Data4!$FG$1:$FG$10,[2]Data4!$FG$11:$FG$18</definedName>
    <definedName name="A126260038J_Latest">[2]Data4!$FG$18</definedName>
    <definedName name="A126260042X">[2]Data4!$FJ$1:$FJ$10,[2]Data4!$FJ$11:$FJ$18</definedName>
    <definedName name="A126260042X_Latest">[2]Data4!$FJ$18</definedName>
    <definedName name="A126260046J">[2]Data4!$CM$1:$CM$10,[2]Data4!$CM$11:$CM$18</definedName>
    <definedName name="A126260046J_Latest">[2]Data4!$CM$18</definedName>
    <definedName name="A126260050X">[2]Data4!$CV$1:$CV$10,[2]Data4!$CV$11:$CV$18</definedName>
    <definedName name="A126260050X_Latest">[2]Data4!$CV$18</definedName>
    <definedName name="A126260054J">[2]Data4!$DT$1:$DT$10,[2]Data4!$DT$11:$DT$18</definedName>
    <definedName name="A126260054J_Latest">[2]Data4!$DT$18</definedName>
    <definedName name="A126260058T">[2]Data4!$DW$1:$DW$10,[2]Data4!$DW$11:$DW$18</definedName>
    <definedName name="A126260058T_Latest">[2]Data4!$DW$18</definedName>
    <definedName name="A126260062J">[2]Data4!$FD$1:$FD$10,[2]Data4!$FD$11:$FD$18</definedName>
    <definedName name="A126260062J_Latest">[2]Data4!$FD$18</definedName>
    <definedName name="A126260066T">[2]Data4!$BU$1:$BU$10,[2]Data4!$BU$11:$BU$18</definedName>
    <definedName name="A126260066T_Latest">[2]Data4!$BU$18</definedName>
    <definedName name="A126260070J">[2]Data4!$CA$1:$CA$10,[2]Data4!$CA$11:$CA$18</definedName>
    <definedName name="A126260070J_Latest">[2]Data4!$CA$18</definedName>
    <definedName name="A126260074T">[2]Data4!$CD$1:$CD$10,[2]Data4!$CD$11:$CD$18</definedName>
    <definedName name="A126260074T_Latest">[2]Data4!$CD$18</definedName>
    <definedName name="A126260078A">[2]Data4!$CS$1:$CS$10,[2]Data4!$CS$11:$CS$18</definedName>
    <definedName name="A126260078A_Latest">[2]Data4!$CS$18</definedName>
    <definedName name="A126260082T">[2]Data4!$CY$1:$CY$10,[2]Data4!$CY$11:$CY$18</definedName>
    <definedName name="A126260082T_Latest">[2]Data4!$CY$18</definedName>
    <definedName name="A126260086A">[2]Data4!$FM$1:$FM$10,[2]Data4!$FM$11:$FM$18</definedName>
    <definedName name="A126260086A_Latest">[2]Data4!$FM$18</definedName>
    <definedName name="A126260090T">[2]Data4!$HC$1:$HC$10,[2]Data4!$HC$11:$HC$18</definedName>
    <definedName name="A126260090T_Latest">[2]Data4!$HC$18</definedName>
    <definedName name="A126260094A">[2]Data4!$IA$1:$IA$10,[2]Data4!$IA$11:$IA$18</definedName>
    <definedName name="A126260094A_Latest">[2]Data4!$IA$18</definedName>
    <definedName name="A126260098K">[2]Data4!$HO$1:$HO$10,[2]Data4!$HO$11:$HO$18</definedName>
    <definedName name="A126260098K_Latest">[2]Data4!$HO$18</definedName>
    <definedName name="A126260102R">[2]Data4!$HF$1:$HF$10,[2]Data4!$HF$11:$HF$18</definedName>
    <definedName name="A126260102R_Latest">[2]Data4!$HF$18</definedName>
    <definedName name="A126260106X">[2]Data4!$HL$1:$HL$10,[2]Data4!$HL$11:$HL$18</definedName>
    <definedName name="A126260106X_Latest">[2]Data4!$HL$18</definedName>
    <definedName name="A126260110R">[2]Data4!$IG$1:$IG$10,[2]Data4!$IG$11:$IG$18</definedName>
    <definedName name="A126260110R_Latest">[2]Data4!$IG$18</definedName>
    <definedName name="A126260114X">[2]Data4!$HX$1:$HX$10,[2]Data4!$HX$11:$HX$18</definedName>
    <definedName name="A126260114X_Latest">[2]Data4!$HX$18</definedName>
    <definedName name="A126260118J">[2]Data4!$IM$1:$IM$10,[2]Data4!$IM$11:$IM$18</definedName>
    <definedName name="A126260118J_Latest">[2]Data4!$IM$18</definedName>
    <definedName name="A126260122X">[2]Data5!$I$1:$I$10,[2]Data5!$I$11:$I$18</definedName>
    <definedName name="A126260122X_Latest">[2]Data5!$I$18</definedName>
    <definedName name="A126260126J">[2]Data4!$GN$1:$GN$10,[2]Data4!$GN$11:$GN$18</definedName>
    <definedName name="A126260126J_Latest">[2]Data4!$GN$18</definedName>
    <definedName name="A126260130X">[2]Data4!$GZ$1:$GZ$10,[2]Data4!$GZ$11:$GZ$18</definedName>
    <definedName name="A126260130X_Latest">[2]Data4!$GZ$18</definedName>
    <definedName name="A126260134J">[2]Data4!$ID$1:$ID$10,[2]Data4!$ID$11:$ID$18</definedName>
    <definedName name="A126260134J_Latest">[2]Data4!$ID$18</definedName>
    <definedName name="A126260138T">[2]Data4!$IJ$1:$IJ$10,[2]Data4!$IJ$11:$IJ$18</definedName>
    <definedName name="A126260138T_Latest">[2]Data4!$IJ$18</definedName>
    <definedName name="A126260142J">[2]Data4!$IP$1:$IP$10,[2]Data4!$IP$11:$IP$18</definedName>
    <definedName name="A126260142J_Latest">[2]Data4!$IP$18</definedName>
    <definedName name="A126260146T">[2]Data5!$F$1:$F$10,[2]Data5!$F$11:$F$18</definedName>
    <definedName name="A126260146T_Latest">[2]Data5!$F$18</definedName>
    <definedName name="A126260150J">[2]Data4!$FV$1:$FV$10,[2]Data4!$FV$11:$FV$18</definedName>
    <definedName name="A126260150J_Latest">[2]Data4!$FV$18</definedName>
    <definedName name="A126260154T">[2]Data4!$GE$1:$GE$10,[2]Data4!$GE$11:$GE$18</definedName>
    <definedName name="A126260154T_Latest">[2]Data4!$GE$18</definedName>
    <definedName name="A126260158A">[2]Data4!$GH$1:$GH$10,[2]Data4!$GH$11:$GH$18</definedName>
    <definedName name="A126260158A_Latest">[2]Data4!$GH$18</definedName>
    <definedName name="A126260162T">[2]Data4!$HI$1:$HI$10,[2]Data4!$HI$11:$HI$18</definedName>
    <definedName name="A126260162T_Latest">[2]Data4!$HI$18</definedName>
    <definedName name="A126260166A">[2]Data4!$FP$1:$FP$10,[2]Data4!$FP$11:$FP$18</definedName>
    <definedName name="A126260166A_Latest">[2]Data4!$FP$18</definedName>
    <definedName name="A126260170T">[2]Data5!$C$1:$C$10,[2]Data5!$C$11:$C$18</definedName>
    <definedName name="A126260170T_Latest">[2]Data5!$C$18</definedName>
    <definedName name="A126260174A">[2]Data5!$O$1:$O$10,[2]Data5!$O$11:$O$18</definedName>
    <definedName name="A126260174A_Latest">[2]Data5!$O$18</definedName>
    <definedName name="A126260178K">[2]Data5!$R$1:$R$10,[2]Data5!$R$11:$R$18</definedName>
    <definedName name="A126260178K_Latest">[2]Data5!$R$18</definedName>
    <definedName name="A126260182A">[2]Data4!$GK$1:$GK$10,[2]Data4!$GK$11:$GK$18</definedName>
    <definedName name="A126260182A_Latest">[2]Data4!$GK$18</definedName>
    <definedName name="A126260186K">[2]Data4!$GT$1:$GT$10,[2]Data4!$GT$11:$GT$18</definedName>
    <definedName name="A126260186K_Latest">[2]Data4!$GT$18</definedName>
    <definedName name="A126260190A">[2]Data4!$HR$1:$HR$10,[2]Data4!$HR$11:$HR$18</definedName>
    <definedName name="A126260190A_Latest">[2]Data4!$HR$18</definedName>
    <definedName name="A126260194K">[2]Data4!$HU$1:$HU$10,[2]Data4!$HU$11:$HU$18</definedName>
    <definedName name="A126260194K_Latest">[2]Data4!$HU$18</definedName>
    <definedName name="A126260198V">[2]Data5!$L$1:$L$10,[2]Data5!$L$11:$L$18</definedName>
    <definedName name="A126260198V_Latest">[2]Data5!$L$18</definedName>
    <definedName name="A126260202X">[2]Data4!$FS$1:$FS$10,[2]Data4!$FS$11:$FS$18</definedName>
    <definedName name="A126260202X_Latest">[2]Data4!$FS$18</definedName>
    <definedName name="A126260206J">[2]Data4!$FY$1:$FY$10,[2]Data4!$FY$11:$FY$18</definedName>
    <definedName name="A126260206J_Latest">[2]Data4!$FY$18</definedName>
    <definedName name="A126260210X">[2]Data4!$GB$1:$GB$10,[2]Data4!$GB$11:$GB$18</definedName>
    <definedName name="A126260210X_Latest">[2]Data4!$GB$18</definedName>
    <definedName name="A126260214J">[2]Data4!$GQ$1:$GQ$10,[2]Data4!$GQ$11:$GQ$18</definedName>
    <definedName name="A126260214J_Latest">[2]Data4!$GQ$18</definedName>
    <definedName name="A126260218T">[2]Data4!$GW$1:$GW$10,[2]Data4!$GW$11:$GW$18</definedName>
    <definedName name="A126260218T_Latest">[2]Data4!$GW$18</definedName>
    <definedName name="A126260222J">[2]Data5!$U$1:$U$10,[2]Data5!$U$11:$U$18</definedName>
    <definedName name="A126260222J_Latest">[2]Data5!$U$18</definedName>
    <definedName name="A126260226T">[2]Data1!$IM$1:$IM$10,[2]Data1!$IM$11:$IM$18</definedName>
    <definedName name="A126260226T_Latest">[2]Data1!$IM$18</definedName>
    <definedName name="A126260230J">[2]Data2!$U$1:$U$10,[2]Data2!$U$11:$U$18</definedName>
    <definedName name="A126260230J_Latest">[2]Data2!$U$18</definedName>
    <definedName name="A126260234T">[2]Data2!$I$1:$I$10,[2]Data2!$I$11:$I$18</definedName>
    <definedName name="A126260234T_Latest">[2]Data2!$I$18</definedName>
    <definedName name="A126260238A">[2]Data1!$IP$1:$IP$10,[2]Data1!$IP$11:$IP$18</definedName>
    <definedName name="A126260238A_Latest">[2]Data1!$IP$18</definedName>
    <definedName name="A126260242T">[2]Data2!$F$1:$F$10,[2]Data2!$F$11:$F$18</definedName>
    <definedName name="A126260242T_Latest">[2]Data2!$F$18</definedName>
    <definedName name="A126260246A">[2]Data2!$AA$1:$AA$10,[2]Data2!$AA$11:$AA$18</definedName>
    <definedName name="A126260246A_Latest">[2]Data2!$AA$18</definedName>
    <definedName name="A126260250T">[2]Data2!$R$1:$R$10,[2]Data2!$R$11:$R$18</definedName>
    <definedName name="A126260250T_Latest">[2]Data2!$R$18</definedName>
    <definedName name="A126260254A">[2]Data2!$AG$1:$AG$10,[2]Data2!$AG$11:$AG$18</definedName>
    <definedName name="A126260254A_Latest">[2]Data2!$AG$18</definedName>
    <definedName name="A126260258K">[2]Data2!$AS$1:$AS$10,[2]Data2!$AS$11:$AS$18</definedName>
    <definedName name="A126260258K_Latest">[2]Data2!$AS$18</definedName>
    <definedName name="A126260262A">[2]Data1!$HX$1:$HX$10,[2]Data1!$HX$11:$HX$18</definedName>
    <definedName name="A126260262A_Latest">[2]Data1!$HX$18</definedName>
    <definedName name="A126260266K">[2]Data1!$IJ$1:$IJ$10,[2]Data1!$IJ$11:$IJ$18</definedName>
    <definedName name="A126260266K_Latest">[2]Data1!$IJ$18</definedName>
    <definedName name="A126260270A">[2]Data2!$X$1:$X$10,[2]Data2!$X$11:$X$18</definedName>
    <definedName name="A126260270A_Latest">[2]Data2!$X$18</definedName>
    <definedName name="A126260274K">[2]Data2!$AD$1:$AD$10,[2]Data2!$AD$11:$AD$18</definedName>
    <definedName name="A126260274K_Latest">[2]Data2!$AD$18</definedName>
    <definedName name="A126260278V">[2]Data2!$AJ$1:$AJ$10,[2]Data2!$AJ$11:$AJ$18</definedName>
    <definedName name="A126260278V_Latest">[2]Data2!$AJ$18</definedName>
    <definedName name="A126260282K">[2]Data2!$AP$1:$AP$10,[2]Data2!$AP$11:$AP$18</definedName>
    <definedName name="A126260282K_Latest">[2]Data2!$AP$18</definedName>
    <definedName name="A126260286V">[2]Data1!$HF$1:$HF$10,[2]Data1!$HF$11:$HF$18</definedName>
    <definedName name="A126260286V_Latest">[2]Data1!$HF$18</definedName>
    <definedName name="A126260290K">[2]Data1!$HO$1:$HO$10,[2]Data1!$HO$11:$HO$18</definedName>
    <definedName name="A126260290K_Latest">[2]Data1!$HO$18</definedName>
    <definedName name="A126260294V">[2]Data1!$HR$1:$HR$10,[2]Data1!$HR$11:$HR$18</definedName>
    <definedName name="A126260294V_Latest">[2]Data1!$HR$18</definedName>
    <definedName name="A126260298C">[2]Data2!$C$1:$C$10,[2]Data2!$C$11:$C$18</definedName>
    <definedName name="A126260298C_Latest">[2]Data2!$C$18</definedName>
    <definedName name="A126260302J">[2]Data1!$GZ$1:$GZ$10,[2]Data1!$GZ$11:$GZ$18</definedName>
    <definedName name="A126260302J_Latest">[2]Data1!$GZ$18</definedName>
    <definedName name="A126260306T">[2]Data2!$AM$1:$AM$10,[2]Data2!$AM$11:$AM$18</definedName>
    <definedName name="A126260306T_Latest">[2]Data2!$AM$18</definedName>
    <definedName name="A126260310J">[2]Data2!$AY$1:$AY$10,[2]Data2!$AY$11:$AY$18</definedName>
    <definedName name="A126260310J_Latest">[2]Data2!$AY$18</definedName>
    <definedName name="A126260314T">[2]Data2!$BB$1:$BB$10,[2]Data2!$BB$11:$BB$18</definedName>
    <definedName name="A126260314T_Latest">[2]Data2!$BB$18</definedName>
    <definedName name="A126260318A">[2]Data1!$HU$1:$HU$10,[2]Data1!$HU$11:$HU$18</definedName>
    <definedName name="A126260318A_Latest">[2]Data1!$HU$18</definedName>
    <definedName name="A126260322T">[2]Data1!$ID$1:$ID$10,[2]Data1!$ID$11:$ID$18</definedName>
    <definedName name="A126260322T_Latest">[2]Data1!$ID$18</definedName>
    <definedName name="A126260326A">[2]Data2!$L$1:$L$10,[2]Data2!$L$11:$L$18</definedName>
    <definedName name="A126260326A_Latest">[2]Data2!$L$18</definedName>
    <definedName name="A126260330T">[2]Data2!$O$1:$O$10,[2]Data2!$O$11:$O$18</definedName>
    <definedName name="A126260330T_Latest">[2]Data2!$O$18</definedName>
    <definedName name="A126260334A">[2]Data2!$AV$1:$AV$10,[2]Data2!$AV$11:$AV$18</definedName>
    <definedName name="A126260334A_Latest">[2]Data2!$AV$18</definedName>
    <definedName name="A126260338K">[2]Data1!$HC$1:$HC$10,[2]Data1!$HC$11:$HC$18</definedName>
    <definedName name="A126260338K_Latest">[2]Data1!$HC$18</definedName>
    <definedName name="A126260342A">[2]Data1!$HI$1:$HI$10,[2]Data1!$HI$11:$HI$18</definedName>
    <definedName name="A126260342A_Latest">[2]Data1!$HI$18</definedName>
    <definedName name="A126260346K">[2]Data1!$HL$1:$HL$10,[2]Data1!$HL$11:$HL$18</definedName>
    <definedName name="A126260346K_Latest">[2]Data1!$HL$18</definedName>
    <definedName name="A126260350A">[2]Data1!$IA$1:$IA$10,[2]Data1!$IA$11:$IA$18</definedName>
    <definedName name="A126260350A_Latest">[2]Data1!$IA$18</definedName>
    <definedName name="A126260354K">[2]Data1!$IG$1:$IG$10,[2]Data1!$IG$11:$IG$18</definedName>
    <definedName name="A126260354K_Latest">[2]Data1!$IG$18</definedName>
    <definedName name="A126260358V">[2]Data2!$BE$1:$BE$10,[2]Data2!$BE$11:$BE$18</definedName>
    <definedName name="A126260358V_Latest">[2]Data2!$BE$18</definedName>
    <definedName name="A126261450C">[2]Data3!$BA$1:$BA$10,[2]Data3!$BA$11:$BA$18</definedName>
    <definedName name="A126261450C_Latest">[2]Data3!$BA$18</definedName>
    <definedName name="A126261454L">[2]Data3!$BY$1:$BY$10,[2]Data3!$BY$11:$BY$18</definedName>
    <definedName name="A126261454L_Latest">[2]Data3!$BY$18</definedName>
    <definedName name="A126261458W">[2]Data3!$BM$1:$BM$10,[2]Data3!$BM$11:$BM$18</definedName>
    <definedName name="A126261458W_Latest">[2]Data3!$BM$18</definedName>
    <definedName name="A126261462L">[2]Data3!$BD$1:$BD$10,[2]Data3!$BD$11:$BD$18</definedName>
    <definedName name="A126261462L_Latest">[2]Data3!$BD$18</definedName>
    <definedName name="A126261466W">[2]Data3!$BJ$1:$BJ$10,[2]Data3!$BJ$11:$BJ$18</definedName>
    <definedName name="A126261466W_Latest">[2]Data3!$BJ$18</definedName>
    <definedName name="A126261470L">[2]Data3!$CE$1:$CE$10,[2]Data3!$CE$11:$CE$18</definedName>
    <definedName name="A126261470L_Latest">[2]Data3!$CE$18</definedName>
    <definedName name="A126261474W">[2]Data3!$BV$1:$BV$10,[2]Data3!$BV$11:$BV$18</definedName>
    <definedName name="A126261474W_Latest">[2]Data3!$BV$18</definedName>
    <definedName name="A126261478F">[2]Data3!$CK$1:$CK$10,[2]Data3!$CK$11:$CK$18</definedName>
    <definedName name="A126261478F_Latest">[2]Data3!$CK$18</definedName>
    <definedName name="A126261482W">[2]Data3!$CW$1:$CW$10,[2]Data3!$CW$11:$CW$18</definedName>
    <definedName name="A126261482W_Latest">[2]Data3!$CW$18</definedName>
    <definedName name="A126261486F">[2]Data3!$AL$1:$AL$10,[2]Data3!$AL$11:$AL$18</definedName>
    <definedName name="A126261486F_Latest">[2]Data3!$AL$18</definedName>
    <definedName name="A126261490W">[2]Data3!$AX$1:$AX$10,[2]Data3!$AX$11:$AX$18</definedName>
    <definedName name="A126261490W_Latest">[2]Data3!$AX$18</definedName>
    <definedName name="A126261494F">[2]Data3!$CB$1:$CB$10,[2]Data3!$CB$11:$CB$18</definedName>
    <definedName name="A126261494F_Latest">[2]Data3!$CB$18</definedName>
    <definedName name="A126261498R">[2]Data3!$CH$1:$CH$10,[2]Data3!$CH$11:$CH$18</definedName>
    <definedName name="A126261498R_Latest">[2]Data3!$CH$18</definedName>
    <definedName name="A126261502V">[2]Data3!$CN$1:$CN$10,[2]Data3!$CN$11:$CN$18</definedName>
    <definedName name="A126261502V_Latest">[2]Data3!$CN$18</definedName>
    <definedName name="A126261506C">[2]Data3!$CT$1:$CT$10,[2]Data3!$CT$11:$CT$18</definedName>
    <definedName name="A126261506C_Latest">[2]Data3!$CT$18</definedName>
    <definedName name="A126261510V">[2]Data3!$T$1:$T$10,[2]Data3!$T$11:$T$18</definedName>
    <definedName name="A126261510V_Latest">[2]Data3!$T$18</definedName>
    <definedName name="A126261514C">[2]Data3!$AC$1:$AC$10,[2]Data3!$AC$11:$AC$18</definedName>
    <definedName name="A126261514C_Latest">[2]Data3!$AC$18</definedName>
    <definedName name="A126261518L">[2]Data3!$AF$1:$AF$10,[2]Data3!$AF$11:$AF$18</definedName>
    <definedName name="A126261518L_Latest">[2]Data3!$AF$18</definedName>
    <definedName name="A126261522C">[2]Data3!$BG$1:$BG$10,[2]Data3!$BG$11:$BG$18</definedName>
    <definedName name="A126261522C_Latest">[2]Data3!$BG$18</definedName>
    <definedName name="A126261526L">[2]Data3!$N$1:$N$10,[2]Data3!$N$11:$N$18</definedName>
    <definedName name="A126261526L_Latest">[2]Data3!$N$18</definedName>
    <definedName name="A126261530C">[2]Data3!$CQ$1:$CQ$10,[2]Data3!$CQ$11:$CQ$18</definedName>
    <definedName name="A126261530C_Latest">[2]Data3!$CQ$18</definedName>
    <definedName name="A126261534L">[2]Data3!$DC$1:$DC$10,[2]Data3!$DC$11:$DC$18</definedName>
    <definedName name="A126261534L_Latest">[2]Data3!$DC$18</definedName>
    <definedName name="A126261538W">[2]Data3!$DF$1:$DF$10,[2]Data3!$DF$11:$DF$18</definedName>
    <definedName name="A126261538W_Latest">[2]Data3!$DF$18</definedName>
    <definedName name="A126261542L">[2]Data3!$AI$1:$AI$10,[2]Data3!$AI$11:$AI$18</definedName>
    <definedName name="A126261542L_Latest">[2]Data3!$AI$18</definedName>
    <definedName name="A126261546W">[2]Data3!$AR$1:$AR$10,[2]Data3!$AR$11:$AR$18</definedName>
    <definedName name="A126261546W_Latest">[2]Data3!$AR$18</definedName>
    <definedName name="A126261550L">[2]Data3!$BP$1:$BP$10,[2]Data3!$BP$11:$BP$18</definedName>
    <definedName name="A126261550L_Latest">[2]Data3!$BP$18</definedName>
    <definedName name="A126261554W">[2]Data3!$BS$1:$BS$10,[2]Data3!$BS$11:$BS$18</definedName>
    <definedName name="A126261554W_Latest">[2]Data3!$BS$18</definedName>
    <definedName name="A126261558F">[2]Data3!$CZ$1:$CZ$10,[2]Data3!$CZ$11:$CZ$18</definedName>
    <definedName name="A126261558F_Latest">[2]Data3!$CZ$18</definedName>
    <definedName name="A126261562W">[2]Data3!$Q$1:$Q$10,[2]Data3!$Q$11:$Q$18</definedName>
    <definedName name="A126261562W_Latest">[2]Data3!$Q$18</definedName>
    <definedName name="A126261566F">[2]Data3!$W$1:$W$10,[2]Data3!$W$11:$W$18</definedName>
    <definedName name="A126261566F_Latest">[2]Data3!$W$18</definedName>
    <definedName name="A126261570W">[2]Data3!$Z$1:$Z$10,[2]Data3!$Z$11:$Z$18</definedName>
    <definedName name="A126261570W_Latest">[2]Data3!$Z$18</definedName>
    <definedName name="A126261574F">[2]Data3!$AO$1:$AO$10,[2]Data3!$AO$11:$AO$18</definedName>
    <definedName name="A126261574F_Latest">[2]Data3!$AO$18</definedName>
    <definedName name="A126261578R">[2]Data3!$AU$1:$AU$10,[2]Data3!$AU$11:$AU$18</definedName>
    <definedName name="A126261578R_Latest">[2]Data3!$AU$18</definedName>
    <definedName name="A126261582F">[2]Data3!$DI$1:$DI$10,[2]Data3!$DI$11:$DI$18</definedName>
    <definedName name="A126261582F_Latest">[2]Data3!$DI$18</definedName>
    <definedName name="A126262674J">[2]Data1!$EO$1:$EO$10,[2]Data1!$EO$11:$EO$18</definedName>
    <definedName name="A126262674J_Latest">[2]Data1!$EO$18</definedName>
    <definedName name="A126262678T">[2]Data1!$FM$1:$FM$10,[2]Data1!$FM$11:$FM$18</definedName>
    <definedName name="A126262678T_Latest">[2]Data1!$FM$18</definedName>
    <definedName name="A126262682J">[2]Data1!$FA$1:$FA$10,[2]Data1!$FA$11:$FA$18</definedName>
    <definedName name="A126262682J_Latest">[2]Data1!$FA$18</definedName>
    <definedName name="A126262686T">[2]Data1!$ER$1:$ER$10,[2]Data1!$ER$11:$ER$18</definedName>
    <definedName name="A126262686T_Latest">[2]Data1!$ER$18</definedName>
    <definedName name="A126262690J">[2]Data1!$EX$1:$EX$10,[2]Data1!$EX$11:$EX$18</definedName>
    <definedName name="A126262690J_Latest">[2]Data1!$EX$18</definedName>
    <definedName name="A126262694T">[2]Data1!$FS$1:$FS$10,[2]Data1!$FS$11:$FS$18</definedName>
    <definedName name="A126262694T_Latest">[2]Data1!$FS$18</definedName>
    <definedName name="A126262698A">[2]Data1!$FJ$1:$FJ$10,[2]Data1!$FJ$11:$FJ$18</definedName>
    <definedName name="A126262698A_Latest">[2]Data1!$FJ$18</definedName>
    <definedName name="A126262702F">[2]Data1!$FY$1:$FY$10,[2]Data1!$FY$11:$FY$18</definedName>
    <definedName name="A126262702F_Latest">[2]Data1!$FY$18</definedName>
    <definedName name="A126262706R">[2]Data1!$GK$1:$GK$10,[2]Data1!$GK$11:$GK$18</definedName>
    <definedName name="A126262706R_Latest">[2]Data1!$GK$18</definedName>
    <definedName name="A126262710F">[2]Data1!$DZ$1:$DZ$10,[2]Data1!$DZ$11:$DZ$18</definedName>
    <definedName name="A126262710F_Latest">[2]Data1!$DZ$18</definedName>
    <definedName name="A126262714R">[2]Data1!$EL$1:$EL$10,[2]Data1!$EL$11:$EL$18</definedName>
    <definedName name="A126262714R_Latest">[2]Data1!$EL$18</definedName>
    <definedName name="A126262718X">[2]Data1!$FP$1:$FP$10,[2]Data1!$FP$11:$FP$18</definedName>
    <definedName name="A126262718X_Latest">[2]Data1!$FP$18</definedName>
    <definedName name="A126262722R">[2]Data1!$FV$1:$FV$10,[2]Data1!$FV$11:$FV$18</definedName>
    <definedName name="A126262722R_Latest">[2]Data1!$FV$18</definedName>
    <definedName name="A126262726X">[2]Data1!$GB$1:$GB$10,[2]Data1!$GB$11:$GB$18</definedName>
    <definedName name="A126262726X_Latest">[2]Data1!$GB$18</definedName>
    <definedName name="A126262730R">[2]Data1!$GH$1:$GH$10,[2]Data1!$GH$11:$GH$18</definedName>
    <definedName name="A126262730R_Latest">[2]Data1!$GH$18</definedName>
    <definedName name="A126262734X">[2]Data1!$DH$1:$DH$10,[2]Data1!$DH$11:$DH$18</definedName>
    <definedName name="A126262734X_Latest">[2]Data1!$DH$18</definedName>
    <definedName name="A126262738J">[2]Data1!$DQ$1:$DQ$10,[2]Data1!$DQ$11:$DQ$18</definedName>
    <definedName name="A126262738J_Latest">[2]Data1!$DQ$18</definedName>
    <definedName name="A126262742X">[2]Data1!$DT$1:$DT$10,[2]Data1!$DT$11:$DT$18</definedName>
    <definedName name="A126262742X_Latest">[2]Data1!$DT$18</definedName>
    <definedName name="A126262746J">[2]Data1!$EU$1:$EU$10,[2]Data1!$EU$11:$EU$18</definedName>
    <definedName name="A126262746J_Latest">[2]Data1!$EU$18</definedName>
    <definedName name="A126262750X">[2]Data1!$DB$1:$DB$10,[2]Data1!$DB$11:$DB$18</definedName>
    <definedName name="A126262750X_Latest">[2]Data1!$DB$18</definedName>
    <definedName name="A126262754J">[2]Data1!$GE$1:$GE$10,[2]Data1!$GE$11:$GE$18</definedName>
    <definedName name="A126262754J_Latest">[2]Data1!$GE$18</definedName>
    <definedName name="A126262758T">[2]Data1!$GQ$1:$GQ$10,[2]Data1!$GQ$11:$GQ$18</definedName>
    <definedName name="A126262758T_Latest">[2]Data1!$GQ$18</definedName>
    <definedName name="A126262762J">[2]Data1!$GT$1:$GT$10,[2]Data1!$GT$11:$GT$18</definedName>
    <definedName name="A126262762J_Latest">[2]Data1!$GT$18</definedName>
    <definedName name="A126262766T">[2]Data1!$DW$1:$DW$10,[2]Data1!$DW$11:$DW$18</definedName>
    <definedName name="A126262766T_Latest">[2]Data1!$DW$18</definedName>
    <definedName name="A126262770J">[2]Data1!$EF$1:$EF$10,[2]Data1!$EF$11:$EF$18</definedName>
    <definedName name="A126262770J_Latest">[2]Data1!$EF$18</definedName>
    <definedName name="A126262774T">[2]Data1!$FD$1:$FD$10,[2]Data1!$FD$11:$FD$18</definedName>
    <definedName name="A126262774T_Latest">[2]Data1!$FD$18</definedName>
    <definedName name="A126262778A">[2]Data1!$FG$1:$FG$10,[2]Data1!$FG$11:$FG$18</definedName>
    <definedName name="A126262778A_Latest">[2]Data1!$FG$18</definedName>
    <definedName name="A126262782T">[2]Data1!$GN$1:$GN$10,[2]Data1!$GN$11:$GN$18</definedName>
    <definedName name="A126262782T_Latest">[2]Data1!$GN$18</definedName>
    <definedName name="A126262786A">[2]Data1!$DE$1:$DE$10,[2]Data1!$DE$11:$DE$18</definedName>
    <definedName name="A126262786A_Latest">[2]Data1!$DE$18</definedName>
    <definedName name="A126262790T">[2]Data1!$DK$1:$DK$10,[2]Data1!$DK$11:$DK$18</definedName>
    <definedName name="A126262790T_Latest">[2]Data1!$DK$18</definedName>
    <definedName name="A126262794A">[2]Data1!$DN$1:$DN$10,[2]Data1!$DN$11:$DN$18</definedName>
    <definedName name="A126262794A_Latest">[2]Data1!$DN$18</definedName>
    <definedName name="A126262798K">[2]Data1!$EC$1:$EC$10,[2]Data1!$EC$11:$EC$18</definedName>
    <definedName name="A126262798K_Latest">[2]Data1!$EC$18</definedName>
    <definedName name="A126262802R">[2]Data1!$EI$1:$EI$10,[2]Data1!$EI$11:$EI$18</definedName>
    <definedName name="A126262802R_Latest">[2]Data1!$EI$18</definedName>
    <definedName name="A126262806X">[2]Data1!$GW$1:$GW$10,[2]Data1!$GW$11:$GW$18</definedName>
    <definedName name="A126262806X_Latest">[2]Data1!$GW$18</definedName>
    <definedName name="A126263898L">[2]Data2!$CU$1:$CU$10,[2]Data2!$CU$11:$CU$18</definedName>
    <definedName name="A126263898L_Latest">[2]Data2!$CU$18</definedName>
    <definedName name="A126263902T">[2]Data2!$DS$1:$DS$10,[2]Data2!$DS$11:$DS$18</definedName>
    <definedName name="A126263902T_Latest">[2]Data2!$DS$18</definedName>
    <definedName name="A126263906A">[2]Data2!$DG$1:$DG$10,[2]Data2!$DG$11:$DG$18</definedName>
    <definedName name="A126263906A_Latest">[2]Data2!$DG$18</definedName>
    <definedName name="A126263910T">[2]Data2!$CX$1:$CX$10,[2]Data2!$CX$11:$CX$18</definedName>
    <definedName name="A126263910T_Latest">[2]Data2!$CX$18</definedName>
    <definedName name="A126263914A">[2]Data2!$DD$1:$DD$10,[2]Data2!$DD$11:$DD$18</definedName>
    <definedName name="A126263914A_Latest">[2]Data2!$DD$18</definedName>
    <definedName name="A126263918K">[2]Data2!$DY$1:$DY$10,[2]Data2!$DY$11:$DY$18</definedName>
    <definedName name="A126263918K_Latest">[2]Data2!$DY$18</definedName>
    <definedName name="A126263922A">[2]Data2!$DP$1:$DP$10,[2]Data2!$DP$11:$DP$18</definedName>
    <definedName name="A126263922A_Latest">[2]Data2!$DP$18</definedName>
    <definedName name="A126263926K">[2]Data2!$EE$1:$EE$10,[2]Data2!$EE$11:$EE$18</definedName>
    <definedName name="A126263926K_Latest">[2]Data2!$EE$18</definedName>
    <definedName name="A126263930A">[2]Data2!$EQ$1:$EQ$10,[2]Data2!$EQ$11:$EQ$18</definedName>
    <definedName name="A126263930A_Latest">[2]Data2!$EQ$18</definedName>
    <definedName name="A126263934K">[2]Data2!$CF$1:$CF$10,[2]Data2!$CF$11:$CF$18</definedName>
    <definedName name="A126263934K_Latest">[2]Data2!$CF$18</definedName>
    <definedName name="A126263938V">[2]Data2!$CR$1:$CR$10,[2]Data2!$CR$11:$CR$18</definedName>
    <definedName name="A126263938V_Latest">[2]Data2!$CR$18</definedName>
    <definedName name="A126263942K">[2]Data2!$DV$1:$DV$10,[2]Data2!$DV$11:$DV$18</definedName>
    <definedName name="A126263942K_Latest">[2]Data2!$DV$18</definedName>
    <definedName name="A126263946V">[2]Data2!$EB$1:$EB$10,[2]Data2!$EB$11:$EB$18</definedName>
    <definedName name="A126263946V_Latest">[2]Data2!$EB$18</definedName>
    <definedName name="A126263950K">[2]Data2!$EH$1:$EH$10,[2]Data2!$EH$11:$EH$18</definedName>
    <definedName name="A126263950K_Latest">[2]Data2!$EH$18</definedName>
    <definedName name="A126263954V">[2]Data2!$EN$1:$EN$10,[2]Data2!$EN$11:$EN$18</definedName>
    <definedName name="A126263954V_Latest">[2]Data2!$EN$18</definedName>
    <definedName name="A126263958C">[2]Data2!$BN$1:$BN$10,[2]Data2!$BN$11:$BN$18</definedName>
    <definedName name="A126263958C_Latest">[2]Data2!$BN$18</definedName>
    <definedName name="A126263962V">[2]Data2!$BW$1:$BW$10,[2]Data2!$BW$11:$BW$18</definedName>
    <definedName name="A126263962V_Latest">[2]Data2!$BW$18</definedName>
    <definedName name="A126263966C">[2]Data2!$BZ$1:$BZ$10,[2]Data2!$BZ$11:$BZ$18</definedName>
    <definedName name="A126263966C_Latest">[2]Data2!$BZ$18</definedName>
    <definedName name="A126263970V">[2]Data2!$DA$1:$DA$10,[2]Data2!$DA$11:$DA$18</definedName>
    <definedName name="A126263970V_Latest">[2]Data2!$DA$18</definedName>
    <definedName name="A126263974C">[2]Data2!$BH$1:$BH$10,[2]Data2!$BH$11:$BH$18</definedName>
    <definedName name="A126263974C_Latest">[2]Data2!$BH$18</definedName>
    <definedName name="A126263978L">[2]Data2!$EK$1:$EK$10,[2]Data2!$EK$11:$EK$18</definedName>
    <definedName name="A126263978L_Latest">[2]Data2!$EK$18</definedName>
    <definedName name="A126263982C">[2]Data2!$EW$1:$EW$10,[2]Data2!$EW$11:$EW$18</definedName>
    <definedName name="A126263982C_Latest">[2]Data2!$EW$18</definedName>
    <definedName name="A126263986L">[2]Data2!$EZ$1:$EZ$10,[2]Data2!$EZ$11:$EZ$18</definedName>
    <definedName name="A126263986L_Latest">[2]Data2!$EZ$18</definedName>
    <definedName name="A126263990C">[2]Data2!$CC$1:$CC$10,[2]Data2!$CC$11:$CC$18</definedName>
    <definedName name="A126263990C_Latest">[2]Data2!$CC$18</definedName>
    <definedName name="A126263994L">[2]Data2!$CL$1:$CL$10,[2]Data2!$CL$11:$CL$18</definedName>
    <definedName name="A126263994L_Latest">[2]Data2!$CL$18</definedName>
    <definedName name="A126263998W">[2]Data2!$DJ$1:$DJ$10,[2]Data2!$DJ$11:$DJ$18</definedName>
    <definedName name="A126263998W_Latest">[2]Data2!$DJ$18</definedName>
    <definedName name="A126264002C">[2]Data2!$DM$1:$DM$10,[2]Data2!$DM$11:$DM$18</definedName>
    <definedName name="A126264002C_Latest">[2]Data2!$DM$18</definedName>
    <definedName name="A126264006L">[2]Data2!$ET$1:$ET$10,[2]Data2!$ET$11:$ET$18</definedName>
    <definedName name="A126264006L_Latest">[2]Data2!$ET$18</definedName>
    <definedName name="A126264010C">[2]Data2!$BK$1:$BK$10,[2]Data2!$BK$11:$BK$18</definedName>
    <definedName name="A126264010C_Latest">[2]Data2!$BK$18</definedName>
    <definedName name="A126264014L">[2]Data2!$BQ$1:$BQ$10,[2]Data2!$BQ$11:$BQ$18</definedName>
    <definedName name="A126264014L_Latest">[2]Data2!$BQ$18</definedName>
    <definedName name="A126264018W">[2]Data2!$BT$1:$BT$10,[2]Data2!$BT$11:$BT$18</definedName>
    <definedName name="A126264018W_Latest">[2]Data2!$BT$18</definedName>
    <definedName name="A126264022L">[2]Data2!$CI$1:$CI$10,[2]Data2!$CI$11:$CI$18</definedName>
    <definedName name="A126264022L_Latest">[2]Data2!$CI$18</definedName>
    <definedName name="A126264026W">[2]Data2!$CO$1:$CO$10,[2]Data2!$CO$11:$CO$18</definedName>
    <definedName name="A126264026W_Latest">[2]Data2!$CO$18</definedName>
    <definedName name="A126264030L">[2]Data2!$FC$1:$FC$10,[2]Data2!$FC$11:$FC$18</definedName>
    <definedName name="A126264030L_Latest">[2]Data2!$FC$18</definedName>
    <definedName name="A126265122R">[2]Data2!$GS$1:$GS$10,[2]Data2!$GS$11:$GS$18</definedName>
    <definedName name="A126265122R_Latest">[2]Data2!$GS$18</definedName>
    <definedName name="A126265126X">[2]Data2!$HQ$1:$HQ$10,[2]Data2!$HQ$11:$HQ$18</definedName>
    <definedName name="A126265126X_Latest">[2]Data2!$HQ$18</definedName>
    <definedName name="A126265130R">[2]Data2!$HE$1:$HE$10,[2]Data2!$HE$11:$HE$18</definedName>
    <definedName name="A126265130R_Latest">[2]Data2!$HE$18</definedName>
    <definedName name="A126265134X">[2]Data2!$GV$1:$GV$10,[2]Data2!$GV$11:$GV$18</definedName>
    <definedName name="A126265134X_Latest">[2]Data2!$GV$18</definedName>
    <definedName name="A126265138J">[2]Data2!$HB$1:$HB$10,[2]Data2!$HB$11:$HB$18</definedName>
    <definedName name="A126265138J_Latest">[2]Data2!$HB$18</definedName>
    <definedName name="A126265142X">[2]Data2!$HW$1:$HW$10,[2]Data2!$HW$11:$HW$18</definedName>
    <definedName name="A126265142X_Latest">[2]Data2!$HW$18</definedName>
    <definedName name="A126265146J">[2]Data2!$HN$1:$HN$10,[2]Data2!$HN$11:$HN$18</definedName>
    <definedName name="A126265146J_Latest">[2]Data2!$HN$18</definedName>
    <definedName name="A126265150X">[2]Data2!$IC$1:$IC$10,[2]Data2!$IC$11:$IC$18</definedName>
    <definedName name="A126265150X_Latest">[2]Data2!$IC$18</definedName>
    <definedName name="A126265154J">[2]Data2!$IO$1:$IO$10,[2]Data2!$IO$11:$IO$18</definedName>
    <definedName name="A126265154J_Latest">[2]Data2!$IO$18</definedName>
    <definedName name="A126265158T">[2]Data2!$GD$1:$GD$10,[2]Data2!$GD$11:$GD$18</definedName>
    <definedName name="A126265158T_Latest">[2]Data2!$GD$18</definedName>
    <definedName name="A126265162J">[2]Data2!$GP$1:$GP$10,[2]Data2!$GP$11:$GP$18</definedName>
    <definedName name="A126265162J_Latest">[2]Data2!$GP$18</definedName>
    <definedName name="A126265166T">[2]Data2!$HT$1:$HT$10,[2]Data2!$HT$11:$HT$18</definedName>
    <definedName name="A126265166T_Latest">[2]Data2!$HT$18</definedName>
    <definedName name="A126265170J">[2]Data2!$HZ$1:$HZ$10,[2]Data2!$HZ$11:$HZ$18</definedName>
    <definedName name="A126265170J_Latest">[2]Data2!$HZ$18</definedName>
    <definedName name="A126265174T">[2]Data2!$IF$1:$IF$10,[2]Data2!$IF$11:$IF$18</definedName>
    <definedName name="A126265174T_Latest">[2]Data2!$IF$18</definedName>
    <definedName name="A126265178A">[2]Data2!$IL$1:$IL$10,[2]Data2!$IL$11:$IL$18</definedName>
    <definedName name="A126265178A_Latest">[2]Data2!$IL$18</definedName>
    <definedName name="A126265182T">[2]Data2!$FL$1:$FL$10,[2]Data2!$FL$11:$FL$18</definedName>
    <definedName name="A126265182T_Latest">[2]Data2!$FL$18</definedName>
    <definedName name="A126265186A">[2]Data2!$FU$1:$FU$10,[2]Data2!$FU$11:$FU$18</definedName>
    <definedName name="A126265186A_Latest">[2]Data2!$FU$18</definedName>
    <definedName name="A126265190T">[2]Data2!$FX$1:$FX$10,[2]Data2!$FX$11:$FX$18</definedName>
    <definedName name="A126265190T_Latest">[2]Data2!$FX$18</definedName>
    <definedName name="A126265194A">[2]Data2!$GY$1:$GY$10,[2]Data2!$GY$11:$GY$18</definedName>
    <definedName name="A126265194A_Latest">[2]Data2!$GY$18</definedName>
    <definedName name="A126265198K">[2]Data2!$FF$1:$FF$10,[2]Data2!$FF$11:$FF$18</definedName>
    <definedName name="A126265198K_Latest">[2]Data2!$FF$18</definedName>
    <definedName name="A126265202R">[2]Data2!$II$1:$II$10,[2]Data2!$II$11:$II$18</definedName>
    <definedName name="A126265202R_Latest">[2]Data2!$II$18</definedName>
    <definedName name="A126265206X">[2]Data3!$E$1:$E$10,[2]Data3!$E$11:$E$18</definedName>
    <definedName name="A126265206X_Latest">[2]Data3!$E$18</definedName>
    <definedName name="A126265210R">[2]Data3!$H$1:$H$10,[2]Data3!$H$11:$H$18</definedName>
    <definedName name="A126265210R_Latest">[2]Data3!$H$18</definedName>
    <definedName name="A126265214X">[2]Data2!$GA$1:$GA$10,[2]Data2!$GA$11:$GA$18</definedName>
    <definedName name="A126265214X_Latest">[2]Data2!$GA$18</definedName>
    <definedName name="A126265218J">[2]Data2!$GJ$1:$GJ$10,[2]Data2!$GJ$11:$GJ$18</definedName>
    <definedName name="A126265218J_Latest">[2]Data2!$GJ$18</definedName>
    <definedName name="A126265222X">[2]Data2!$HH$1:$HH$10,[2]Data2!$HH$11:$HH$18</definedName>
    <definedName name="A126265222X_Latest">[2]Data2!$HH$18</definedName>
    <definedName name="A126265226J">[2]Data2!$HK$1:$HK$10,[2]Data2!$HK$11:$HK$18</definedName>
    <definedName name="A126265226J_Latest">[2]Data2!$HK$18</definedName>
    <definedName name="A126265230X">[2]Data3!$B$1:$B$10,[2]Data3!$B$11:$B$18</definedName>
    <definedName name="A126265230X_Latest">[2]Data3!$B$18</definedName>
    <definedName name="A126265234J">[2]Data2!$FI$1:$FI$10,[2]Data2!$FI$11:$FI$18</definedName>
    <definedName name="A126265234J_Latest">[2]Data2!$FI$18</definedName>
    <definedName name="A126265238T">[2]Data2!$FO$1:$FO$10,[2]Data2!$FO$11:$FO$18</definedName>
    <definedName name="A126265238T_Latest">[2]Data2!$FO$18</definedName>
    <definedName name="A126265242J">[2]Data2!$FR$1:$FR$10,[2]Data2!$FR$11:$FR$18</definedName>
    <definedName name="A126265242J_Latest">[2]Data2!$FR$18</definedName>
    <definedName name="A126265246T">[2]Data2!$GG$1:$GG$10,[2]Data2!$GG$11:$GG$18</definedName>
    <definedName name="A126265246T_Latest">[2]Data2!$GG$18</definedName>
    <definedName name="A126265250J">[2]Data2!$GM$1:$GM$10,[2]Data2!$GM$11:$GM$18</definedName>
    <definedName name="A126265250J_Latest">[2]Data2!$GM$18</definedName>
    <definedName name="A126265254T">[2]Data3!$K$1:$K$10,[2]Data3!$K$11:$K$18</definedName>
    <definedName name="A126265254T_Latest">[2]Data3!$K$18</definedName>
    <definedName name="A126266346V">[2]Data1!$AP$1:$AP$10,[2]Data1!$AP$11:$AP$18</definedName>
    <definedName name="A126266346V_Latest">[2]Data1!$AP$18</definedName>
    <definedName name="A126266350K">[2]Data1!$BN$1:$BN$10,[2]Data1!$BN$11:$BN$18</definedName>
    <definedName name="A126266350K_Latest">[2]Data1!$BN$18</definedName>
    <definedName name="A126266354V">[2]Data1!$BB$1:$BB$10,[2]Data1!$BB$11:$BB$18</definedName>
    <definedName name="A126266354V_Latest">[2]Data1!$BB$18</definedName>
    <definedName name="A126266358C">[2]Data1!$AS$1:$AS$10,[2]Data1!$AS$11:$AS$18</definedName>
    <definedName name="A126266358C_Latest">[2]Data1!$AS$18</definedName>
    <definedName name="A126266362V">[2]Data1!$AY$1:$AY$10,[2]Data1!$AY$11:$AY$18</definedName>
    <definedName name="A126266362V_Latest">[2]Data1!$AY$18</definedName>
    <definedName name="A126266366C">[2]Data1!$BT$1:$BT$10,[2]Data1!$BT$11:$BT$18</definedName>
    <definedName name="A126266366C_Latest">[2]Data1!$BT$18</definedName>
    <definedName name="A126266370V">[2]Data1!$BK$1:$BK$10,[2]Data1!$BK$11:$BK$18</definedName>
    <definedName name="A126266370V_Latest">[2]Data1!$BK$18</definedName>
    <definedName name="A126266374C">[2]Data1!$BZ$1:$BZ$10,[2]Data1!$BZ$11:$BZ$18</definedName>
    <definedName name="A126266374C_Latest">[2]Data1!$BZ$18</definedName>
    <definedName name="A126266378L">[2]Data1!$CL$1:$CL$10,[2]Data1!$CL$11:$CL$18</definedName>
    <definedName name="A126266378L_Latest">[2]Data1!$CL$18</definedName>
    <definedName name="A126266382C">[2]Data1!$AA$1:$AA$10,[2]Data1!$AA$11:$AA$18</definedName>
    <definedName name="A126266382C_Latest">[2]Data1!$AA$18</definedName>
    <definedName name="A126266386L">[2]Data1!$AM$1:$AM$10,[2]Data1!$AM$11:$AM$18</definedName>
    <definedName name="A126266386L_Latest">[2]Data1!$AM$18</definedName>
    <definedName name="A126266390C">[2]Data1!$BQ$1:$BQ$10,[2]Data1!$BQ$11:$BQ$18</definedName>
    <definedName name="A126266390C_Latest">[2]Data1!$BQ$18</definedName>
    <definedName name="A126266394L">[2]Data1!$BW$1:$BW$10,[2]Data1!$BW$11:$BW$18</definedName>
    <definedName name="A126266394L_Latest">[2]Data1!$BW$18</definedName>
    <definedName name="A126266398W">[2]Data1!$CC$1:$CC$10,[2]Data1!$CC$11:$CC$18</definedName>
    <definedName name="A126266398W_Latest">[2]Data1!$CC$18</definedName>
    <definedName name="A126266402A">[2]Data1!$CI$1:$CI$10,[2]Data1!$CI$11:$CI$18</definedName>
    <definedName name="A126266402A_Latest">[2]Data1!$CI$18</definedName>
    <definedName name="A126266406K">[2]Data1!$I$1:$I$10,[2]Data1!$I$11:$I$18</definedName>
    <definedName name="A126266406K_Latest">[2]Data1!$I$18</definedName>
    <definedName name="A126266410A">[2]Data1!$R$1:$R$10,[2]Data1!$R$11:$R$18</definedName>
    <definedName name="A126266410A_Latest">[2]Data1!$R$18</definedName>
    <definedName name="A126266414K">[2]Data1!$U$1:$U$10,[2]Data1!$U$11:$U$18</definedName>
    <definedName name="A126266414K_Latest">[2]Data1!$U$18</definedName>
    <definedName name="A126266418V">[2]Data1!$AV$1:$AV$10,[2]Data1!$AV$11:$AV$18</definedName>
    <definedName name="A126266418V_Latest">[2]Data1!$AV$18</definedName>
    <definedName name="A126266422K">[2]Data1!$C$1:$C$10,[2]Data1!$C$11:$C$18</definedName>
    <definedName name="A126266422K_Latest">[2]Data1!$C$18</definedName>
    <definedName name="A126266426V">[2]Data1!$CF$1:$CF$10,[2]Data1!$CF$11:$CF$18</definedName>
    <definedName name="A126266426V_Latest">[2]Data1!$CF$18</definedName>
    <definedName name="A126266430K">[2]Data1!$CR$1:$CR$10,[2]Data1!$CR$11:$CR$18</definedName>
    <definedName name="A126266430K_Latest">[2]Data1!$CR$18</definedName>
    <definedName name="A126266434V">[2]Data1!$CU$1:$CU$10,[2]Data1!$CU$11:$CU$18</definedName>
    <definedName name="A126266434V_Latest">[2]Data1!$CU$18</definedName>
    <definedName name="A126266438C">[2]Data1!$X$1:$X$10,[2]Data1!$X$11:$X$18</definedName>
    <definedName name="A126266438C_Latest">[2]Data1!$X$18</definedName>
    <definedName name="A126266442V">[2]Data1!$AG$1:$AG$10,[2]Data1!$AG$11:$AG$18</definedName>
    <definedName name="A126266442V_Latest">[2]Data1!$AG$18</definedName>
    <definedName name="A126266446C">[2]Data1!$BE$1:$BE$10,[2]Data1!$BE$11:$BE$18</definedName>
    <definedName name="A126266446C_Latest">[2]Data1!$BE$18</definedName>
    <definedName name="A126266450V">[2]Data1!$BH$1:$BH$10,[2]Data1!$BH$11:$BH$18</definedName>
    <definedName name="A126266450V_Latest">[2]Data1!$BH$18</definedName>
    <definedName name="A126266454C">[2]Data1!$CO$1:$CO$10,[2]Data1!$CO$11:$CO$18</definedName>
    <definedName name="A126266454C_Latest">[2]Data1!$CO$18</definedName>
    <definedName name="A126266458L">[2]Data1!$F$1:$F$10,[2]Data1!$F$11:$F$18</definedName>
    <definedName name="A126266458L_Latest">[2]Data1!$F$18</definedName>
    <definedName name="A126266462C">[2]Data1!$L$1:$L$10,[2]Data1!$L$11:$L$18</definedName>
    <definedName name="A126266462C_Latest">[2]Data1!$L$18</definedName>
    <definedName name="A126266466L">[2]Data1!$O$1:$O$10,[2]Data1!$O$11:$O$18</definedName>
    <definedName name="A126266466L_Latest">[2]Data1!$O$18</definedName>
    <definedName name="A126266470C">[2]Data1!$AD$1:$AD$10,[2]Data1!$AD$11:$AD$18</definedName>
    <definedName name="A126266470C_Latest">[2]Data1!$AD$18</definedName>
    <definedName name="A126266474L">[2]Data1!$AJ$1:$AJ$10,[2]Data1!$AJ$11:$AJ$18</definedName>
    <definedName name="A126266474L_Latest">[2]Data1!$AJ$18</definedName>
    <definedName name="A126266478W">[2]Data1!$CX$1:$CX$10,[2]Data1!$CX$11:$CX$18</definedName>
    <definedName name="A126266478W_Latest">[2]Data1!$CX$18</definedName>
    <definedName name="A126266482L">[2]Data6!$DN$1:$DN$10,[2]Data6!$DN$11:$DN$18</definedName>
    <definedName name="A126266482L_Latest">[2]Data6!$DN$18</definedName>
    <definedName name="A126266486W">[2]Data6!$EL$1:$EL$10,[2]Data6!$EL$11:$EL$18</definedName>
    <definedName name="A126266486W_Latest">[2]Data6!$EL$18</definedName>
    <definedName name="A126266490L">[2]Data6!$DZ$1:$DZ$10,[2]Data6!$DZ$11:$DZ$18</definedName>
    <definedName name="A126266490L_Latest">[2]Data6!$DZ$18</definedName>
    <definedName name="A126266494W">[2]Data6!$DQ$1:$DQ$10,[2]Data6!$DQ$11:$DQ$18</definedName>
    <definedName name="A126266494W_Latest">[2]Data6!$DQ$18</definedName>
    <definedName name="A126266498F">[2]Data6!$DW$1:$DW$10,[2]Data6!$DW$11:$DW$18</definedName>
    <definedName name="A126266498F_Latest">[2]Data6!$DW$18</definedName>
    <definedName name="A126266502K">[2]Data6!$ER$1:$ER$10,[2]Data6!$ER$11:$ER$18</definedName>
    <definedName name="A126266502K_Latest">[2]Data6!$ER$18</definedName>
    <definedName name="A126266506V">[2]Data6!$EI$1:$EI$10,[2]Data6!$EI$11:$EI$18</definedName>
    <definedName name="A126266506V_Latest">[2]Data6!$EI$18</definedName>
    <definedName name="A126266510K">[2]Data6!$EX$1:$EX$10,[2]Data6!$EX$11:$EX$18</definedName>
    <definedName name="A126266510K_Latest">[2]Data6!$EX$18</definedName>
    <definedName name="A126266514V">[2]Data6!$FJ$1:$FJ$10,[2]Data6!$FJ$11:$FJ$18</definedName>
    <definedName name="A126266514V_Latest">[2]Data6!$FJ$18</definedName>
    <definedName name="A126266518C">[2]Data6!$CY$1:$CY$10,[2]Data6!$CY$11:$CY$18</definedName>
    <definedName name="A126266518C_Latest">[2]Data6!$CY$18</definedName>
    <definedName name="A126266522V">[2]Data6!$DK$1:$DK$10,[2]Data6!$DK$11:$DK$18</definedName>
    <definedName name="A126266522V_Latest">[2]Data6!$DK$18</definedName>
    <definedName name="A126266526C">[2]Data6!$EO$1:$EO$10,[2]Data6!$EO$11:$EO$18</definedName>
    <definedName name="A126266526C_Latest">[2]Data6!$EO$18</definedName>
    <definedName name="A126266530V">[2]Data6!$EU$1:$EU$10,[2]Data6!$EU$11:$EU$18</definedName>
    <definedName name="A126266530V_Latest">[2]Data6!$EU$18</definedName>
    <definedName name="A126266534C">[2]Data6!$FA$1:$FA$10,[2]Data6!$FA$11:$FA$18</definedName>
    <definedName name="A126266534C_Latest">[2]Data6!$FA$18</definedName>
    <definedName name="A126266538L">[2]Data6!$FG$1:$FG$10,[2]Data6!$FG$11:$FG$18</definedName>
    <definedName name="A126266538L_Latest">[2]Data6!$FG$18</definedName>
    <definedName name="A126266542C">[2]Data6!$CG$1:$CG$10,[2]Data6!$CG$11:$CG$18</definedName>
    <definedName name="A126266542C_Latest">[2]Data6!$CG$18</definedName>
    <definedName name="A126266546L">[2]Data6!$CP$1:$CP$10,[2]Data6!$CP$11:$CP$18</definedName>
    <definedName name="A126266546L_Latest">[2]Data6!$CP$18</definedName>
    <definedName name="A126266550C">[2]Data6!$CS$1:$CS$10,[2]Data6!$CS$11:$CS$18</definedName>
    <definedName name="A126266550C_Latest">[2]Data6!$CS$18</definedName>
    <definedName name="A126266554L">[2]Data6!$DT$1:$DT$10,[2]Data6!$DT$11:$DT$18</definedName>
    <definedName name="A126266554L_Latest">[2]Data6!$DT$18</definedName>
    <definedName name="A126266558W">[2]Data6!$CA$1:$CA$10,[2]Data6!$CA$11:$CA$18</definedName>
    <definedName name="A126266558W_Latest">[2]Data6!$CA$18</definedName>
    <definedName name="A126266562L">[2]Data6!$FD$1:$FD$10,[2]Data6!$FD$11:$FD$18</definedName>
    <definedName name="A126266562L_Latest">[2]Data6!$FD$18</definedName>
    <definedName name="A126266566W">[2]Data6!$FP$1:$FP$10,[2]Data6!$FP$11:$FP$18</definedName>
    <definedName name="A126266566W_Latest">[2]Data6!$FP$18</definedName>
    <definedName name="A126266570L">[2]Data6!$FS$1:$FS$10,[2]Data6!$FS$11:$FS$18</definedName>
    <definedName name="A126266570L_Latest">[2]Data6!$FS$18</definedName>
    <definedName name="A126266574W">[2]Data6!$CV$1:$CV$10,[2]Data6!$CV$11:$CV$18</definedName>
    <definedName name="A126266574W_Latest">[2]Data6!$CV$18</definedName>
    <definedName name="A126266578F">[2]Data6!$DE$1:$DE$10,[2]Data6!$DE$11:$DE$18</definedName>
    <definedName name="A126266578F_Latest">[2]Data6!$DE$18</definedName>
    <definedName name="A126266582W">[2]Data6!$EC$1:$EC$10,[2]Data6!$EC$11:$EC$18</definedName>
    <definedName name="A126266582W_Latest">[2]Data6!$EC$18</definedName>
    <definedName name="A126266586F">[2]Data6!$EF$1:$EF$10,[2]Data6!$EF$11:$EF$18</definedName>
    <definedName name="A126266586F_Latest">[2]Data6!$EF$18</definedName>
    <definedName name="A126266590W">[2]Data6!$FM$1:$FM$10,[2]Data6!$FM$11:$FM$18</definedName>
    <definedName name="A126266590W_Latest">[2]Data6!$FM$18</definedName>
    <definedName name="A126266594F">[2]Data6!$CD$1:$CD$10,[2]Data6!$CD$11:$CD$18</definedName>
    <definedName name="A126266594F_Latest">[2]Data6!$CD$18</definedName>
    <definedName name="A126266598R">[2]Data6!$CJ$1:$CJ$10,[2]Data6!$CJ$11:$CJ$18</definedName>
    <definedName name="A126266598R_Latest">[2]Data6!$CJ$18</definedName>
    <definedName name="A126266602V">[2]Data6!$CM$1:$CM$10,[2]Data6!$CM$11:$CM$18</definedName>
    <definedName name="A126266602V_Latest">[2]Data6!$CM$18</definedName>
    <definedName name="A126266606C">[2]Data6!$DB$1:$DB$10,[2]Data6!$DB$11:$DB$18</definedName>
    <definedName name="A126266606C_Latest">[2]Data6!$DB$18</definedName>
    <definedName name="A126266610V">[2]Data6!$DH$1:$DH$10,[2]Data6!$DH$11:$DH$18</definedName>
    <definedName name="A126266610V_Latest">[2]Data6!$DH$18</definedName>
    <definedName name="A126266614C">[2]Data6!$FV$1:$FV$10,[2]Data6!$FV$11:$FV$18</definedName>
    <definedName name="A126266614C_Latest">[2]Data6!$FV$18</definedName>
    <definedName name="A126266618L">[2]Data4!$F$1:$F$10,[2]Data4!$F$11:$F$18</definedName>
    <definedName name="A126266618L_Latest">[2]Data4!$F$18</definedName>
    <definedName name="A126266622C">[2]Data4!$AD$1:$AD$10,[2]Data4!$AD$11:$AD$18</definedName>
    <definedName name="A126266622C_Latest">[2]Data4!$AD$18</definedName>
    <definedName name="A126266626L">[2]Data4!$R$1:$R$10,[2]Data4!$R$11:$R$18</definedName>
    <definedName name="A126266626L_Latest">[2]Data4!$R$18</definedName>
    <definedName name="A126266630C">[2]Data4!$I$1:$I$10,[2]Data4!$I$11:$I$18</definedName>
    <definedName name="A126266630C_Latest">[2]Data4!$I$18</definedName>
    <definedName name="A126266634L">[2]Data4!$O$1:$O$10,[2]Data4!$O$11:$O$18</definedName>
    <definedName name="A126266634L_Latest">[2]Data4!$O$18</definedName>
    <definedName name="A126266638W">[2]Data4!$AJ$1:$AJ$10,[2]Data4!$AJ$11:$AJ$18</definedName>
    <definedName name="A126266638W_Latest">[2]Data4!$AJ$18</definedName>
    <definedName name="A126266642L">[2]Data4!$AA$1:$AA$10,[2]Data4!$AA$11:$AA$18</definedName>
    <definedName name="A126266642L_Latest">[2]Data4!$AA$18</definedName>
    <definedName name="A126266646W">[2]Data4!$AP$1:$AP$10,[2]Data4!$AP$11:$AP$18</definedName>
    <definedName name="A126266646W_Latest">[2]Data4!$AP$18</definedName>
    <definedName name="A126266650L">[2]Data4!$BB$1:$BB$10,[2]Data4!$BB$11:$BB$18</definedName>
    <definedName name="A126266650L_Latest">[2]Data4!$BB$18</definedName>
    <definedName name="A126266654W">[2]Data3!$IG$1:$IG$10,[2]Data3!$IG$11:$IG$18</definedName>
    <definedName name="A126266654W_Latest">[2]Data3!$IG$18</definedName>
    <definedName name="A126266658F">[2]Data4!$C$1:$C$10,[2]Data4!$C$11:$C$18</definedName>
    <definedName name="A126266658F_Latest">[2]Data4!$C$18</definedName>
    <definedName name="A126266662W">[2]Data4!$AG$1:$AG$10,[2]Data4!$AG$11:$AG$18</definedName>
    <definedName name="A126266662W_Latest">[2]Data4!$AG$18</definedName>
    <definedName name="A126266666F">[2]Data4!$AM$1:$AM$10,[2]Data4!$AM$11:$AM$18</definedName>
    <definedName name="A126266666F_Latest">[2]Data4!$AM$18</definedName>
    <definedName name="A126266670W">[2]Data4!$AS$1:$AS$10,[2]Data4!$AS$11:$AS$18</definedName>
    <definedName name="A126266670W_Latest">[2]Data4!$AS$18</definedName>
    <definedName name="A126266674F">[2]Data4!$AY$1:$AY$10,[2]Data4!$AY$11:$AY$18</definedName>
    <definedName name="A126266674F_Latest">[2]Data4!$AY$18</definedName>
    <definedName name="A126266678R">[2]Data3!$HO$1:$HO$10,[2]Data3!$HO$11:$HO$18</definedName>
    <definedName name="A126266678R_Latest">[2]Data3!$HO$18</definedName>
    <definedName name="A126266682F">[2]Data3!$HX$1:$HX$10,[2]Data3!$HX$11:$HX$18</definedName>
    <definedName name="A126266682F_Latest">[2]Data3!$HX$18</definedName>
    <definedName name="A126266686R">[2]Data3!$IA$1:$IA$10,[2]Data3!$IA$11:$IA$18</definedName>
    <definedName name="A126266686R_Latest">[2]Data3!$IA$18</definedName>
    <definedName name="A126266690F">[2]Data4!$L$1:$L$10,[2]Data4!$L$11:$L$18</definedName>
    <definedName name="A126266690F_Latest">[2]Data4!$L$18</definedName>
    <definedName name="A126266694R">[2]Data3!$HI$1:$HI$10,[2]Data3!$HI$11:$HI$18</definedName>
    <definedName name="A126266694R_Latest">[2]Data3!$HI$18</definedName>
    <definedName name="A126266698X">[2]Data4!$AV$1:$AV$10,[2]Data4!$AV$11:$AV$18</definedName>
    <definedName name="A126266698X_Latest">[2]Data4!$AV$18</definedName>
    <definedName name="A126266702C">[2]Data4!$BH$1:$BH$10,[2]Data4!$BH$11:$BH$18</definedName>
    <definedName name="A126266702C_Latest">[2]Data4!$BH$18</definedName>
    <definedName name="A126266706L">[2]Data4!$BK$1:$BK$10,[2]Data4!$BK$11:$BK$18</definedName>
    <definedName name="A126266706L_Latest">[2]Data4!$BK$18</definedName>
    <definedName name="A126266710C">[2]Data3!$ID$1:$ID$10,[2]Data3!$ID$11:$ID$18</definedName>
    <definedName name="A126266710C_Latest">[2]Data3!$ID$18</definedName>
    <definedName name="A126266714L">[2]Data3!$IM$1:$IM$10,[2]Data3!$IM$11:$IM$18</definedName>
    <definedName name="A126266714L_Latest">[2]Data3!$IM$18</definedName>
    <definedName name="A126266718W">[2]Data4!$U$1:$U$10,[2]Data4!$U$11:$U$18</definedName>
    <definedName name="A126266718W_Latest">[2]Data4!$U$18</definedName>
    <definedName name="A126266722L">[2]Data4!$X$1:$X$10,[2]Data4!$X$11:$X$18</definedName>
    <definedName name="A126266722L_Latest">[2]Data4!$X$18</definedName>
    <definedName name="A126266726W">[2]Data4!$BE$1:$BE$10,[2]Data4!$BE$11:$BE$18</definedName>
    <definedName name="A126266726W_Latest">[2]Data4!$BE$18</definedName>
    <definedName name="A126266730L">[2]Data3!$HL$1:$HL$10,[2]Data3!$HL$11:$HL$18</definedName>
    <definedName name="A126266730L_Latest">[2]Data3!$HL$18</definedName>
    <definedName name="A126266734W">[2]Data3!$HR$1:$HR$10,[2]Data3!$HR$11:$HR$18</definedName>
    <definedName name="A126266734W_Latest">[2]Data3!$HR$18</definedName>
    <definedName name="A126266738F">[2]Data3!$HU$1:$HU$10,[2]Data3!$HU$11:$HU$18</definedName>
    <definedName name="A126266738F_Latest">[2]Data3!$HU$18</definedName>
    <definedName name="A126266742W">[2]Data3!$IJ$1:$IJ$10,[2]Data3!$IJ$11:$IJ$18</definedName>
    <definedName name="A126266742W_Latest">[2]Data3!$IJ$18</definedName>
    <definedName name="A126266746F">[2]Data3!$IP$1:$IP$10,[2]Data3!$IP$11:$IP$18</definedName>
    <definedName name="A126266746F_Latest">[2]Data3!$IP$18</definedName>
    <definedName name="A126266750W">[2]Data4!$BN$1:$BN$10,[2]Data4!$BN$11:$BN$18</definedName>
    <definedName name="A126266750W_Latest">[2]Data4!$BN$18</definedName>
    <definedName name="A126266754F">[2]Data5!$BJ$1:$BJ$10,[2]Data5!$BJ$11:$BJ$18</definedName>
    <definedName name="A126266754F_Latest">[2]Data5!$BJ$18</definedName>
    <definedName name="A126266758R">[2]Data5!$CH$1:$CH$10,[2]Data5!$CH$11:$CH$18</definedName>
    <definedName name="A126266758R_Latest">[2]Data5!$CH$18</definedName>
    <definedName name="A126266762F">[2]Data5!$BV$1:$BV$10,[2]Data5!$BV$11:$BV$18</definedName>
    <definedName name="A126266762F_Latest">[2]Data5!$BV$18</definedName>
    <definedName name="A126266766R">[2]Data5!$BM$1:$BM$10,[2]Data5!$BM$11:$BM$18</definedName>
    <definedName name="A126266766R_Latest">[2]Data5!$BM$18</definedName>
    <definedName name="A126266770F">[2]Data5!$BS$1:$BS$10,[2]Data5!$BS$11:$BS$18</definedName>
    <definedName name="A126266770F_Latest">[2]Data5!$BS$18</definedName>
    <definedName name="A126266774R">[2]Data5!$CN$1:$CN$10,[2]Data5!$CN$11:$CN$18</definedName>
    <definedName name="A126266774R_Latest">[2]Data5!$CN$18</definedName>
    <definedName name="A126266778X">[2]Data5!$CE$1:$CE$10,[2]Data5!$CE$11:$CE$18</definedName>
    <definedName name="A126266778X_Latest">[2]Data5!$CE$18</definedName>
    <definedName name="A126266782R">[2]Data5!$CT$1:$CT$10,[2]Data5!$CT$11:$CT$18</definedName>
    <definedName name="A126266782R_Latest">[2]Data5!$CT$18</definedName>
    <definedName name="A126266786X">[2]Data5!$DF$1:$DF$10,[2]Data5!$DF$11:$DF$18</definedName>
    <definedName name="A126266786X_Latest">[2]Data5!$DF$18</definedName>
    <definedName name="A126266790R">[2]Data5!$AU$1:$AU$10,[2]Data5!$AU$11:$AU$18</definedName>
    <definedName name="A126266790R_Latest">[2]Data5!$AU$18</definedName>
    <definedName name="A126266794X">[2]Data5!$BG$1:$BG$10,[2]Data5!$BG$11:$BG$18</definedName>
    <definedName name="A126266794X_Latest">[2]Data5!$BG$18</definedName>
    <definedName name="A126266798J">[2]Data5!$CK$1:$CK$10,[2]Data5!$CK$11:$CK$18</definedName>
    <definedName name="A126266798J_Latest">[2]Data5!$CK$18</definedName>
    <definedName name="A126266802L">[2]Data5!$CQ$1:$CQ$10,[2]Data5!$CQ$11:$CQ$18</definedName>
    <definedName name="A126266802L_Latest">[2]Data5!$CQ$18</definedName>
    <definedName name="A126266806W">[2]Data5!$CW$1:$CW$10,[2]Data5!$CW$11:$CW$18</definedName>
    <definedName name="A126266806W_Latest">[2]Data5!$CW$18</definedName>
    <definedName name="A126266810L">[2]Data5!$DC$1:$DC$10,[2]Data5!$DC$11:$DC$18</definedName>
    <definedName name="A126266810L_Latest">[2]Data5!$DC$18</definedName>
    <definedName name="A126266814W">[2]Data5!$AC$1:$AC$10,[2]Data5!$AC$11:$AC$18</definedName>
    <definedName name="A126266814W_Latest">[2]Data5!$AC$18</definedName>
    <definedName name="A126266818F">[2]Data5!$AL$1:$AL$10,[2]Data5!$AL$11:$AL$18</definedName>
    <definedName name="A126266818F_Latest">[2]Data5!$AL$18</definedName>
    <definedName name="A126266822W">[2]Data5!$AO$1:$AO$10,[2]Data5!$AO$11:$AO$18</definedName>
    <definedName name="A126266822W_Latest">[2]Data5!$AO$18</definedName>
    <definedName name="A126266826F">[2]Data5!$BP$1:$BP$10,[2]Data5!$BP$11:$BP$18</definedName>
    <definedName name="A126266826F_Latest">[2]Data5!$BP$18</definedName>
    <definedName name="A126266830W">[2]Data5!$W$1:$W$10,[2]Data5!$W$11:$W$18</definedName>
    <definedName name="A126266830W_Latest">[2]Data5!$W$18</definedName>
    <definedName name="A126266834F">[2]Data5!$CZ$1:$CZ$10,[2]Data5!$CZ$11:$CZ$18</definedName>
    <definedName name="A126266834F_Latest">[2]Data5!$CZ$18</definedName>
    <definedName name="A126266838R">[2]Data5!$DL$1:$DL$10,[2]Data5!$DL$11:$DL$18</definedName>
    <definedName name="A126266838R_Latest">[2]Data5!$DL$18</definedName>
    <definedName name="A126266842F">[2]Data5!$DO$1:$DO$10,[2]Data5!$DO$11:$DO$18</definedName>
    <definedName name="A126266842F_Latest">[2]Data5!$DO$18</definedName>
    <definedName name="A126266846R">[2]Data5!$AR$1:$AR$10,[2]Data5!$AR$11:$AR$18</definedName>
    <definedName name="A126266846R_Latest">[2]Data5!$AR$18</definedName>
    <definedName name="A126266850F">[2]Data5!$BA$1:$BA$10,[2]Data5!$BA$11:$BA$18</definedName>
    <definedName name="A126266850F_Latest">[2]Data5!$BA$18</definedName>
    <definedName name="A126266854R">[2]Data5!$BY$1:$BY$10,[2]Data5!$BY$11:$BY$18</definedName>
    <definedName name="A126266854R_Latest">[2]Data5!$BY$18</definedName>
    <definedName name="A126266858X">[2]Data5!$CB$1:$CB$10,[2]Data5!$CB$11:$CB$18</definedName>
    <definedName name="A126266858X_Latest">[2]Data5!$CB$18</definedName>
    <definedName name="A126266862R">[2]Data5!$DI$1:$DI$10,[2]Data5!$DI$11:$DI$18</definedName>
    <definedName name="A126266862R_Latest">[2]Data5!$DI$18</definedName>
    <definedName name="A126266866X">[2]Data5!$Z$1:$Z$10,[2]Data5!$Z$11:$Z$18</definedName>
    <definedName name="A126266866X_Latest">[2]Data5!$Z$18</definedName>
    <definedName name="A126266870R">[2]Data5!$AF$1:$AF$10,[2]Data5!$AF$11:$AF$18</definedName>
    <definedName name="A126266870R_Latest">[2]Data5!$AF$18</definedName>
    <definedName name="A126266874X">[2]Data5!$AI$1:$AI$10,[2]Data5!$AI$11:$AI$18</definedName>
    <definedName name="A126266874X_Latest">[2]Data5!$AI$18</definedName>
    <definedName name="A126266878J">[2]Data5!$AX$1:$AX$10,[2]Data5!$AX$11:$AX$18</definedName>
    <definedName name="A126266878J_Latest">[2]Data5!$AX$18</definedName>
    <definedName name="A126266882X">[2]Data5!$BD$1:$BD$10,[2]Data5!$BD$11:$BD$18</definedName>
    <definedName name="A126266882X_Latest">[2]Data5!$BD$18</definedName>
    <definedName name="A126266886J">[2]Data5!$DR$1:$DR$10,[2]Data5!$DR$11:$DR$18</definedName>
    <definedName name="A126266886J_Latest">[2]Data5!$DR$18</definedName>
    <definedName name="A126266890X">[2]Data5!$FH$1:$FH$10,[2]Data5!$FH$11:$FH$18</definedName>
    <definedName name="A126266890X_Latest">[2]Data5!$FH$18</definedName>
    <definedName name="A126266894J">[2]Data5!$GF$1:$GF$10,[2]Data5!$GF$11:$GF$18</definedName>
    <definedName name="A126266894J_Latest">[2]Data5!$GF$18</definedName>
    <definedName name="A126266898T">[2]Data5!$FT$1:$FT$10,[2]Data5!$FT$11:$FT$18</definedName>
    <definedName name="A126266898T_Latest">[2]Data5!$FT$18</definedName>
    <definedName name="A126266902W">[2]Data5!$FK$1:$FK$10,[2]Data5!$FK$11:$FK$18</definedName>
    <definedName name="A126266902W_Latest">[2]Data5!$FK$18</definedName>
    <definedName name="A126266906F">[2]Data5!$FQ$1:$FQ$10,[2]Data5!$FQ$11:$FQ$18</definedName>
    <definedName name="A126266906F_Latest">[2]Data5!$FQ$18</definedName>
    <definedName name="A126266910W">[2]Data5!$GL$1:$GL$10,[2]Data5!$GL$11:$GL$18</definedName>
    <definedName name="A126266910W_Latest">[2]Data5!$GL$18</definedName>
    <definedName name="A126266914F">[2]Data5!$GC$1:$GC$10,[2]Data5!$GC$11:$GC$18</definedName>
    <definedName name="A126266914F_Latest">[2]Data5!$GC$18</definedName>
    <definedName name="A126266918R">[2]Data5!$GR$1:$GR$10,[2]Data5!$GR$11:$GR$18</definedName>
    <definedName name="A126266918R_Latest">[2]Data5!$GR$18</definedName>
    <definedName name="A126266922F">[2]Data5!$HD$1:$HD$10,[2]Data5!$HD$11:$HD$18</definedName>
    <definedName name="A126266922F_Latest">[2]Data5!$HD$18</definedName>
    <definedName name="A126266926R">[2]Data5!$ES$1:$ES$10,[2]Data5!$ES$11:$ES$18</definedName>
    <definedName name="A126266926R_Latest">[2]Data5!$ES$18</definedName>
    <definedName name="A126266930F">[2]Data5!$FE$1:$FE$10,[2]Data5!$FE$11:$FE$18</definedName>
    <definedName name="A126266930F_Latest">[2]Data5!$FE$18</definedName>
    <definedName name="A126266934R">[2]Data5!$GI$1:$GI$10,[2]Data5!$GI$11:$GI$18</definedName>
    <definedName name="A126266934R_Latest">[2]Data5!$GI$18</definedName>
    <definedName name="A126266938X">[2]Data5!$GO$1:$GO$10,[2]Data5!$GO$11:$GO$18</definedName>
    <definedName name="A126266938X_Latest">[2]Data5!$GO$18</definedName>
    <definedName name="A126266942R">[2]Data5!$GU$1:$GU$10,[2]Data5!$GU$11:$GU$18</definedName>
    <definedName name="A126266942R_Latest">[2]Data5!$GU$18</definedName>
    <definedName name="A126266946X">[2]Data5!$HA$1:$HA$10,[2]Data5!$HA$11:$HA$18</definedName>
    <definedName name="A126266946X_Latest">[2]Data5!$HA$18</definedName>
    <definedName name="A126266950R">[2]Data5!$EA$1:$EA$10,[2]Data5!$EA$11:$EA$18</definedName>
    <definedName name="A126266950R_Latest">[2]Data5!$EA$18</definedName>
    <definedName name="A126266954X">[2]Data5!$EJ$1:$EJ$10,[2]Data5!$EJ$11:$EJ$18</definedName>
    <definedName name="A126266954X_Latest">[2]Data5!$EJ$18</definedName>
    <definedName name="A126266958J">[2]Data5!$EM$1:$EM$10,[2]Data5!$EM$11:$EM$18</definedName>
    <definedName name="A126266958J_Latest">[2]Data5!$EM$18</definedName>
    <definedName name="A126266962X">[2]Data5!$FN$1:$FN$10,[2]Data5!$FN$11:$FN$18</definedName>
    <definedName name="A126266962X_Latest">[2]Data5!$FN$18</definedName>
    <definedName name="A126266966J">[2]Data5!$DU$1:$DU$10,[2]Data5!$DU$11:$DU$18</definedName>
    <definedName name="A126266966J_Latest">[2]Data5!$DU$18</definedName>
    <definedName name="A126266970X">[2]Data5!$GX$1:$GX$10,[2]Data5!$GX$11:$GX$18</definedName>
    <definedName name="A126266970X_Latest">[2]Data5!$GX$18</definedName>
    <definedName name="A126266974J">[2]Data5!$HJ$1:$HJ$10,[2]Data5!$HJ$11:$HJ$18</definedName>
    <definedName name="A126266974J_Latest">[2]Data5!$HJ$18</definedName>
    <definedName name="A126266978T">[2]Data5!$HM$1:$HM$10,[2]Data5!$HM$11:$HM$18</definedName>
    <definedName name="A126266978T_Latest">[2]Data5!$HM$18</definedName>
    <definedName name="A126266982J">[2]Data5!$EP$1:$EP$10,[2]Data5!$EP$11:$EP$18</definedName>
    <definedName name="A126266982J_Latest">[2]Data5!$EP$18</definedName>
    <definedName name="A126266986T">[2]Data5!$EY$1:$EY$10,[2]Data5!$EY$11:$EY$18</definedName>
    <definedName name="A126266986T_Latest">[2]Data5!$EY$18</definedName>
    <definedName name="A126266990J">[2]Data5!$FW$1:$FW$10,[2]Data5!$FW$11:$FW$18</definedName>
    <definedName name="A126266990J_Latest">[2]Data5!$FW$18</definedName>
    <definedName name="A126266994T">[2]Data5!$FZ$1:$FZ$10,[2]Data5!$FZ$11:$FZ$18</definedName>
    <definedName name="A126266994T_Latest">[2]Data5!$FZ$18</definedName>
    <definedName name="A126266998A">[2]Data5!$HG$1:$HG$10,[2]Data5!$HG$11:$HG$18</definedName>
    <definedName name="A126266998A_Latest">[2]Data5!$HG$18</definedName>
    <definedName name="A126267002J">[2]Data5!$DX$1:$DX$10,[2]Data5!$DX$11:$DX$18</definedName>
    <definedName name="A126267002J_Latest">[2]Data5!$DX$18</definedName>
    <definedName name="A126267006T">[2]Data5!$ED$1:$ED$10,[2]Data5!$ED$11:$ED$18</definedName>
    <definedName name="A126267006T_Latest">[2]Data5!$ED$18</definedName>
    <definedName name="A126267010J">[2]Data5!$EG$1:$EG$10,[2]Data5!$EG$11:$EG$18</definedName>
    <definedName name="A126267010J_Latest">[2]Data5!$EG$18</definedName>
    <definedName name="A126267014T">[2]Data5!$EV$1:$EV$10,[2]Data5!$EV$11:$EV$18</definedName>
    <definedName name="A126267014T_Latest">[2]Data5!$EV$18</definedName>
    <definedName name="A126267018A">[2]Data5!$FB$1:$FB$10,[2]Data5!$FB$11:$FB$18</definedName>
    <definedName name="A126267018A_Latest">[2]Data5!$FB$18</definedName>
    <definedName name="A126267022T">[2]Data5!$HP$1:$HP$10,[2]Data5!$HP$11:$HP$18</definedName>
    <definedName name="A126267022T_Latest">[2]Data5!$HP$18</definedName>
    <definedName name="A126267026A">[2]Data6!$P$1:$P$10,[2]Data6!$P$11:$P$18</definedName>
    <definedName name="A126267026A_Latest">[2]Data6!$P$18</definedName>
    <definedName name="A126267030T">[2]Data6!$AN$1:$AN$10,[2]Data6!$AN$11:$AN$18</definedName>
    <definedName name="A126267030T_Latest">[2]Data6!$AN$18</definedName>
    <definedName name="A126267034A">[2]Data6!$AB$1:$AB$10,[2]Data6!$AB$11:$AB$18</definedName>
    <definedName name="A126267034A_Latest">[2]Data6!$AB$18</definedName>
    <definedName name="A126267038K">[2]Data6!$S$1:$S$10,[2]Data6!$S$11:$S$18</definedName>
    <definedName name="A126267038K_Latest">[2]Data6!$S$18</definedName>
    <definedName name="A126267042A">[2]Data6!$Y$1:$Y$10,[2]Data6!$Y$11:$Y$18</definedName>
    <definedName name="A126267042A_Latest">[2]Data6!$Y$18</definedName>
    <definedName name="A126267046K">[2]Data6!$AT$1:$AT$10,[2]Data6!$AT$11:$AT$18</definedName>
    <definedName name="A126267046K_Latest">[2]Data6!$AT$18</definedName>
    <definedName name="A126267050A">[2]Data6!$AK$1:$AK$10,[2]Data6!$AK$11:$AK$18</definedName>
    <definedName name="A126267050A_Latest">[2]Data6!$AK$18</definedName>
    <definedName name="A126267054K">[2]Data6!$AZ$1:$AZ$10,[2]Data6!$AZ$11:$AZ$18</definedName>
    <definedName name="A126267054K_Latest">[2]Data6!$AZ$18</definedName>
    <definedName name="A126267058V">[2]Data6!$BL$1:$BL$10,[2]Data6!$BL$11:$BL$18</definedName>
    <definedName name="A126267058V_Latest">[2]Data6!$BL$18</definedName>
    <definedName name="A126267062K">[2]Data5!$IQ$1:$IQ$10,[2]Data5!$IQ$11:$IQ$18</definedName>
    <definedName name="A126267062K_Latest">[2]Data5!$IQ$18</definedName>
    <definedName name="A126267066V">[2]Data6!$M$1:$M$10,[2]Data6!$M$11:$M$18</definedName>
    <definedName name="A126267066V_Latest">[2]Data6!$M$18</definedName>
    <definedName name="A126267070K">[2]Data6!$AQ$1:$AQ$10,[2]Data6!$AQ$11:$AQ$18</definedName>
    <definedName name="A126267070K_Latest">[2]Data6!$AQ$18</definedName>
    <definedName name="A126267074V">[2]Data6!$AW$1:$AW$10,[2]Data6!$AW$11:$AW$18</definedName>
    <definedName name="A126267074V_Latest">[2]Data6!$AW$18</definedName>
    <definedName name="A126267078C">[2]Data6!$BC$1:$BC$10,[2]Data6!$BC$11:$BC$18</definedName>
    <definedName name="A126267078C_Latest">[2]Data6!$BC$18</definedName>
    <definedName name="A126267082V">[2]Data6!$BI$1:$BI$10,[2]Data6!$BI$11:$BI$18</definedName>
    <definedName name="A126267082V_Latest">[2]Data6!$BI$18</definedName>
    <definedName name="A126267086C">[2]Data5!$HY$1:$HY$10,[2]Data5!$HY$11:$HY$18</definedName>
    <definedName name="A126267086C_Latest">[2]Data5!$HY$18</definedName>
    <definedName name="A126267090V">[2]Data5!$IH$1:$IH$10,[2]Data5!$IH$11:$IH$18</definedName>
    <definedName name="A126267090V_Latest">[2]Data5!$IH$18</definedName>
    <definedName name="A126267094C">[2]Data5!$IK$1:$IK$10,[2]Data5!$IK$11:$IK$18</definedName>
    <definedName name="A126267094C_Latest">[2]Data5!$IK$18</definedName>
    <definedName name="A126267098L">[2]Data6!$V$1:$V$10,[2]Data6!$V$11:$V$18</definedName>
    <definedName name="A126267098L_Latest">[2]Data6!$V$18</definedName>
    <definedName name="A126267102T">[2]Data5!$HS$1:$HS$10,[2]Data5!$HS$11:$HS$18</definedName>
    <definedName name="A126267102T_Latest">[2]Data5!$HS$18</definedName>
    <definedName name="A126267106A">[2]Data6!$BF$1:$BF$10,[2]Data6!$BF$11:$BF$18</definedName>
    <definedName name="A126267106A_Latest">[2]Data6!$BF$18</definedName>
    <definedName name="A126267110T">[2]Data6!$BR$1:$BR$10,[2]Data6!$BR$11:$BR$18</definedName>
    <definedName name="A126267110T_Latest">[2]Data6!$BR$18</definedName>
    <definedName name="A126267114A">[2]Data6!$BU$1:$BU$10,[2]Data6!$BU$11:$BU$18</definedName>
    <definedName name="A126267114A_Latest">[2]Data6!$BU$18</definedName>
    <definedName name="A126267118K">[2]Data5!$IN$1:$IN$10,[2]Data5!$IN$11:$IN$18</definedName>
    <definedName name="A126267118K_Latest">[2]Data5!$IN$18</definedName>
    <definedName name="A126267122A">[2]Data6!$G$1:$G$10,[2]Data6!$G$11:$G$18</definedName>
    <definedName name="A126267122A_Latest">[2]Data6!$G$18</definedName>
    <definedName name="A126267126K">[2]Data6!$AE$1:$AE$10,[2]Data6!$AE$11:$AE$18</definedName>
    <definedName name="A126267126K_Latest">[2]Data6!$AE$18</definedName>
    <definedName name="A126267130A">[2]Data6!$AH$1:$AH$10,[2]Data6!$AH$11:$AH$18</definedName>
    <definedName name="A126267130A_Latest">[2]Data6!$AH$18</definedName>
    <definedName name="A126267134K">[2]Data6!$BO$1:$BO$10,[2]Data6!$BO$11:$BO$18</definedName>
    <definedName name="A126267134K_Latest">[2]Data6!$BO$18</definedName>
    <definedName name="A126267138V">[2]Data5!$HV$1:$HV$10,[2]Data5!$HV$11:$HV$18</definedName>
    <definedName name="A126267138V_Latest">[2]Data5!$HV$18</definedName>
    <definedName name="A126267142K">[2]Data5!$IB$1:$IB$10,[2]Data5!$IB$11:$IB$18</definedName>
    <definedName name="A126267142K_Latest">[2]Data5!$IB$18</definedName>
    <definedName name="A126267146V">[2]Data5!$IE$1:$IE$10,[2]Data5!$IE$11:$IE$18</definedName>
    <definedName name="A126267146V_Latest">[2]Data5!$IE$18</definedName>
    <definedName name="A126267150K">[2]Data6!$D$1:$D$10,[2]Data6!$D$11:$D$18</definedName>
    <definedName name="A126267150K_Latest">[2]Data6!$D$18</definedName>
    <definedName name="A126267154V">[2]Data6!$J$1:$J$10,[2]Data6!$J$11:$J$18</definedName>
    <definedName name="A126267154V_Latest">[2]Data6!$J$18</definedName>
    <definedName name="A126267158C">[2]Data6!$BX$1:$BX$10,[2]Data6!$BX$11:$BX$18</definedName>
    <definedName name="A126267158C_Latest">[2]Data6!$BX$18</definedName>
    <definedName name="A126267162V">[2]Data3!$EX$1:$EX$10,[2]Data3!$EX$11:$EX$18</definedName>
    <definedName name="A126267162V_Latest">[2]Data3!$EX$18</definedName>
    <definedName name="A126267166C">[2]Data3!$FV$1:$FV$10,[2]Data3!$FV$11:$FV$18</definedName>
    <definedName name="A126267166C_Latest">[2]Data3!$FV$18</definedName>
    <definedName name="A126267170V">[2]Data3!$FJ$1:$FJ$10,[2]Data3!$FJ$11:$FJ$18</definedName>
    <definedName name="A126267170V_Latest">[2]Data3!$FJ$18</definedName>
    <definedName name="A126267174C">[2]Data3!$FA$1:$FA$10,[2]Data3!$FA$11:$FA$18</definedName>
    <definedName name="A126267174C_Latest">[2]Data3!$FA$18</definedName>
    <definedName name="A126267178L">[2]Data3!$FG$1:$FG$10,[2]Data3!$FG$11:$FG$18</definedName>
    <definedName name="A126267178L_Latest">[2]Data3!$FG$18</definedName>
    <definedName name="A126267182C">[2]Data3!$GB$1:$GB$10,[2]Data3!$GB$11:$GB$18</definedName>
    <definedName name="A126267182C_Latest">[2]Data3!$GB$18</definedName>
    <definedName name="A126267186L">[2]Data3!$FS$1:$FS$10,[2]Data3!$FS$11:$FS$18</definedName>
    <definedName name="A126267186L_Latest">[2]Data3!$FS$18</definedName>
    <definedName name="A126267190C">[2]Data3!$GH$1:$GH$10,[2]Data3!$GH$11:$GH$18</definedName>
    <definedName name="A126267190C_Latest">[2]Data3!$GH$18</definedName>
    <definedName name="A126267194L">[2]Data3!$GT$1:$GT$10,[2]Data3!$GT$11:$GT$18</definedName>
    <definedName name="A126267194L_Latest">[2]Data3!$GT$18</definedName>
    <definedName name="A126267198W">[2]Data3!$EI$1:$EI$10,[2]Data3!$EI$11:$EI$18</definedName>
    <definedName name="A126267198W_Latest">[2]Data3!$EI$18</definedName>
    <definedName name="A126267202A">[2]Data3!$EU$1:$EU$10,[2]Data3!$EU$11:$EU$18</definedName>
    <definedName name="A126267202A_Latest">[2]Data3!$EU$18</definedName>
    <definedName name="A126267206K">[2]Data3!$FY$1:$FY$10,[2]Data3!$FY$11:$FY$18</definedName>
    <definedName name="A126267206K_Latest">[2]Data3!$FY$18</definedName>
    <definedName name="A126267210A">[2]Data3!$GE$1:$GE$10,[2]Data3!$GE$11:$GE$18</definedName>
    <definedName name="A126267210A_Latest">[2]Data3!$GE$18</definedName>
    <definedName name="A126267214K">[2]Data3!$GK$1:$GK$10,[2]Data3!$GK$11:$GK$18</definedName>
    <definedName name="A126267214K_Latest">[2]Data3!$GK$18</definedName>
    <definedName name="A126267218V">[2]Data3!$GQ$1:$GQ$10,[2]Data3!$GQ$11:$GQ$18</definedName>
    <definedName name="A126267218V_Latest">[2]Data3!$GQ$18</definedName>
    <definedName name="A126267222K">[2]Data3!$DQ$1:$DQ$10,[2]Data3!$DQ$11:$DQ$18</definedName>
    <definedName name="A126267222K_Latest">[2]Data3!$DQ$18</definedName>
    <definedName name="A126267226V">[2]Data3!$DZ$1:$DZ$10,[2]Data3!$DZ$11:$DZ$18</definedName>
    <definedName name="A126267226V_Latest">[2]Data3!$DZ$18</definedName>
    <definedName name="A126267230K">[2]Data3!$EC$1:$EC$10,[2]Data3!$EC$11:$EC$18</definedName>
    <definedName name="A126267230K_Latest">[2]Data3!$EC$18</definedName>
    <definedName name="A126267234V">[2]Data3!$FD$1:$FD$10,[2]Data3!$FD$11:$FD$18</definedName>
    <definedName name="A126267234V_Latest">[2]Data3!$FD$18</definedName>
    <definedName name="A126267238C">[2]Data3!$DK$1:$DK$10,[2]Data3!$DK$11:$DK$18</definedName>
    <definedName name="A126267238C_Latest">[2]Data3!$DK$18</definedName>
    <definedName name="A126267242V">[2]Data3!$GN$1:$GN$10,[2]Data3!$GN$11:$GN$18</definedName>
    <definedName name="A126267242V_Latest">[2]Data3!$GN$18</definedName>
    <definedName name="A126267246C">[2]Data3!$GZ$1:$GZ$10,[2]Data3!$GZ$11:$GZ$18</definedName>
    <definedName name="A126267246C_Latest">[2]Data3!$GZ$18</definedName>
    <definedName name="A126267250V">[2]Data3!$HC$1:$HC$10,[2]Data3!$HC$11:$HC$18</definedName>
    <definedName name="A126267250V_Latest">[2]Data3!$HC$18</definedName>
    <definedName name="A126267254C">[2]Data3!$EF$1:$EF$10,[2]Data3!$EF$11:$EF$18</definedName>
    <definedName name="A126267254C_Latest">[2]Data3!$EF$18</definedName>
    <definedName name="A126267258L">[2]Data3!$EO$1:$EO$10,[2]Data3!$EO$11:$EO$18</definedName>
    <definedName name="A126267258L_Latest">[2]Data3!$EO$18</definedName>
    <definedName name="A126267262C">[2]Data3!$FM$1:$FM$10,[2]Data3!$FM$11:$FM$18</definedName>
    <definedName name="A126267262C_Latest">[2]Data3!$FM$18</definedName>
    <definedName name="A126267266L">[2]Data3!$FP$1:$FP$10,[2]Data3!$FP$11:$FP$18</definedName>
    <definedName name="A126267266L_Latest">[2]Data3!$FP$18</definedName>
    <definedName name="A126267270C">[2]Data3!$GW$1:$GW$10,[2]Data3!$GW$11:$GW$18</definedName>
    <definedName name="A126267270C_Latest">[2]Data3!$GW$18</definedName>
    <definedName name="A126267274L">[2]Data3!$DN$1:$DN$10,[2]Data3!$DN$11:$DN$18</definedName>
    <definedName name="A126267274L_Latest">[2]Data3!$DN$18</definedName>
    <definedName name="A126267278W">[2]Data3!$DT$1:$DT$10,[2]Data3!$DT$11:$DT$18</definedName>
    <definedName name="A126267278W_Latest">[2]Data3!$DT$18</definedName>
    <definedName name="A126267282L">[2]Data3!$DW$1:$DW$10,[2]Data3!$DW$11:$DW$18</definedName>
    <definedName name="A126267282L_Latest">[2]Data3!$DW$18</definedName>
    <definedName name="A126267286W">[2]Data3!$EL$1:$EL$10,[2]Data3!$EL$11:$EL$18</definedName>
    <definedName name="A126267286W_Latest">[2]Data3!$EL$18</definedName>
    <definedName name="A126267290L">[2]Data3!$ER$1:$ER$10,[2]Data3!$ER$11:$ER$18</definedName>
    <definedName name="A126267290L_Latest">[2]Data3!$ER$18</definedName>
    <definedName name="A126267294W">[2]Data3!$HF$1:$HF$10,[2]Data3!$HF$11:$HF$18</definedName>
    <definedName name="A126267294W_Latest">[2]Data3!$HF$18</definedName>
    <definedName name="A126267298F">[2]Data4!$DD$1:$DD$10,[2]Data4!$DD$11:$DD$18</definedName>
    <definedName name="A126267298F_Latest">[2]Data4!$DD$18</definedName>
    <definedName name="A126267302K">[2]Data4!$EB$1:$EB$10,[2]Data4!$EB$11:$EB$18</definedName>
    <definedName name="A126267302K_Latest">[2]Data4!$EB$18</definedName>
    <definedName name="A126267306V">[2]Data4!$DP$1:$DP$10,[2]Data4!$DP$11:$DP$18</definedName>
    <definedName name="A126267306V_Latest">[2]Data4!$DP$18</definedName>
    <definedName name="A126267310K">[2]Data4!$DG$1:$DG$10,[2]Data4!$DG$11:$DG$18</definedName>
    <definedName name="A126267310K_Latest">[2]Data4!$DG$18</definedName>
    <definedName name="A126267314V">[2]Data4!$DM$1:$DM$10,[2]Data4!$DM$11:$DM$18</definedName>
    <definedName name="A126267314V_Latest">[2]Data4!$DM$18</definedName>
    <definedName name="A126267318C">[2]Data4!$EH$1:$EH$10,[2]Data4!$EH$11:$EH$18</definedName>
    <definedName name="A126267318C_Latest">[2]Data4!$EH$18</definedName>
    <definedName name="A126267322V">[2]Data4!$DY$1:$DY$10,[2]Data4!$DY$11:$DY$18</definedName>
    <definedName name="A126267322V_Latest">[2]Data4!$DY$18</definedName>
    <definedName name="A126267326C">[2]Data4!$EN$1:$EN$10,[2]Data4!$EN$11:$EN$18</definedName>
    <definedName name="A126267326C_Latest">[2]Data4!$EN$18</definedName>
    <definedName name="A126267330V">[2]Data4!$EZ$1:$EZ$10,[2]Data4!$EZ$11:$EZ$18</definedName>
    <definedName name="A126267330V_Latest">[2]Data4!$EZ$18</definedName>
    <definedName name="A126267334C">[2]Data4!$CO$1:$CO$10,[2]Data4!$CO$11:$CO$18</definedName>
    <definedName name="A126267334C_Latest">[2]Data4!$CO$18</definedName>
    <definedName name="A126267338L">[2]Data4!$DA$1:$DA$10,[2]Data4!$DA$11:$DA$18</definedName>
    <definedName name="A126267338L_Latest">[2]Data4!$DA$18</definedName>
    <definedName name="A126267342C">[2]Data4!$EE$1:$EE$10,[2]Data4!$EE$11:$EE$18</definedName>
    <definedName name="A126267342C_Latest">[2]Data4!$EE$18</definedName>
    <definedName name="A126267346L">[2]Data4!$EK$1:$EK$10,[2]Data4!$EK$11:$EK$18</definedName>
    <definedName name="A126267346L_Latest">[2]Data4!$EK$18</definedName>
    <definedName name="A126267350C">[2]Data4!$EQ$1:$EQ$10,[2]Data4!$EQ$11:$EQ$18</definedName>
    <definedName name="A126267350C_Latest">[2]Data4!$EQ$18</definedName>
    <definedName name="A126267354L">[2]Data4!$EW$1:$EW$10,[2]Data4!$EW$11:$EW$18</definedName>
    <definedName name="A126267354L_Latest">[2]Data4!$EW$18</definedName>
    <definedName name="A126267358W">[2]Data4!$BW$1:$BW$10,[2]Data4!$BW$11:$BW$18</definedName>
    <definedName name="A126267358W_Latest">[2]Data4!$BW$18</definedName>
    <definedName name="A126267362L">[2]Data4!$CF$1:$CF$10,[2]Data4!$CF$11:$CF$18</definedName>
    <definedName name="A126267362L_Latest">[2]Data4!$CF$18</definedName>
    <definedName name="A126267366W">[2]Data4!$CI$1:$CI$10,[2]Data4!$CI$11:$CI$18</definedName>
    <definedName name="A126267366W_Latest">[2]Data4!$CI$18</definedName>
    <definedName name="A126267370L">[2]Data4!$DJ$1:$DJ$10,[2]Data4!$DJ$11:$DJ$18</definedName>
    <definedName name="A126267370L_Latest">[2]Data4!$DJ$18</definedName>
    <definedName name="A126267374W">[2]Data4!$BQ$1:$BQ$10,[2]Data4!$BQ$11:$BQ$18</definedName>
    <definedName name="A126267374W_Latest">[2]Data4!$BQ$18</definedName>
    <definedName name="A126267378F">[2]Data4!$ET$1:$ET$10,[2]Data4!$ET$11:$ET$18</definedName>
    <definedName name="A126267378F_Latest">[2]Data4!$ET$18</definedName>
    <definedName name="A126267382W">[2]Data4!$FF$1:$FF$10,[2]Data4!$FF$11:$FF$18</definedName>
    <definedName name="A126267382W_Latest">[2]Data4!$FF$18</definedName>
    <definedName name="A126267386F">[2]Data4!$FI$1:$FI$10,[2]Data4!$FI$11:$FI$18</definedName>
    <definedName name="A126267386F_Latest">[2]Data4!$FI$18</definedName>
    <definedName name="A126267390W">[2]Data4!$CL$1:$CL$10,[2]Data4!$CL$11:$CL$18</definedName>
    <definedName name="A126267390W_Latest">[2]Data4!$CL$18</definedName>
    <definedName name="A126267394F">[2]Data4!$CU$1:$CU$10,[2]Data4!$CU$11:$CU$18</definedName>
    <definedName name="A126267394F_Latest">[2]Data4!$CU$18</definedName>
    <definedName name="A126267398R">[2]Data4!$DS$1:$DS$10,[2]Data4!$DS$11:$DS$18</definedName>
    <definedName name="A126267398R_Latest">[2]Data4!$DS$18</definedName>
    <definedName name="A126267402V">[2]Data4!$DV$1:$DV$10,[2]Data4!$DV$11:$DV$18</definedName>
    <definedName name="A126267402V_Latest">[2]Data4!$DV$18</definedName>
    <definedName name="A126267406C">[2]Data4!$FC$1:$FC$10,[2]Data4!$FC$11:$FC$18</definedName>
    <definedName name="A126267406C_Latest">[2]Data4!$FC$18</definedName>
    <definedName name="A126267410V">[2]Data4!$BT$1:$BT$10,[2]Data4!$BT$11:$BT$18</definedName>
    <definedName name="A126267410V_Latest">[2]Data4!$BT$18</definedName>
    <definedName name="A126267414C">[2]Data4!$BZ$1:$BZ$10,[2]Data4!$BZ$11:$BZ$18</definedName>
    <definedName name="A126267414C_Latest">[2]Data4!$BZ$18</definedName>
    <definedName name="A126267418L">[2]Data4!$CC$1:$CC$10,[2]Data4!$CC$11:$CC$18</definedName>
    <definedName name="A126267418L_Latest">[2]Data4!$CC$18</definedName>
    <definedName name="A126267422C">[2]Data4!$CR$1:$CR$10,[2]Data4!$CR$11:$CR$18</definedName>
    <definedName name="A126267422C_Latest">[2]Data4!$CR$18</definedName>
    <definedName name="A126267426L">[2]Data4!$CX$1:$CX$10,[2]Data4!$CX$11:$CX$18</definedName>
    <definedName name="A126267426L_Latest">[2]Data4!$CX$18</definedName>
    <definedName name="A126267430C">[2]Data4!$FL$1:$FL$10,[2]Data4!$FL$11:$FL$18</definedName>
    <definedName name="A126267430C_Latest">[2]Data4!$FL$18</definedName>
    <definedName name="A126267434L">[2]Data4!$HB$1:$HB$10,[2]Data4!$HB$11:$HB$18</definedName>
    <definedName name="A126267434L_Latest">[2]Data4!$HB$18</definedName>
    <definedName name="A126267438W">[2]Data4!$HZ$1:$HZ$10,[2]Data4!$HZ$11:$HZ$18</definedName>
    <definedName name="A126267438W_Latest">[2]Data4!$HZ$18</definedName>
    <definedName name="A126267442L">[2]Data4!$HN$1:$HN$10,[2]Data4!$HN$11:$HN$18</definedName>
    <definedName name="A126267442L_Latest">[2]Data4!$HN$18</definedName>
    <definedName name="A126267446W">[2]Data4!$HE$1:$HE$10,[2]Data4!$HE$11:$HE$18</definedName>
    <definedName name="A126267446W_Latest">[2]Data4!$HE$18</definedName>
    <definedName name="A126267450L">[2]Data4!$HK$1:$HK$10,[2]Data4!$HK$11:$HK$18</definedName>
    <definedName name="A126267450L_Latest">[2]Data4!$HK$18</definedName>
    <definedName name="A126267454W">[2]Data4!$IF$1:$IF$10,[2]Data4!$IF$11:$IF$18</definedName>
    <definedName name="A126267454W_Latest">[2]Data4!$IF$18</definedName>
    <definedName name="A126267458F">[2]Data4!$HW$1:$HW$10,[2]Data4!$HW$11:$HW$18</definedName>
    <definedName name="A126267458F_Latest">[2]Data4!$HW$18</definedName>
    <definedName name="A126267462W">[2]Data4!$IL$1:$IL$10,[2]Data4!$IL$11:$IL$18</definedName>
    <definedName name="A126267462W_Latest">[2]Data4!$IL$18</definedName>
    <definedName name="A126267466F">[2]Data5!$H$1:$H$10,[2]Data5!$H$11:$H$18</definedName>
    <definedName name="A126267466F_Latest">[2]Data5!$H$18</definedName>
    <definedName name="A126267470W">[2]Data4!$GM$1:$GM$10,[2]Data4!$GM$11:$GM$18</definedName>
    <definedName name="A126267470W_Latest">[2]Data4!$GM$18</definedName>
    <definedName name="A126267474F">[2]Data4!$GY$1:$GY$10,[2]Data4!$GY$11:$GY$18</definedName>
    <definedName name="A126267474F_Latest">[2]Data4!$GY$18</definedName>
    <definedName name="A126267478R">[2]Data4!$IC$1:$IC$10,[2]Data4!$IC$11:$IC$18</definedName>
    <definedName name="A126267478R_Latest">[2]Data4!$IC$18</definedName>
    <definedName name="A126267482F">[2]Data4!$II$1:$II$10,[2]Data4!$II$11:$II$18</definedName>
    <definedName name="A126267482F_Latest">[2]Data4!$II$18</definedName>
    <definedName name="A126267486R">[2]Data4!$IO$1:$IO$10,[2]Data4!$IO$11:$IO$18</definedName>
    <definedName name="A126267486R_Latest">[2]Data4!$IO$18</definedName>
    <definedName name="A126267490F">[2]Data5!$E$1:$E$10,[2]Data5!$E$11:$E$18</definedName>
    <definedName name="A126267490F_Latest">[2]Data5!$E$18</definedName>
    <definedName name="A126267494R">[2]Data4!$FU$1:$FU$10,[2]Data4!$FU$11:$FU$18</definedName>
    <definedName name="A126267494R_Latest">[2]Data4!$FU$18</definedName>
    <definedName name="A126267498X">[2]Data4!$GD$1:$GD$10,[2]Data4!$GD$11:$GD$18</definedName>
    <definedName name="A126267498X_Latest">[2]Data4!$GD$18</definedName>
    <definedName name="A126267502C">[2]Data4!$GG$1:$GG$10,[2]Data4!$GG$11:$GG$18</definedName>
    <definedName name="A126267502C_Latest">[2]Data4!$GG$18</definedName>
    <definedName name="A126267506L">[2]Data4!$HH$1:$HH$10,[2]Data4!$HH$11:$HH$18</definedName>
    <definedName name="A126267506L_Latest">[2]Data4!$HH$18</definedName>
    <definedName name="A126267510C">[2]Data4!$FO$1:$FO$10,[2]Data4!$FO$11:$FO$18</definedName>
    <definedName name="A126267510C_Latest">[2]Data4!$FO$18</definedName>
    <definedName name="A126267514L">[2]Data5!$B$1:$B$10,[2]Data5!$B$11:$B$18</definedName>
    <definedName name="A126267514L_Latest">[2]Data5!$B$18</definedName>
    <definedName name="A126267518W">[2]Data5!$N$1:$N$10,[2]Data5!$N$11:$N$18</definedName>
    <definedName name="A126267518W_Latest">[2]Data5!$N$18</definedName>
    <definedName name="A126267522L">[2]Data5!$Q$1:$Q$10,[2]Data5!$Q$11:$Q$18</definedName>
    <definedName name="A126267522L_Latest">[2]Data5!$Q$18</definedName>
    <definedName name="A126267526W">[2]Data4!$GJ$1:$GJ$10,[2]Data4!$GJ$11:$GJ$18</definedName>
    <definedName name="A126267526W_Latest">[2]Data4!$GJ$18</definedName>
    <definedName name="A126267530L">[2]Data4!$GS$1:$GS$10,[2]Data4!$GS$11:$GS$18</definedName>
    <definedName name="A126267530L_Latest">[2]Data4!$GS$18</definedName>
    <definedName name="A126267534W">[2]Data4!$HQ$1:$HQ$10,[2]Data4!$HQ$11:$HQ$18</definedName>
    <definedName name="A126267534W_Latest">[2]Data4!$HQ$18</definedName>
    <definedName name="A126267538F">[2]Data4!$HT$1:$HT$10,[2]Data4!$HT$11:$HT$18</definedName>
    <definedName name="A126267538F_Latest">[2]Data4!$HT$18</definedName>
    <definedName name="A126267542W">[2]Data5!$K$1:$K$10,[2]Data5!$K$11:$K$18</definedName>
    <definedName name="A126267542W_Latest">[2]Data5!$K$18</definedName>
    <definedName name="A126267546F">[2]Data4!$FR$1:$FR$10,[2]Data4!$FR$11:$FR$18</definedName>
    <definedName name="A126267546F_Latest">[2]Data4!$FR$18</definedName>
    <definedName name="A126267550W">[2]Data4!$FX$1:$FX$10,[2]Data4!$FX$11:$FX$18</definedName>
    <definedName name="A126267550W_Latest">[2]Data4!$FX$18</definedName>
    <definedName name="A126267554F">[2]Data4!$GA$1:$GA$10,[2]Data4!$GA$11:$GA$18</definedName>
    <definedName name="A126267554F_Latest">[2]Data4!$GA$18</definedName>
    <definedName name="A126267558R">[2]Data4!$GP$1:$GP$10,[2]Data4!$GP$11:$GP$18</definedName>
    <definedName name="A126267558R_Latest">[2]Data4!$GP$18</definedName>
    <definedName name="A126267562F">[2]Data4!$GV$1:$GV$10,[2]Data4!$GV$11:$GV$18</definedName>
    <definedName name="A126267562F_Latest">[2]Data4!$GV$18</definedName>
    <definedName name="A126267566R">[2]Data5!$T$1:$T$10,[2]Data5!$T$11:$T$18</definedName>
    <definedName name="A126267566R_Latest">[2]Data5!$T$18</definedName>
    <definedName name="A126267570F">[2]Data1!$IL$1:$IL$10,[2]Data1!$IL$11:$IL$18</definedName>
    <definedName name="A126267570F_Latest">[2]Data1!$IL$18</definedName>
    <definedName name="A126267574R">[2]Data2!$T$1:$T$10,[2]Data2!$T$11:$T$18</definedName>
    <definedName name="A126267574R_Latest">[2]Data2!$T$18</definedName>
    <definedName name="A126267578X">[2]Data2!$H$1:$H$10,[2]Data2!$H$11:$H$18</definedName>
    <definedName name="A126267578X_Latest">[2]Data2!$H$18</definedName>
    <definedName name="A126267582R">[2]Data1!$IO$1:$IO$10,[2]Data1!$IO$11:$IO$18</definedName>
    <definedName name="A126267582R_Latest">[2]Data1!$IO$18</definedName>
    <definedName name="A126267586X">[2]Data2!$E$1:$E$10,[2]Data2!$E$11:$E$18</definedName>
    <definedName name="A126267586X_Latest">[2]Data2!$E$18</definedName>
    <definedName name="A126267590R">[2]Data2!$Z$1:$Z$10,[2]Data2!$Z$11:$Z$18</definedName>
    <definedName name="A126267590R_Latest">[2]Data2!$Z$18</definedName>
    <definedName name="A126267594X">[2]Data2!$Q$1:$Q$10,[2]Data2!$Q$11:$Q$18</definedName>
    <definedName name="A126267594X_Latest">[2]Data2!$Q$18</definedName>
    <definedName name="A126267598J">[2]Data2!$AF$1:$AF$10,[2]Data2!$AF$11:$AF$18</definedName>
    <definedName name="A126267598J_Latest">[2]Data2!$AF$18</definedName>
    <definedName name="A126267602L">[2]Data2!$AR$1:$AR$10,[2]Data2!$AR$11:$AR$18</definedName>
    <definedName name="A126267602L_Latest">[2]Data2!$AR$18</definedName>
    <definedName name="A126267606W">[2]Data1!$HW$1:$HW$10,[2]Data1!$HW$11:$HW$18</definedName>
    <definedName name="A126267606W_Latest">[2]Data1!$HW$18</definedName>
    <definedName name="A126267610L">[2]Data1!$II$1:$II$10,[2]Data1!$II$11:$II$18</definedName>
    <definedName name="A126267610L_Latest">[2]Data1!$II$18</definedName>
    <definedName name="A126267614W">[2]Data2!$W$1:$W$10,[2]Data2!$W$11:$W$18</definedName>
    <definedName name="A126267614W_Latest">[2]Data2!$W$18</definedName>
    <definedName name="A126267618F">[2]Data2!$AC$1:$AC$10,[2]Data2!$AC$11:$AC$18</definedName>
    <definedName name="A126267618F_Latest">[2]Data2!$AC$18</definedName>
    <definedName name="A126267622W">[2]Data2!$AI$1:$AI$10,[2]Data2!$AI$11:$AI$18</definedName>
    <definedName name="A126267622W_Latest">[2]Data2!$AI$18</definedName>
    <definedName name="A126267626F">[2]Data2!$AO$1:$AO$10,[2]Data2!$AO$11:$AO$18</definedName>
    <definedName name="A126267626F_Latest">[2]Data2!$AO$18</definedName>
    <definedName name="A126267630W">[2]Data1!$HE$1:$HE$10,[2]Data1!$HE$11:$HE$18</definedName>
    <definedName name="A126267630W_Latest">[2]Data1!$HE$18</definedName>
    <definedName name="A126267634F">[2]Data1!$HN$1:$HN$10,[2]Data1!$HN$11:$HN$18</definedName>
    <definedName name="A126267634F_Latest">[2]Data1!$HN$18</definedName>
    <definedName name="A126267638R">[2]Data1!$HQ$1:$HQ$10,[2]Data1!$HQ$11:$HQ$18</definedName>
    <definedName name="A126267638R_Latest">[2]Data1!$HQ$18</definedName>
    <definedName name="A126267642F">[2]Data2!$B$1:$B$10,[2]Data2!$B$11:$B$18</definedName>
    <definedName name="A126267642F_Latest">[2]Data2!$B$18</definedName>
    <definedName name="A126267646R">[2]Data1!$GY$1:$GY$10,[2]Data1!$GY$11:$GY$18</definedName>
    <definedName name="A126267646R_Latest">[2]Data1!$GY$18</definedName>
    <definedName name="A126267650F">[2]Data2!$AL$1:$AL$10,[2]Data2!$AL$11:$AL$18</definedName>
    <definedName name="A126267650F_Latest">[2]Data2!$AL$18</definedName>
    <definedName name="A126267654R">[2]Data2!$AX$1:$AX$10,[2]Data2!$AX$11:$AX$18</definedName>
    <definedName name="A126267654R_Latest">[2]Data2!$AX$18</definedName>
    <definedName name="A126267658X">[2]Data2!$BA$1:$BA$10,[2]Data2!$BA$11:$BA$18</definedName>
    <definedName name="A126267658X_Latest">[2]Data2!$BA$18</definedName>
    <definedName name="A126267662R">[2]Data1!$HT$1:$HT$10,[2]Data1!$HT$11:$HT$18</definedName>
    <definedName name="A126267662R_Latest">[2]Data1!$HT$18</definedName>
    <definedName name="A126267666X">[2]Data1!$IC$1:$IC$10,[2]Data1!$IC$11:$IC$18</definedName>
    <definedName name="A126267666X_Latest">[2]Data1!$IC$18</definedName>
    <definedName name="A126267670R">[2]Data2!$K$1:$K$10,[2]Data2!$K$11:$K$18</definedName>
    <definedName name="A126267670R_Latest">[2]Data2!$K$18</definedName>
    <definedName name="A126267674X">[2]Data2!$N$1:$N$10,[2]Data2!$N$11:$N$18</definedName>
    <definedName name="A126267674X_Latest">[2]Data2!$N$18</definedName>
    <definedName name="A126267678J">[2]Data2!$AU$1:$AU$10,[2]Data2!$AU$11:$AU$18</definedName>
    <definedName name="A126267678J_Latest">[2]Data2!$AU$18</definedName>
    <definedName name="A126267682X">[2]Data1!$HB$1:$HB$10,[2]Data1!$HB$11:$HB$18</definedName>
    <definedName name="A126267682X_Latest">[2]Data1!$HB$18</definedName>
    <definedName name="A126267686J">[2]Data1!$HH$1:$HH$10,[2]Data1!$HH$11:$HH$18</definedName>
    <definedName name="A126267686J_Latest">[2]Data1!$HH$18</definedName>
    <definedName name="A126267690X">[2]Data1!$HK$1:$HK$10,[2]Data1!$HK$11:$HK$18</definedName>
    <definedName name="A126267690X_Latest">[2]Data1!$HK$18</definedName>
    <definedName name="A126267694J">[2]Data1!$HZ$1:$HZ$10,[2]Data1!$HZ$11:$HZ$18</definedName>
    <definedName name="A126267694J_Latest">[2]Data1!$HZ$18</definedName>
    <definedName name="A126267698T">[2]Data1!$IF$1:$IF$10,[2]Data1!$IF$11:$IF$18</definedName>
    <definedName name="A126267698T_Latest">[2]Data1!$IF$18</definedName>
    <definedName name="A126267702W">[2]Data2!$BD$1:$BD$10,[2]Data2!$BD$11:$BD$18</definedName>
    <definedName name="A126267702W_Latest">[2]Data2!$BD$18</definedName>
    <definedName name="A126268794K">[2]Data3!$AZ$1:$AZ$10,[2]Data3!$AZ$11:$AZ$18</definedName>
    <definedName name="A126268794K_Latest">[2]Data3!$AZ$18</definedName>
    <definedName name="A126268798V">[2]Data3!$BX$1:$BX$10,[2]Data3!$BX$11:$BX$18</definedName>
    <definedName name="A126268798V_Latest">[2]Data3!$BX$18</definedName>
    <definedName name="A126268802X">[2]Data3!$BL$1:$BL$10,[2]Data3!$BL$11:$BL$18</definedName>
    <definedName name="A126268802X_Latest">[2]Data3!$BL$18</definedName>
    <definedName name="A126268806J">[2]Data3!$BC$1:$BC$10,[2]Data3!$BC$11:$BC$18</definedName>
    <definedName name="A126268806J_Latest">[2]Data3!$BC$18</definedName>
    <definedName name="A126268810X">[2]Data3!$BI$1:$BI$10,[2]Data3!$BI$11:$BI$18</definedName>
    <definedName name="A126268810X_Latest">[2]Data3!$BI$18</definedName>
    <definedName name="A126268814J">[2]Data3!$CD$1:$CD$10,[2]Data3!$CD$11:$CD$18</definedName>
    <definedName name="A126268814J_Latest">[2]Data3!$CD$18</definedName>
    <definedName name="A126268818T">[2]Data3!$BU$1:$BU$10,[2]Data3!$BU$11:$BU$18</definedName>
    <definedName name="A126268818T_Latest">[2]Data3!$BU$18</definedName>
    <definedName name="A126268822J">[2]Data3!$CJ$1:$CJ$10,[2]Data3!$CJ$11:$CJ$18</definedName>
    <definedName name="A126268822J_Latest">[2]Data3!$CJ$18</definedName>
    <definedName name="A126268826T">[2]Data3!$CV$1:$CV$10,[2]Data3!$CV$11:$CV$18</definedName>
    <definedName name="A126268826T_Latest">[2]Data3!$CV$18</definedName>
    <definedName name="A126268830J">[2]Data3!$AK$1:$AK$10,[2]Data3!$AK$11:$AK$18</definedName>
    <definedName name="A126268830J_Latest">[2]Data3!$AK$18</definedName>
    <definedName name="A126268834T">[2]Data3!$AW$1:$AW$10,[2]Data3!$AW$11:$AW$18</definedName>
    <definedName name="A126268834T_Latest">[2]Data3!$AW$18</definedName>
    <definedName name="A126268838A">[2]Data3!$CA$1:$CA$10,[2]Data3!$CA$11:$CA$18</definedName>
    <definedName name="A126268838A_Latest">[2]Data3!$CA$18</definedName>
    <definedName name="A126268842T">[2]Data3!$CG$1:$CG$10,[2]Data3!$CG$11:$CG$18</definedName>
    <definedName name="A126268842T_Latest">[2]Data3!$CG$18</definedName>
    <definedName name="A126268846A">[2]Data3!$CM$1:$CM$10,[2]Data3!$CM$11:$CM$18</definedName>
    <definedName name="A126268846A_Latest">[2]Data3!$CM$18</definedName>
    <definedName name="A126268850T">[2]Data3!$CS$1:$CS$10,[2]Data3!$CS$11:$CS$18</definedName>
    <definedName name="A126268850T_Latest">[2]Data3!$CS$18</definedName>
    <definedName name="A126268854A">[2]Data3!$S$1:$S$10,[2]Data3!$S$11:$S$18</definedName>
    <definedName name="A126268854A_Latest">[2]Data3!$S$18</definedName>
    <definedName name="A126268858K">[2]Data3!$AB$1:$AB$10,[2]Data3!$AB$11:$AB$18</definedName>
    <definedName name="A126268858K_Latest">[2]Data3!$AB$18</definedName>
    <definedName name="A126268862A">[2]Data3!$AE$1:$AE$10,[2]Data3!$AE$11:$AE$18</definedName>
    <definedName name="A126268862A_Latest">[2]Data3!$AE$18</definedName>
    <definedName name="A126268866K">[2]Data3!$BF$1:$BF$10,[2]Data3!$BF$11:$BF$18</definedName>
    <definedName name="A126268866K_Latest">[2]Data3!$BF$18</definedName>
    <definedName name="A126268870A">[2]Data3!$M$1:$M$10,[2]Data3!$M$11:$M$18</definedName>
    <definedName name="A126268870A_Latest">[2]Data3!$M$18</definedName>
    <definedName name="A126268874K">[2]Data3!$CP$1:$CP$10,[2]Data3!$CP$11:$CP$18</definedName>
    <definedName name="A126268874K_Latest">[2]Data3!$CP$18</definedName>
    <definedName name="A126268878V">[2]Data3!$DB$1:$DB$10,[2]Data3!$DB$11:$DB$18</definedName>
    <definedName name="A126268878V_Latest">[2]Data3!$DB$18</definedName>
    <definedName name="A126268882K">[2]Data3!$DE$1:$DE$10,[2]Data3!$DE$11:$DE$18</definedName>
    <definedName name="A126268882K_Latest">[2]Data3!$DE$18</definedName>
    <definedName name="A126268886V">[2]Data3!$AH$1:$AH$10,[2]Data3!$AH$11:$AH$18</definedName>
    <definedName name="A126268886V_Latest">[2]Data3!$AH$18</definedName>
    <definedName name="A126268890K">[2]Data3!$AQ$1:$AQ$10,[2]Data3!$AQ$11:$AQ$18</definedName>
    <definedName name="A126268890K_Latest">[2]Data3!$AQ$18</definedName>
    <definedName name="A126268894V">[2]Data3!$BO$1:$BO$10,[2]Data3!$BO$11:$BO$18</definedName>
    <definedName name="A126268894V_Latest">[2]Data3!$BO$18</definedName>
    <definedName name="A126268898C">[2]Data3!$BR$1:$BR$10,[2]Data3!$BR$11:$BR$18</definedName>
    <definedName name="A126268898C_Latest">[2]Data3!$BR$18</definedName>
    <definedName name="A126268902J">[2]Data3!$CY$1:$CY$10,[2]Data3!$CY$11:$CY$18</definedName>
    <definedName name="A126268902J_Latest">[2]Data3!$CY$18</definedName>
    <definedName name="A126268906T">[2]Data3!$P$1:$P$10,[2]Data3!$P$11:$P$18</definedName>
    <definedName name="A126268906T_Latest">[2]Data3!$P$18</definedName>
    <definedName name="A126268910J">[2]Data3!$V$1:$V$10,[2]Data3!$V$11:$V$18</definedName>
    <definedName name="A126268910J_Latest">[2]Data3!$V$18</definedName>
    <definedName name="A126268914T">[2]Data3!$Y$1:$Y$10,[2]Data3!$Y$11:$Y$18</definedName>
    <definedName name="A126268914T_Latest">[2]Data3!$Y$18</definedName>
    <definedName name="A126268918A">[2]Data3!$AN$1:$AN$10,[2]Data3!$AN$11:$AN$18</definedName>
    <definedName name="A126268918A_Latest">[2]Data3!$AN$18</definedName>
    <definedName name="A126268922T">[2]Data3!$AT$1:$AT$10,[2]Data3!$AT$11:$AT$18</definedName>
    <definedName name="A126268922T_Latest">[2]Data3!$AT$18</definedName>
    <definedName name="A126268926A">[2]Data3!$DH$1:$DH$10,[2]Data3!$DH$11:$DH$18</definedName>
    <definedName name="A126268926A_Latest">[2]Data3!$DH$18</definedName>
    <definedName name="A126270018K">[2]Data1!$EN$1:$EN$10,[2]Data1!$EN$11:$EN$18</definedName>
    <definedName name="A126270018K_Latest">[2]Data1!$EN$18</definedName>
    <definedName name="A126270022A">[2]Data1!$FL$1:$FL$10,[2]Data1!$FL$11:$FL$18</definedName>
    <definedName name="A126270022A_Latest">[2]Data1!$FL$18</definedName>
    <definedName name="A126270026K">[2]Data1!$EZ$1:$EZ$10,[2]Data1!$EZ$11:$EZ$18</definedName>
    <definedName name="A126270026K_Latest">[2]Data1!$EZ$18</definedName>
    <definedName name="A126270030A">[2]Data1!$EQ$1:$EQ$10,[2]Data1!$EQ$11:$EQ$18</definedName>
    <definedName name="A126270030A_Latest">[2]Data1!$EQ$18</definedName>
    <definedName name="A126270034K">[2]Data1!$EW$1:$EW$10,[2]Data1!$EW$11:$EW$18</definedName>
    <definedName name="A126270034K_Latest">[2]Data1!$EW$18</definedName>
    <definedName name="A126270038V">[2]Data1!$FR$1:$FR$10,[2]Data1!$FR$11:$FR$18</definedName>
    <definedName name="A126270038V_Latest">[2]Data1!$FR$18</definedName>
    <definedName name="A126270042K">[2]Data1!$FI$1:$FI$10,[2]Data1!$FI$11:$FI$18</definedName>
    <definedName name="A126270042K_Latest">[2]Data1!$FI$18</definedName>
    <definedName name="A126270046V">[2]Data1!$FX$1:$FX$10,[2]Data1!$FX$11:$FX$18</definedName>
    <definedName name="A126270046V_Latest">[2]Data1!$FX$18</definedName>
    <definedName name="A126270050K">[2]Data1!$GJ$1:$GJ$10,[2]Data1!$GJ$11:$GJ$18</definedName>
    <definedName name="A126270050K_Latest">[2]Data1!$GJ$18</definedName>
    <definedName name="A126270054V">[2]Data1!$DY$1:$DY$10,[2]Data1!$DY$11:$DY$18</definedName>
    <definedName name="A126270054V_Latest">[2]Data1!$DY$18</definedName>
    <definedName name="A126270058C">[2]Data1!$EK$1:$EK$10,[2]Data1!$EK$11:$EK$18</definedName>
    <definedName name="A126270058C_Latest">[2]Data1!$EK$18</definedName>
    <definedName name="A126270062V">[2]Data1!$FO$1:$FO$10,[2]Data1!$FO$11:$FO$18</definedName>
    <definedName name="A126270062V_Latest">[2]Data1!$FO$18</definedName>
    <definedName name="A126270066C">[2]Data1!$FU$1:$FU$10,[2]Data1!$FU$11:$FU$18</definedName>
    <definedName name="A126270066C_Latest">[2]Data1!$FU$18</definedName>
    <definedName name="A126270070V">[2]Data1!$GA$1:$GA$10,[2]Data1!$GA$11:$GA$18</definedName>
    <definedName name="A126270070V_Latest">[2]Data1!$GA$18</definedName>
    <definedName name="A126270074C">[2]Data1!$GG$1:$GG$10,[2]Data1!$GG$11:$GG$18</definedName>
    <definedName name="A126270074C_Latest">[2]Data1!$GG$18</definedName>
    <definedName name="A126270078L">[2]Data1!$DG$1:$DG$10,[2]Data1!$DG$11:$DG$18</definedName>
    <definedName name="A126270078L_Latest">[2]Data1!$DG$18</definedName>
    <definedName name="A126270082C">[2]Data1!$DP$1:$DP$10,[2]Data1!$DP$11:$DP$18</definedName>
    <definedName name="A126270082C_Latest">[2]Data1!$DP$18</definedName>
    <definedName name="A126270086L">[2]Data1!$DS$1:$DS$10,[2]Data1!$DS$11:$DS$18</definedName>
    <definedName name="A126270086L_Latest">[2]Data1!$DS$18</definedName>
    <definedName name="A126270090C">[2]Data1!$ET$1:$ET$10,[2]Data1!$ET$11:$ET$18</definedName>
    <definedName name="A126270090C_Latest">[2]Data1!$ET$18</definedName>
    <definedName name="A126270094L">[2]Data1!$DA$1:$DA$10,[2]Data1!$DA$11:$DA$18</definedName>
    <definedName name="A126270094L_Latest">[2]Data1!$DA$18</definedName>
    <definedName name="A126270098W">[2]Data1!$GD$1:$GD$10,[2]Data1!$GD$11:$GD$18</definedName>
    <definedName name="A126270098W_Latest">[2]Data1!$GD$18</definedName>
    <definedName name="A126270102A">[2]Data1!$GP$1:$GP$10,[2]Data1!$GP$11:$GP$18</definedName>
    <definedName name="A126270102A_Latest">[2]Data1!$GP$18</definedName>
    <definedName name="A126270106K">[2]Data1!$GS$1:$GS$10,[2]Data1!$GS$11:$GS$18</definedName>
    <definedName name="A126270106K_Latest">[2]Data1!$GS$18</definedName>
    <definedName name="A126270110A">[2]Data1!$DV$1:$DV$10,[2]Data1!$DV$11:$DV$18</definedName>
    <definedName name="A126270110A_Latest">[2]Data1!$DV$18</definedName>
    <definedName name="A126270114K">[2]Data1!$EE$1:$EE$10,[2]Data1!$EE$11:$EE$18</definedName>
    <definedName name="A126270114K_Latest">[2]Data1!$EE$18</definedName>
    <definedName name="A126270118V">[2]Data1!$FC$1:$FC$10,[2]Data1!$FC$11:$FC$18</definedName>
    <definedName name="A126270118V_Latest">[2]Data1!$FC$18</definedName>
    <definedName name="A126270122K">[2]Data1!$FF$1:$FF$10,[2]Data1!$FF$11:$FF$18</definedName>
    <definedName name="A126270122K_Latest">[2]Data1!$FF$18</definedName>
    <definedName name="A126270126V">[2]Data1!$GM$1:$GM$10,[2]Data1!$GM$11:$GM$18</definedName>
    <definedName name="A126270126V_Latest">[2]Data1!$GM$18</definedName>
    <definedName name="A126270130K">[2]Data1!$DD$1:$DD$10,[2]Data1!$DD$11:$DD$18</definedName>
    <definedName name="A126270130K_Latest">[2]Data1!$DD$18</definedName>
    <definedName name="A126270134V">[2]Data1!$DJ$1:$DJ$10,[2]Data1!$DJ$11:$DJ$18</definedName>
    <definedName name="A126270134V_Latest">[2]Data1!$DJ$18</definedName>
    <definedName name="A126270138C">[2]Data1!$DM$1:$DM$10,[2]Data1!$DM$11:$DM$18</definedName>
    <definedName name="A126270138C_Latest">[2]Data1!$DM$18</definedName>
    <definedName name="A126270142V">[2]Data1!$EB$1:$EB$10,[2]Data1!$EB$11:$EB$18</definedName>
    <definedName name="A126270142V_Latest">[2]Data1!$EB$18</definedName>
    <definedName name="A126270146C">[2]Data1!$EH$1:$EH$10,[2]Data1!$EH$11:$EH$18</definedName>
    <definedName name="A126270146C_Latest">[2]Data1!$EH$18</definedName>
    <definedName name="A126270150V">[2]Data1!$GV$1:$GV$10,[2]Data1!$GV$11:$GV$18</definedName>
    <definedName name="A126270150V_Latest">[2]Data1!$GV$18</definedName>
    <definedName name="A126271242W">[2]Data2!$CT$1:$CT$10,[2]Data2!$CT$11:$CT$18</definedName>
    <definedName name="A126271242W_Latest">[2]Data2!$CT$18</definedName>
    <definedName name="A126271246F">[2]Data2!$DR$1:$DR$10,[2]Data2!$DR$11:$DR$18</definedName>
    <definedName name="A126271246F_Latest">[2]Data2!$DR$18</definedName>
    <definedName name="A126271250W">[2]Data2!$DF$1:$DF$10,[2]Data2!$DF$11:$DF$18</definedName>
    <definedName name="A126271250W_Latest">[2]Data2!$DF$18</definedName>
    <definedName name="A126271254F">[2]Data2!$CW$1:$CW$10,[2]Data2!$CW$11:$CW$18</definedName>
    <definedName name="A126271254F_Latest">[2]Data2!$CW$18</definedName>
    <definedName name="A126271258R">[2]Data2!$DC$1:$DC$10,[2]Data2!$DC$11:$DC$18</definedName>
    <definedName name="A126271258R_Latest">[2]Data2!$DC$18</definedName>
    <definedName name="A126271262F">[2]Data2!$DX$1:$DX$10,[2]Data2!$DX$11:$DX$18</definedName>
    <definedName name="A126271262F_Latest">[2]Data2!$DX$18</definedName>
    <definedName name="A126271266R">[2]Data2!$DO$1:$DO$10,[2]Data2!$DO$11:$DO$18</definedName>
    <definedName name="A126271266R_Latest">[2]Data2!$DO$18</definedName>
    <definedName name="A126271270F">[2]Data2!$ED$1:$ED$10,[2]Data2!$ED$11:$ED$18</definedName>
    <definedName name="A126271270F_Latest">[2]Data2!$ED$18</definedName>
    <definedName name="A126271274R">[2]Data2!$EP$1:$EP$10,[2]Data2!$EP$11:$EP$18</definedName>
    <definedName name="A126271274R_Latest">[2]Data2!$EP$18</definedName>
    <definedName name="A126271278X">[2]Data2!$CE$1:$CE$10,[2]Data2!$CE$11:$CE$18</definedName>
    <definedName name="A126271278X_Latest">[2]Data2!$CE$18</definedName>
    <definedName name="A126271282R">[2]Data2!$CQ$1:$CQ$10,[2]Data2!$CQ$11:$CQ$18</definedName>
    <definedName name="A126271282R_Latest">[2]Data2!$CQ$18</definedName>
    <definedName name="A126271286X">[2]Data2!$DU$1:$DU$10,[2]Data2!$DU$11:$DU$18</definedName>
    <definedName name="A126271286X_Latest">[2]Data2!$DU$18</definedName>
    <definedName name="A126271290R">[2]Data2!$EA$1:$EA$10,[2]Data2!$EA$11:$EA$18</definedName>
    <definedName name="A126271290R_Latest">[2]Data2!$EA$18</definedName>
    <definedName name="A126271294X">[2]Data2!$EG$1:$EG$10,[2]Data2!$EG$11:$EG$18</definedName>
    <definedName name="A126271294X_Latest">[2]Data2!$EG$18</definedName>
    <definedName name="A126271298J">[2]Data2!$EM$1:$EM$10,[2]Data2!$EM$11:$EM$18</definedName>
    <definedName name="A126271298J_Latest">[2]Data2!$EM$18</definedName>
    <definedName name="A126271302L">[2]Data2!$BM$1:$BM$10,[2]Data2!$BM$11:$BM$18</definedName>
    <definedName name="A126271302L_Latest">[2]Data2!$BM$18</definedName>
    <definedName name="A126271306W">[2]Data2!$BV$1:$BV$10,[2]Data2!$BV$11:$BV$18</definedName>
    <definedName name="A126271306W_Latest">[2]Data2!$BV$18</definedName>
    <definedName name="A126271310L">[2]Data2!$BY$1:$BY$10,[2]Data2!$BY$11:$BY$18</definedName>
    <definedName name="A126271310L_Latest">[2]Data2!$BY$18</definedName>
    <definedName name="A126271314W">[2]Data2!$CZ$1:$CZ$10,[2]Data2!$CZ$11:$CZ$18</definedName>
    <definedName name="A126271314W_Latest">[2]Data2!$CZ$18</definedName>
    <definedName name="A126271318F">[2]Data2!$BG$1:$BG$10,[2]Data2!$BG$11:$BG$18</definedName>
    <definedName name="A126271318F_Latest">[2]Data2!$BG$18</definedName>
    <definedName name="A126271322W">[2]Data2!$EJ$1:$EJ$10,[2]Data2!$EJ$11:$EJ$18</definedName>
    <definedName name="A126271322W_Latest">[2]Data2!$EJ$18</definedName>
    <definedName name="A126271326F">[2]Data2!$EV$1:$EV$10,[2]Data2!$EV$11:$EV$18</definedName>
    <definedName name="A126271326F_Latest">[2]Data2!$EV$18</definedName>
    <definedName name="A126271330W">[2]Data2!$EY$1:$EY$10,[2]Data2!$EY$11:$EY$18</definedName>
    <definedName name="A126271330W_Latest">[2]Data2!$EY$18</definedName>
    <definedName name="A126271334F">[2]Data2!$CB$1:$CB$10,[2]Data2!$CB$11:$CB$18</definedName>
    <definedName name="A126271334F_Latest">[2]Data2!$CB$18</definedName>
    <definedName name="A126271338R">[2]Data2!$CK$1:$CK$10,[2]Data2!$CK$11:$CK$18</definedName>
    <definedName name="A126271338R_Latest">[2]Data2!$CK$18</definedName>
    <definedName name="A126271342F">[2]Data2!$DI$1:$DI$10,[2]Data2!$DI$11:$DI$18</definedName>
    <definedName name="A126271342F_Latest">[2]Data2!$DI$18</definedName>
    <definedName name="A126271346R">[2]Data2!$DL$1:$DL$10,[2]Data2!$DL$11:$DL$18</definedName>
    <definedName name="A126271346R_Latest">[2]Data2!$DL$18</definedName>
    <definedName name="A126271350F">[2]Data2!$ES$1:$ES$10,[2]Data2!$ES$11:$ES$18</definedName>
    <definedName name="A126271350F_Latest">[2]Data2!$ES$18</definedName>
    <definedName name="A126271354R">[2]Data2!$BJ$1:$BJ$10,[2]Data2!$BJ$11:$BJ$18</definedName>
    <definedName name="A126271354R_Latest">[2]Data2!$BJ$18</definedName>
    <definedName name="A126271358X">[2]Data2!$BP$1:$BP$10,[2]Data2!$BP$11:$BP$18</definedName>
    <definedName name="A126271358X_Latest">[2]Data2!$BP$18</definedName>
    <definedName name="A126271362R">[2]Data2!$BS$1:$BS$10,[2]Data2!$BS$11:$BS$18</definedName>
    <definedName name="A126271362R_Latest">[2]Data2!$BS$18</definedName>
    <definedName name="A126271366X">[2]Data2!$CH$1:$CH$10,[2]Data2!$CH$11:$CH$18</definedName>
    <definedName name="A126271366X_Latest">[2]Data2!$CH$18</definedName>
    <definedName name="A126271370R">[2]Data2!$CN$1:$CN$10,[2]Data2!$CN$11:$CN$18</definedName>
    <definedName name="A126271370R_Latest">[2]Data2!$CN$18</definedName>
    <definedName name="A126271374X">[2]Data2!$FB$1:$FB$10,[2]Data2!$FB$11:$FB$18</definedName>
    <definedName name="A126271374X_Latest">[2]Data2!$FB$18</definedName>
    <definedName name="A126272466A">[2]Data2!$GR$1:$GR$10,[2]Data2!$GR$11:$GR$18</definedName>
    <definedName name="A126272466A_Latest">[2]Data2!$GR$18</definedName>
    <definedName name="A126272470T">[2]Data2!$HP$1:$HP$10,[2]Data2!$HP$11:$HP$18</definedName>
    <definedName name="A126272470T_Latest">[2]Data2!$HP$18</definedName>
    <definedName name="A126272474A">[2]Data2!$HD$1:$HD$10,[2]Data2!$HD$11:$HD$18</definedName>
    <definedName name="A126272474A_Latest">[2]Data2!$HD$18</definedName>
    <definedName name="A126272478K">[2]Data2!$GU$1:$GU$10,[2]Data2!$GU$11:$GU$18</definedName>
    <definedName name="A126272478K_Latest">[2]Data2!$GU$18</definedName>
    <definedName name="A126272482A">[2]Data2!$HA$1:$HA$10,[2]Data2!$HA$11:$HA$18</definedName>
    <definedName name="A126272482A_Latest">[2]Data2!$HA$18</definedName>
    <definedName name="A126272486K">[2]Data2!$HV$1:$HV$10,[2]Data2!$HV$11:$HV$18</definedName>
    <definedName name="A126272486K_Latest">[2]Data2!$HV$18</definedName>
    <definedName name="A126272490A">[2]Data2!$HM$1:$HM$10,[2]Data2!$HM$11:$HM$18</definedName>
    <definedName name="A126272490A_Latest">[2]Data2!$HM$18</definedName>
    <definedName name="A126272494K">[2]Data2!$IB$1:$IB$10,[2]Data2!$IB$11:$IB$18</definedName>
    <definedName name="A126272494K_Latest">[2]Data2!$IB$18</definedName>
    <definedName name="A126272498V">[2]Data2!$IN$1:$IN$10,[2]Data2!$IN$11:$IN$18</definedName>
    <definedName name="A126272498V_Latest">[2]Data2!$IN$18</definedName>
    <definedName name="A126272502X">[2]Data2!$GC$1:$GC$10,[2]Data2!$GC$11:$GC$18</definedName>
    <definedName name="A126272502X_Latest">[2]Data2!$GC$18</definedName>
    <definedName name="A126272506J">[2]Data2!$GO$1:$GO$10,[2]Data2!$GO$11:$GO$18</definedName>
    <definedName name="A126272506J_Latest">[2]Data2!$GO$18</definedName>
    <definedName name="A126272510X">[2]Data2!$HS$1:$HS$10,[2]Data2!$HS$11:$HS$18</definedName>
    <definedName name="A126272510X_Latest">[2]Data2!$HS$18</definedName>
    <definedName name="A126272514J">[2]Data2!$HY$1:$HY$10,[2]Data2!$HY$11:$HY$18</definedName>
    <definedName name="A126272514J_Latest">[2]Data2!$HY$18</definedName>
    <definedName name="A126272518T">[2]Data2!$IE$1:$IE$10,[2]Data2!$IE$11:$IE$18</definedName>
    <definedName name="A126272518T_Latest">[2]Data2!$IE$18</definedName>
    <definedName name="A126272522J">[2]Data2!$IK$1:$IK$10,[2]Data2!$IK$11:$IK$18</definedName>
    <definedName name="A126272522J_Latest">[2]Data2!$IK$18</definedName>
    <definedName name="A126272526T">[2]Data2!$FK$1:$FK$10,[2]Data2!$FK$11:$FK$18</definedName>
    <definedName name="A126272526T_Latest">[2]Data2!$FK$18</definedName>
    <definedName name="A126272530J">[2]Data2!$FT$1:$FT$10,[2]Data2!$FT$11:$FT$18</definedName>
    <definedName name="A126272530J_Latest">[2]Data2!$FT$18</definedName>
    <definedName name="A126272534T">[2]Data2!$FW$1:$FW$10,[2]Data2!$FW$11:$FW$18</definedName>
    <definedName name="A126272534T_Latest">[2]Data2!$FW$18</definedName>
    <definedName name="A126272538A">[2]Data2!$GX$1:$GX$10,[2]Data2!$GX$11:$GX$18</definedName>
    <definedName name="A126272538A_Latest">[2]Data2!$GX$18</definedName>
    <definedName name="A126272542T">[2]Data2!$FE$1:$FE$10,[2]Data2!$FE$11:$FE$18</definedName>
    <definedName name="A126272542T_Latest">[2]Data2!$FE$18</definedName>
    <definedName name="A126272546A">[2]Data2!$IH$1:$IH$10,[2]Data2!$IH$11:$IH$18</definedName>
    <definedName name="A126272546A_Latest">[2]Data2!$IH$18</definedName>
    <definedName name="A126272550T">[2]Data3!$D$1:$D$10,[2]Data3!$D$11:$D$18</definedName>
    <definedName name="A126272550T_Latest">[2]Data3!$D$18</definedName>
    <definedName name="A126272554A">[2]Data3!$G$1:$G$10,[2]Data3!$G$11:$G$18</definedName>
    <definedName name="A126272554A_Latest">[2]Data3!$G$18</definedName>
    <definedName name="A126272558K">[2]Data2!$FZ$1:$FZ$10,[2]Data2!$FZ$11:$FZ$18</definedName>
    <definedName name="A126272558K_Latest">[2]Data2!$FZ$18</definedName>
    <definedName name="A126272562A">[2]Data2!$GI$1:$GI$10,[2]Data2!$GI$11:$GI$18</definedName>
    <definedName name="A126272562A_Latest">[2]Data2!$GI$18</definedName>
    <definedName name="A126272566K">[2]Data2!$HG$1:$HG$10,[2]Data2!$HG$11:$HG$18</definedName>
    <definedName name="A126272566K_Latest">[2]Data2!$HG$18</definedName>
    <definedName name="A126272570A">[2]Data2!$HJ$1:$HJ$10,[2]Data2!$HJ$11:$HJ$18</definedName>
    <definedName name="A126272570A_Latest">[2]Data2!$HJ$18</definedName>
    <definedName name="A126272574K">[2]Data2!$IQ$1:$IQ$10,[2]Data2!$IQ$11:$IQ$18</definedName>
    <definedName name="A126272574K_Latest">[2]Data2!$IQ$18</definedName>
    <definedName name="A126272578V">[2]Data2!$FH$1:$FH$10,[2]Data2!$FH$11:$FH$18</definedName>
    <definedName name="A126272578V_Latest">[2]Data2!$FH$18</definedName>
    <definedName name="A126272582K">[2]Data2!$FN$1:$FN$10,[2]Data2!$FN$11:$FN$18</definedName>
    <definedName name="A126272582K_Latest">[2]Data2!$FN$18</definedName>
    <definedName name="A126272586V">[2]Data2!$FQ$1:$FQ$10,[2]Data2!$FQ$11:$FQ$18</definedName>
    <definedName name="A126272586V_Latest">[2]Data2!$FQ$18</definedName>
    <definedName name="A126272590K">[2]Data2!$GF$1:$GF$10,[2]Data2!$GF$11:$GF$18</definedName>
    <definedName name="A126272590K_Latest">[2]Data2!$GF$18</definedName>
    <definedName name="A126272594V">[2]Data2!$GL$1:$GL$10,[2]Data2!$GL$11:$GL$18</definedName>
    <definedName name="A126272594V_Latest">[2]Data2!$GL$18</definedName>
    <definedName name="A126272598C">[2]Data3!$J$1:$J$10,[2]Data3!$J$11:$J$18</definedName>
    <definedName name="A126272598C_Latest">[2]Data3!$J$18</definedName>
    <definedName name="A130126740T">Data1!$AO$1:$AO$10,Data1!$AO$11:$AO$19</definedName>
    <definedName name="A130126740T_Data">Data1!$AO$11:$AO$19</definedName>
    <definedName name="A130126740T_Latest">Data1!$AO$19</definedName>
    <definedName name="A130126748K">Data1!$BP$1:$BP$10,Data1!$BP$11:$BP$19</definedName>
    <definedName name="A130126748K_Data">Data1!$BP$11:$BP$19</definedName>
    <definedName name="A130126748K_Latest">Data1!$BP$19</definedName>
    <definedName name="A130126756K">Data1!$BD$1:$BD$10,Data1!$BD$11:$BD$19</definedName>
    <definedName name="A130126756K_Data">Data1!$BD$11:$BD$19</definedName>
    <definedName name="A130126756K_Latest">Data1!$BD$19</definedName>
    <definedName name="A130126764K">Data1!$AR$1:$AR$10,Data1!$AR$11:$AR$19</definedName>
    <definedName name="A130126764K_Data">Data1!$AR$11:$AR$19</definedName>
    <definedName name="A130126764K_Latest">Data1!$AR$19</definedName>
    <definedName name="A130126772K">Data1!$AX$1:$AX$10,Data1!$AX$11:$AX$19</definedName>
    <definedName name="A130126772K_Data">Data1!$AX$11:$AX$19</definedName>
    <definedName name="A130126772K_Latest">Data1!$AX$19</definedName>
    <definedName name="A130126780K">Data1!$BV$1:$BV$10,Data1!$BV$11:$BV$19</definedName>
    <definedName name="A130126780K_Data">Data1!$BV$11:$BV$19</definedName>
    <definedName name="A130126780K_Latest">Data1!$BV$19</definedName>
    <definedName name="A130126788C">Data1!$BM$1:$BM$10,Data1!$BM$11:$BM$19</definedName>
    <definedName name="A130126788C_Data">Data1!$BM$11:$BM$19</definedName>
    <definedName name="A130126788C_Latest">Data1!$BM$19</definedName>
    <definedName name="A130126796C">Data1!$CB$1:$CB$10,Data1!$CB$11:$CB$19</definedName>
    <definedName name="A130126796C_Data">Data1!$CB$11:$CB$19</definedName>
    <definedName name="A130126796C_Latest">Data1!$CB$19</definedName>
    <definedName name="A130126804T">Data1!$CN$1:$CN$10,Data1!$CN$11:$CN$19</definedName>
    <definedName name="A130126804T_Data">Data1!$CN$11:$CN$19</definedName>
    <definedName name="A130126804T_Latest">Data1!$CN$19</definedName>
    <definedName name="A130126814W">Data1!$BA$1:$BA$10,Data1!$BA$11:$BA$19</definedName>
    <definedName name="A130126814W_Data">Data1!$BA$11:$BA$19</definedName>
    <definedName name="A130126814W_Latest">Data1!$BA$19</definedName>
    <definedName name="A130126820T">Data1!$Z$1:$Z$10,Data1!$Z$11:$Z$19</definedName>
    <definedName name="A130126820T_Data">Data1!$Z$11:$Z$19</definedName>
    <definedName name="A130126820T_Latest">Data1!$Z$19</definedName>
    <definedName name="A130126828K">Data1!$AL$1:$AL$10,Data1!$AL$11:$AL$19</definedName>
    <definedName name="A130126828K_Data">Data1!$AL$11:$AL$19</definedName>
    <definedName name="A130126828K_Latest">Data1!$AL$19</definedName>
    <definedName name="A130126836K">Data1!$BS$1:$BS$10,Data1!$BS$11:$BS$19</definedName>
    <definedName name="A130126836K_Data">Data1!$BS$11:$BS$19</definedName>
    <definedName name="A130126836K_Latest">Data1!$BS$19</definedName>
    <definedName name="A130126844K">Data1!$BY$1:$BY$10,Data1!$BY$11:$BY$19</definedName>
    <definedName name="A130126844K_Data">Data1!$BY$11:$BY$19</definedName>
    <definedName name="A130126844K_Latest">Data1!$BY$19</definedName>
    <definedName name="A130126852K">Data1!$CE$1:$CE$10,Data1!$CE$11:$CE$19</definedName>
    <definedName name="A130126852K_Data">Data1!$CE$11:$CE$19</definedName>
    <definedName name="A130126852K_Latest">Data1!$CE$19</definedName>
    <definedName name="A130126860K">Data1!$CK$1:$CK$10,Data1!$CK$11:$CK$19</definedName>
    <definedName name="A130126860K_Data">Data1!$CK$11:$CK$19</definedName>
    <definedName name="A130126860K_Latest">Data1!$CK$19</definedName>
    <definedName name="A130126868C">Data1!$H$1:$H$10,Data1!$H$11:$H$19</definedName>
    <definedName name="A130126868C_Data">Data1!$H$11:$H$19</definedName>
    <definedName name="A130126868C_Latest">Data1!$H$19</definedName>
    <definedName name="A130126876C">Data1!$Q$1:$Q$10,Data1!$Q$11:$Q$19</definedName>
    <definedName name="A130126876C_Data">Data1!$Q$11:$Q$19</definedName>
    <definedName name="A130126876C_Latest">Data1!$Q$19</definedName>
    <definedName name="A130126884C">Data1!$T$1:$T$10,Data1!$T$11:$T$19</definedName>
    <definedName name="A130126884C_Data">Data1!$T$11:$T$19</definedName>
    <definedName name="A130126884C_Latest">Data1!$T$19</definedName>
    <definedName name="A130126892C">Data1!$AU$1:$AU$10,Data1!$AU$11:$AU$19</definedName>
    <definedName name="A130126892C_Data">Data1!$AU$11:$AU$19</definedName>
    <definedName name="A130126892C_Latest">Data1!$AU$19</definedName>
    <definedName name="A130126900T">Data1!$B$1:$B$10,Data1!$B$11:$B$19</definedName>
    <definedName name="A130126900T_Data">Data1!$B$11:$B$19</definedName>
    <definedName name="A130126900T_Latest">Data1!$B$19</definedName>
    <definedName name="A130126908K">Data1!$CH$1:$CH$10,Data1!$CH$11:$CH$19</definedName>
    <definedName name="A130126908K_Data">Data1!$CH$11:$CH$19</definedName>
    <definedName name="A130126908K_Latest">Data1!$CH$19</definedName>
    <definedName name="A130126916K">Data1!$CT$1:$CT$10,Data1!$CT$11:$CT$19</definedName>
    <definedName name="A130126916K_Data">Data1!$CT$11:$CT$19</definedName>
    <definedName name="A130126916K_Latest">Data1!$CT$19</definedName>
    <definedName name="A130126924K">Data1!$CW$1:$CW$10,Data1!$CW$11:$CW$19</definedName>
    <definedName name="A130126924K_Data">Data1!$CW$11:$CW$19</definedName>
    <definedName name="A130126924K_Latest">Data1!$CW$19</definedName>
    <definedName name="A130126932K">Data1!$W$1:$W$10,Data1!$W$11:$W$19</definedName>
    <definedName name="A130126932K_Data">Data1!$W$11:$W$19</definedName>
    <definedName name="A130126932K_Latest">Data1!$W$19</definedName>
    <definedName name="A130126940K">Data1!$AF$1:$AF$10,Data1!$AF$11:$AF$19</definedName>
    <definedName name="A130126940K_Data">Data1!$AF$11:$AF$19</definedName>
    <definedName name="A130126940K_Latest">Data1!$AF$19</definedName>
    <definedName name="A130126948C">Data1!$BG$1:$BG$10,Data1!$BG$11:$BG$19</definedName>
    <definedName name="A130126948C_Data">Data1!$BG$11:$BG$19</definedName>
    <definedName name="A130126948C_Latest">Data1!$BG$19</definedName>
    <definedName name="A130126956C">Data1!$BJ$1:$BJ$10,Data1!$BJ$11:$BJ$19</definedName>
    <definedName name="A130126956C_Data">Data1!$BJ$11:$BJ$19</definedName>
    <definedName name="A130126956C_Latest">Data1!$BJ$19</definedName>
    <definedName name="A130126964C">Data1!$CQ$1:$CQ$10,Data1!$CQ$11:$CQ$19</definedName>
    <definedName name="A130126964C_Data">Data1!$CQ$11:$CQ$19</definedName>
    <definedName name="A130126964C_Latest">Data1!$CQ$19</definedName>
    <definedName name="A130126972C">Data1!$E$1:$E$10,Data1!$E$11:$E$19</definedName>
    <definedName name="A130126972C_Data">Data1!$E$11:$E$19</definedName>
    <definedName name="A130126972C_Latest">Data1!$E$19</definedName>
    <definedName name="A130126980C">Data1!$K$1:$K$10,Data1!$K$11:$K$19</definedName>
    <definedName name="A130126980C_Data">Data1!$K$11:$K$19</definedName>
    <definedName name="A130126980C_Latest">Data1!$K$19</definedName>
    <definedName name="A130126988W">Data1!$N$1:$N$10,Data1!$N$11:$N$19</definedName>
    <definedName name="A130126988W_Data">Data1!$N$11:$N$19</definedName>
    <definedName name="A130126988W_Latest">Data1!$N$19</definedName>
    <definedName name="A130126996W">Data1!$AC$1:$AC$10,Data1!$AC$11:$AC$19</definedName>
    <definedName name="A130126996W_Data">Data1!$AC$11:$AC$19</definedName>
    <definedName name="A130126996W_Latest">Data1!$AC$19</definedName>
    <definedName name="A130127004L">Data1!$AI$1:$AI$10,Data1!$AI$11:$AI$19</definedName>
    <definedName name="A130127004L_Data">Data1!$AI$11:$AI$19</definedName>
    <definedName name="A130127004L_Latest">Data1!$AI$19</definedName>
    <definedName name="A130127012L">Data1!$CZ$1:$CZ$10,Data1!$CZ$11:$CZ$19</definedName>
    <definedName name="A130127012L_Data">Data1!$CZ$11:$CZ$19</definedName>
    <definedName name="A130127012L_Latest">Data1!$CZ$19</definedName>
    <definedName name="A130127020L">Data6!$EZ$1:$EZ$10,Data6!$EZ$11:$EZ$19</definedName>
    <definedName name="A130127020L_Data">Data6!$EZ$11:$EZ$19</definedName>
    <definedName name="A130127020L_Latest">Data6!$EZ$19</definedName>
    <definedName name="A130127028F">Data6!$GA$1:$GA$10,Data6!$GA$11:$GA$19</definedName>
    <definedName name="A130127028F_Data">Data6!$GA$11:$GA$19</definedName>
    <definedName name="A130127028F_Latest">Data6!$GA$19</definedName>
    <definedName name="A130127036F">Data6!$FO$1:$FO$10,Data6!$FO$11:$FO$19</definedName>
    <definedName name="A130127036F_Data">Data6!$FO$11:$FO$19</definedName>
    <definedName name="A130127036F_Latest">Data6!$FO$19</definedName>
    <definedName name="A130127044F">Data6!$FC$1:$FC$10,Data6!$FC$11:$FC$19</definedName>
    <definedName name="A130127044F_Data">Data6!$FC$11:$FC$19</definedName>
    <definedName name="A130127044F_Latest">Data6!$FC$19</definedName>
    <definedName name="A130127052F">Data6!$FI$1:$FI$10,Data6!$FI$11:$FI$19</definedName>
    <definedName name="A130127052F_Data">Data6!$FI$11:$FI$19</definedName>
    <definedName name="A130127052F_Latest">Data6!$FI$19</definedName>
    <definedName name="A130127060F">Data6!$GG$1:$GG$10,Data6!$GG$11:$GG$19</definedName>
    <definedName name="A130127060F_Data">Data6!$GG$11:$GG$19</definedName>
    <definedName name="A130127060F_Latest">Data6!$GG$19</definedName>
    <definedName name="A130127068X">Data6!$FX$1:$FX$10,Data6!$FX$11:$FX$19</definedName>
    <definedName name="A130127068X_Data">Data6!$FX$11:$FX$19</definedName>
    <definedName name="A130127068X_Latest">Data6!$FX$19</definedName>
    <definedName name="A130127076X">Data6!$GM$1:$GM$10,Data6!$GM$11:$GM$19</definedName>
    <definedName name="A130127076X_Data">Data6!$GM$11:$GM$19</definedName>
    <definedName name="A130127076X_Latest">Data6!$GM$19</definedName>
    <definedName name="A130127084X">Data6!$GY$1:$GY$10,Data6!$GY$11:$GY$19</definedName>
    <definedName name="A130127084X_Data">Data6!$GY$11:$GY$19</definedName>
    <definedName name="A130127084X_Latest">Data6!$GY$19</definedName>
    <definedName name="A130127094C">Data6!$FL$1:$FL$10,Data6!$FL$11:$FL$19</definedName>
    <definedName name="A130127094C_Data">Data6!$FL$11:$FL$19</definedName>
    <definedName name="A130127094C_Latest">Data6!$FL$19</definedName>
    <definedName name="A130127100L">Data6!$EK$1:$EK$10,Data6!$EK$11:$EK$19</definedName>
    <definedName name="A130127100L_Data">Data6!$EK$11:$EK$19</definedName>
    <definedName name="A130127100L_Latest">Data6!$EK$19</definedName>
    <definedName name="A130127108F">Data6!$EW$1:$EW$10,Data6!$EW$11:$EW$19</definedName>
    <definedName name="A130127108F_Data">Data6!$EW$11:$EW$19</definedName>
    <definedName name="A130127108F_Latest">Data6!$EW$19</definedName>
    <definedName name="A130127116F">Data6!$GD$1:$GD$10,Data6!$GD$11:$GD$19</definedName>
    <definedName name="A130127116F_Data">Data6!$GD$11:$GD$19</definedName>
    <definedName name="A130127116F_Latest">Data6!$GD$19</definedName>
    <definedName name="A130127124F">Data6!$GJ$1:$GJ$10,Data6!$GJ$11:$GJ$19</definedName>
    <definedName name="A130127124F_Data">Data6!$GJ$11:$GJ$19</definedName>
    <definedName name="A130127124F_Latest">Data6!$GJ$19</definedName>
    <definedName name="A130127132F">Data6!$GP$1:$GP$10,Data6!$GP$11:$GP$19</definedName>
    <definedName name="A130127132F_Data">Data6!$GP$11:$GP$19</definedName>
    <definedName name="A130127132F_Latest">Data6!$GP$19</definedName>
    <definedName name="A130127140F">Data6!$GV$1:$GV$10,Data6!$GV$11:$GV$19</definedName>
    <definedName name="A130127140F_Data">Data6!$GV$11:$GV$19</definedName>
    <definedName name="A130127140F_Latest">Data6!$GV$19</definedName>
    <definedName name="A130127148X">Data6!$DS$1:$DS$10,Data6!$DS$11:$DS$19</definedName>
    <definedName name="A130127148X_Data">Data6!$DS$11:$DS$19</definedName>
    <definedName name="A130127148X_Latest">Data6!$DS$19</definedName>
    <definedName name="A130127156X">Data6!$EB$1:$EB$10,Data6!$EB$11:$EB$19</definedName>
    <definedName name="A130127156X_Data">Data6!$EB$11:$EB$19</definedName>
    <definedName name="A130127156X_Latest">Data6!$EB$19</definedName>
    <definedName name="A130127164X">Data6!$EE$1:$EE$10,Data6!$EE$11:$EE$19</definedName>
    <definedName name="A130127164X_Data">Data6!$EE$11:$EE$19</definedName>
    <definedName name="A130127164X_Latest">Data6!$EE$19</definedName>
    <definedName name="A130127172X">Data6!$FF$1:$FF$10,Data6!$FF$11:$FF$19</definedName>
    <definedName name="A130127172X_Data">Data6!$FF$11:$FF$19</definedName>
    <definedName name="A130127172X_Latest">Data6!$FF$19</definedName>
    <definedName name="A130127180X">Data6!$DM$1:$DM$10,Data6!$DM$11:$DM$19</definedName>
    <definedName name="A130127180X_Data">Data6!$DM$11:$DM$19</definedName>
    <definedName name="A130127180X_Latest">Data6!$DM$19</definedName>
    <definedName name="A130127188T">Data6!$GS$1:$GS$10,Data6!$GS$11:$GS$19</definedName>
    <definedName name="A130127188T_Data">Data6!$GS$11:$GS$19</definedName>
    <definedName name="A130127188T_Latest">Data6!$GS$19</definedName>
    <definedName name="A130127196T">Data6!$HE$1:$HE$10,Data6!$HE$11:$HE$19</definedName>
    <definedName name="A130127196T_Data">Data6!$HE$11:$HE$19</definedName>
    <definedName name="A130127196T_Latest">Data6!$HE$19</definedName>
    <definedName name="A130127204F">Data6!$HH$1:$HH$10,Data6!$HH$11:$HH$19</definedName>
    <definedName name="A130127204F_Data">Data6!$HH$11:$HH$19</definedName>
    <definedName name="A130127204F_Latest">Data6!$HH$19</definedName>
    <definedName name="A130127212F">Data6!$EH$1:$EH$10,Data6!$EH$11:$EH$19</definedName>
    <definedName name="A130127212F_Data">Data6!$EH$11:$EH$19</definedName>
    <definedName name="A130127212F_Latest">Data6!$EH$19</definedName>
    <definedName name="A130127220F">Data6!$EQ$1:$EQ$10,Data6!$EQ$11:$EQ$19</definedName>
    <definedName name="A130127220F_Data">Data6!$EQ$11:$EQ$19</definedName>
    <definedName name="A130127220F_Latest">Data6!$EQ$19</definedName>
    <definedName name="A130127228X">Data6!$FR$1:$FR$10,Data6!$FR$11:$FR$19</definedName>
    <definedName name="A130127228X_Data">Data6!$FR$11:$FR$19</definedName>
    <definedName name="A130127228X_Latest">Data6!$FR$19</definedName>
    <definedName name="A130127236X">Data6!$FU$1:$FU$10,Data6!$FU$11:$FU$19</definedName>
    <definedName name="A130127236X_Data">Data6!$FU$11:$FU$19</definedName>
    <definedName name="A130127236X_Latest">Data6!$FU$19</definedName>
    <definedName name="A130127244X">Data6!$HB$1:$HB$10,Data6!$HB$11:$HB$19</definedName>
    <definedName name="A130127244X_Data">Data6!$HB$11:$HB$19</definedName>
    <definedName name="A130127244X_Latest">Data6!$HB$19</definedName>
    <definedName name="A130127252X">Data6!$DP$1:$DP$10,Data6!$DP$11:$DP$19</definedName>
    <definedName name="A130127252X_Data">Data6!$DP$11:$DP$19</definedName>
    <definedName name="A130127252X_Latest">Data6!$DP$19</definedName>
    <definedName name="A130127260X">Data6!$DV$1:$DV$10,Data6!$DV$11:$DV$19</definedName>
    <definedName name="A130127260X_Data">Data6!$DV$11:$DV$19</definedName>
    <definedName name="A130127260X_Latest">Data6!$DV$19</definedName>
    <definedName name="A130127268T">Data6!$DY$1:$DY$10,Data6!$DY$11:$DY$19</definedName>
    <definedName name="A130127268T_Data">Data6!$DY$11:$DY$19</definedName>
    <definedName name="A130127268T_Latest">Data6!$DY$19</definedName>
    <definedName name="A130127276T">Data6!$EN$1:$EN$10,Data6!$EN$11:$EN$19</definedName>
    <definedName name="A130127276T_Data">Data6!$EN$11:$EN$19</definedName>
    <definedName name="A130127276T_Latest">Data6!$EN$19</definedName>
    <definedName name="A130127284T">Data6!$ET$1:$ET$10,Data6!$ET$11:$ET$19</definedName>
    <definedName name="A130127284T_Data">Data6!$ET$11:$ET$19</definedName>
    <definedName name="A130127284T_Latest">Data6!$ET$19</definedName>
    <definedName name="A130127292T">Data6!$HK$1:$HK$10,Data6!$HK$11:$HK$19</definedName>
    <definedName name="A130127292T_Data">Data6!$HK$11:$HK$19</definedName>
    <definedName name="A130127292T_Latest">Data6!$HK$19</definedName>
    <definedName name="A130127300F">Data4!$Z$1:$Z$10,Data4!$Z$11:$Z$19</definedName>
    <definedName name="A130127300F_Data">Data4!$Z$11:$Z$19</definedName>
    <definedName name="A130127300F_Latest">Data4!$Z$19</definedName>
    <definedName name="A130127308X">Data4!$BA$1:$BA$10,Data4!$BA$11:$BA$19</definedName>
    <definedName name="A130127308X_Data">Data4!$BA$11:$BA$19</definedName>
    <definedName name="A130127308X_Latest">Data4!$BA$19</definedName>
    <definedName name="A130127316X">Data4!$AO$1:$AO$10,Data4!$AO$11:$AO$19</definedName>
    <definedName name="A130127316X_Data">Data4!$AO$11:$AO$19</definedName>
    <definedName name="A130127316X_Latest">Data4!$AO$19</definedName>
    <definedName name="A130127324X">Data4!$AC$1:$AC$10,Data4!$AC$11:$AC$19</definedName>
    <definedName name="A130127324X_Data">Data4!$AC$11:$AC$19</definedName>
    <definedName name="A130127324X_Latest">Data4!$AC$19</definedName>
    <definedName name="A130127332X">Data4!$AI$1:$AI$10,Data4!$AI$11:$AI$19</definedName>
    <definedName name="A130127332X_Data">Data4!$AI$11:$AI$19</definedName>
    <definedName name="A130127332X_Latest">Data4!$AI$19</definedName>
    <definedName name="A130127340X">Data4!$BG$1:$BG$10,Data4!$BG$11:$BG$19</definedName>
    <definedName name="A130127340X_Data">Data4!$BG$11:$BG$19</definedName>
    <definedName name="A130127340X_Latest">Data4!$BG$19</definedName>
    <definedName name="A130127348T">Data4!$AX$1:$AX$10,Data4!$AX$11:$AX$19</definedName>
    <definedName name="A130127348T_Data">Data4!$AX$11:$AX$19</definedName>
    <definedName name="A130127348T_Latest">Data4!$AX$19</definedName>
    <definedName name="A130127356T">Data4!$BM$1:$BM$10,Data4!$BM$11:$BM$19</definedName>
    <definedName name="A130127356T_Data">Data4!$BM$11:$BM$19</definedName>
    <definedName name="A130127356T_Latest">Data4!$BM$19</definedName>
    <definedName name="A130127364T">Data4!$BY$1:$BY$10,Data4!$BY$11:$BY$19</definedName>
    <definedName name="A130127364T_Data">Data4!$BY$11:$BY$19</definedName>
    <definedName name="A130127364T_Latest">Data4!$BY$19</definedName>
    <definedName name="A130127374W">Data4!$AL$1:$AL$10,Data4!$AL$11:$AL$19</definedName>
    <definedName name="A130127374W_Data">Data4!$AL$11:$AL$19</definedName>
    <definedName name="A130127374W_Latest">Data4!$AL$19</definedName>
    <definedName name="A130127380T">Data4!$K$1:$K$10,Data4!$K$11:$K$19</definedName>
    <definedName name="A130127380T_Data">Data4!$K$11:$K$19</definedName>
    <definedName name="A130127380T_Latest">Data4!$K$19</definedName>
    <definedName name="A130127388K">Data4!$W$1:$W$10,Data4!$W$11:$W$19</definedName>
    <definedName name="A130127388K_Data">Data4!$W$11:$W$19</definedName>
    <definedName name="A130127388K_Latest">Data4!$W$19</definedName>
    <definedName name="A130127396K">Data4!$BD$1:$BD$10,Data4!$BD$11:$BD$19</definedName>
    <definedName name="A130127396K_Data">Data4!$BD$11:$BD$19</definedName>
    <definedName name="A130127396K_Latest">Data4!$BD$19</definedName>
    <definedName name="A130127404X">Data4!$BJ$1:$BJ$10,Data4!$BJ$11:$BJ$19</definedName>
    <definedName name="A130127404X_Data">Data4!$BJ$11:$BJ$19</definedName>
    <definedName name="A130127404X_Latest">Data4!$BJ$19</definedName>
    <definedName name="A130127412X">Data4!$BP$1:$BP$10,Data4!$BP$11:$BP$19</definedName>
    <definedName name="A130127412X_Data">Data4!$BP$11:$BP$19</definedName>
    <definedName name="A130127412X_Latest">Data4!$BP$19</definedName>
    <definedName name="A130127420X">Data4!$BV$1:$BV$10,Data4!$BV$11:$BV$19</definedName>
    <definedName name="A130127420X_Data">Data4!$BV$11:$BV$19</definedName>
    <definedName name="A130127420X_Latest">Data4!$BV$19</definedName>
    <definedName name="A130127428T">Data3!$II$1:$II$10,Data3!$II$11:$II$19</definedName>
    <definedName name="A130127428T_Data">Data3!$II$11:$II$19</definedName>
    <definedName name="A130127428T_Latest">Data3!$II$19</definedName>
    <definedName name="A130127436T">Data4!$B$1:$B$10,Data4!$B$11:$B$19</definedName>
    <definedName name="A130127436T_Data">Data4!$B$11:$B$19</definedName>
    <definedName name="A130127436T_Latest">Data4!$B$19</definedName>
    <definedName name="A130127444T">Data4!$E$1:$E$10,Data4!$E$11:$E$19</definedName>
    <definedName name="A130127444T_Data">Data4!$E$11:$E$19</definedName>
    <definedName name="A130127444T_Latest">Data4!$E$19</definedName>
    <definedName name="A130127452T">Data4!$AF$1:$AF$10,Data4!$AF$11:$AF$19</definedName>
    <definedName name="A130127452T_Data">Data4!$AF$11:$AF$19</definedName>
    <definedName name="A130127452T_Latest">Data4!$AF$19</definedName>
    <definedName name="A130127460T">Data3!$IC$1:$IC$10,Data3!$IC$11:$IC$19</definedName>
    <definedName name="A130127460T_Data">Data3!$IC$11:$IC$19</definedName>
    <definedName name="A130127460T_Latest">Data3!$IC$19</definedName>
    <definedName name="A130127468K">Data4!$BS$1:$BS$10,Data4!$BS$11:$BS$19</definedName>
    <definedName name="A130127468K_Data">Data4!$BS$11:$BS$19</definedName>
    <definedName name="A130127468K_Latest">Data4!$BS$19</definedName>
    <definedName name="A130127476K">Data4!$CE$1:$CE$10,Data4!$CE$11:$CE$19</definedName>
    <definedName name="A130127476K_Data">Data4!$CE$11:$CE$19</definedName>
    <definedName name="A130127476K_Latest">Data4!$CE$19</definedName>
    <definedName name="A130127484K">Data4!$CH$1:$CH$10,Data4!$CH$11:$CH$19</definedName>
    <definedName name="A130127484K_Data">Data4!$CH$11:$CH$19</definedName>
    <definedName name="A130127484K_Latest">Data4!$CH$19</definedName>
    <definedName name="A130127492K">Data4!$H$1:$H$10,Data4!$H$11:$H$19</definedName>
    <definedName name="A130127492K_Data">Data4!$H$11:$H$19</definedName>
    <definedName name="A130127492K_Latest">Data4!$H$19</definedName>
    <definedName name="A130127500X">Data4!$Q$1:$Q$10,Data4!$Q$11:$Q$19</definedName>
    <definedName name="A130127500X_Data">Data4!$Q$11:$Q$19</definedName>
    <definedName name="A130127500X_Latest">Data4!$Q$19</definedName>
    <definedName name="A130127508T">Data4!$AR$1:$AR$10,Data4!$AR$11:$AR$19</definedName>
    <definedName name="A130127508T_Data">Data4!$AR$11:$AR$19</definedName>
    <definedName name="A130127508T_Latest">Data4!$AR$19</definedName>
    <definedName name="A130127516T">Data4!$AU$1:$AU$10,Data4!$AU$11:$AU$19</definedName>
    <definedName name="A130127516T_Data">Data4!$AU$11:$AU$19</definedName>
    <definedName name="A130127516T_Latest">Data4!$AU$19</definedName>
    <definedName name="A130127524T">Data4!$CB$1:$CB$10,Data4!$CB$11:$CB$19</definedName>
    <definedName name="A130127524T_Data">Data4!$CB$11:$CB$19</definedName>
    <definedName name="A130127524T_Latest">Data4!$CB$19</definedName>
    <definedName name="A130127532T">Data3!$IF$1:$IF$10,Data3!$IF$11:$IF$19</definedName>
    <definedName name="A130127532T_Data">Data3!$IF$11:$IF$19</definedName>
    <definedName name="A130127532T_Latest">Data3!$IF$19</definedName>
    <definedName name="A130127540T">Data3!$IL$1:$IL$10,Data3!$IL$11:$IL$19</definedName>
    <definedName name="A130127540T_Data">Data3!$IL$11:$IL$19</definedName>
    <definedName name="A130127540T_Latest">Data3!$IL$19</definedName>
    <definedName name="A130127548K">Data3!$IO$1:$IO$10,Data3!$IO$11:$IO$19</definedName>
    <definedName name="A130127548K_Data">Data3!$IO$11:$IO$19</definedName>
    <definedName name="A130127548K_Latest">Data3!$IO$19</definedName>
    <definedName name="A130127556K">Data4!$N$1:$N$10,Data4!$N$11:$N$19</definedName>
    <definedName name="A130127556K_Data">Data4!$N$11:$N$19</definedName>
    <definedName name="A130127556K_Latest">Data4!$N$19</definedName>
    <definedName name="A130127564K">Data4!$T$1:$T$10,Data4!$T$11:$T$19</definedName>
    <definedName name="A130127564K_Data">Data4!$T$11:$T$19</definedName>
    <definedName name="A130127564K_Latest">Data4!$T$19</definedName>
    <definedName name="A130127572K">Data4!$CK$1:$CK$10,Data4!$CK$11:$CK$19</definedName>
    <definedName name="A130127572K_Data">Data4!$CK$11:$CK$19</definedName>
    <definedName name="A130127572K_Latest">Data4!$CK$19</definedName>
    <definedName name="A130127580K">Data5!$CM$1:$CM$10,Data5!$CM$11:$CM$19</definedName>
    <definedName name="A130127580K_Data">Data5!$CM$11:$CM$19</definedName>
    <definedName name="A130127580K_Latest">Data5!$CM$19</definedName>
    <definedName name="A130127588C">Data5!$DN$1:$DN$10,Data5!$DN$11:$DN$19</definedName>
    <definedName name="A130127588C_Data">Data5!$DN$11:$DN$19</definedName>
    <definedName name="A130127588C_Latest">Data5!$DN$19</definedName>
    <definedName name="A130127596C">Data5!$DB$1:$DB$10,Data5!$DB$11:$DB$19</definedName>
    <definedName name="A130127596C_Data">Data5!$DB$11:$DB$19</definedName>
    <definedName name="A130127596C_Latest">Data5!$DB$19</definedName>
    <definedName name="A130127604T">Data5!$CP$1:$CP$10,Data5!$CP$11:$CP$19</definedName>
    <definedName name="A130127604T_Data">Data5!$CP$11:$CP$19</definedName>
    <definedName name="A130127604T_Latest">Data5!$CP$19</definedName>
    <definedName name="A130127612T">Data5!$CV$1:$CV$10,Data5!$CV$11:$CV$19</definedName>
    <definedName name="A130127612T_Data">Data5!$CV$11:$CV$19</definedName>
    <definedName name="A130127612T_Latest">Data5!$CV$19</definedName>
    <definedName name="A130127620T">Data5!$DT$1:$DT$10,Data5!$DT$11:$DT$19</definedName>
    <definedName name="A130127620T_Data">Data5!$DT$11:$DT$19</definedName>
    <definedName name="A130127620T_Latest">Data5!$DT$19</definedName>
    <definedName name="A130127628K">Data5!$DK$1:$DK$10,Data5!$DK$11:$DK$19</definedName>
    <definedName name="A130127628K_Data">Data5!$DK$11:$DK$19</definedName>
    <definedName name="A130127628K_Latest">Data5!$DK$19</definedName>
    <definedName name="A130127636K">Data5!$DZ$1:$DZ$10,Data5!$DZ$11:$DZ$19</definedName>
    <definedName name="A130127636K_Data">Data5!$DZ$11:$DZ$19</definedName>
    <definedName name="A130127636K_Latest">Data5!$DZ$19</definedName>
    <definedName name="A130127644K">Data5!$EL$1:$EL$10,Data5!$EL$11:$EL$19</definedName>
    <definedName name="A130127644K_Data">Data5!$EL$11:$EL$19</definedName>
    <definedName name="A130127644K_Latest">Data5!$EL$19</definedName>
    <definedName name="A130127654R">Data5!$CY$1:$CY$10,Data5!$CY$11:$CY$19</definedName>
    <definedName name="A130127654R_Data">Data5!$CY$11:$CY$19</definedName>
    <definedName name="A130127654R_Latest">Data5!$CY$19</definedName>
    <definedName name="A130127660K">Data5!$BX$1:$BX$10,Data5!$BX$11:$BX$19</definedName>
    <definedName name="A130127660K_Data">Data5!$BX$11:$BX$19</definedName>
    <definedName name="A130127660K_Latest">Data5!$BX$19</definedName>
    <definedName name="A130127668C">Data5!$CJ$1:$CJ$10,Data5!$CJ$11:$CJ$19</definedName>
    <definedName name="A130127668C_Data">Data5!$CJ$11:$CJ$19</definedName>
    <definedName name="A130127668C_Latest">Data5!$CJ$19</definedName>
    <definedName name="A130127676C">Data5!$DQ$1:$DQ$10,Data5!$DQ$11:$DQ$19</definedName>
    <definedName name="A130127676C_Data">Data5!$DQ$11:$DQ$19</definedName>
    <definedName name="A130127676C_Latest">Data5!$DQ$19</definedName>
    <definedName name="A130127684C">Data5!$DW$1:$DW$10,Data5!$DW$11:$DW$19</definedName>
    <definedName name="A130127684C_Data">Data5!$DW$11:$DW$19</definedName>
    <definedName name="A130127684C_Latest">Data5!$DW$19</definedName>
    <definedName name="A130127692C">Data5!$EC$1:$EC$10,Data5!$EC$11:$EC$19</definedName>
    <definedName name="A130127692C_Data">Data5!$EC$11:$EC$19</definedName>
    <definedName name="A130127692C_Latest">Data5!$EC$19</definedName>
    <definedName name="A130127700T">Data5!$EI$1:$EI$10,Data5!$EI$11:$EI$19</definedName>
    <definedName name="A130127700T_Data">Data5!$EI$11:$EI$19</definedName>
    <definedName name="A130127700T_Latest">Data5!$EI$19</definedName>
    <definedName name="A130127708K">Data5!$BF$1:$BF$10,Data5!$BF$11:$BF$19</definedName>
    <definedName name="A130127708K_Data">Data5!$BF$11:$BF$19</definedName>
    <definedName name="A130127708K_Latest">Data5!$BF$19</definedName>
    <definedName name="A130127716K">Data5!$BO$1:$BO$10,Data5!$BO$11:$BO$19</definedName>
    <definedName name="A130127716K_Data">Data5!$BO$11:$BO$19</definedName>
    <definedName name="A130127716K_Latest">Data5!$BO$19</definedName>
    <definedName name="A130127724K">Data5!$BR$1:$BR$10,Data5!$BR$11:$BR$19</definedName>
    <definedName name="A130127724K_Data">Data5!$BR$11:$BR$19</definedName>
    <definedName name="A130127724K_Latest">Data5!$BR$19</definedName>
    <definedName name="A130127732K">Data5!$CS$1:$CS$10,Data5!$CS$11:$CS$19</definedName>
    <definedName name="A130127732K_Data">Data5!$CS$11:$CS$19</definedName>
    <definedName name="A130127732K_Latest">Data5!$CS$19</definedName>
    <definedName name="A130127740K">Data5!$AZ$1:$AZ$10,Data5!$AZ$11:$AZ$19</definedName>
    <definedName name="A130127740K_Data">Data5!$AZ$11:$AZ$19</definedName>
    <definedName name="A130127740K_Latest">Data5!$AZ$19</definedName>
    <definedName name="A130127748C">Data5!$EF$1:$EF$10,Data5!$EF$11:$EF$19</definedName>
    <definedName name="A130127748C_Data">Data5!$EF$11:$EF$19</definedName>
    <definedName name="A130127748C_Latest">Data5!$EF$19</definedName>
    <definedName name="A130127756C">Data5!$ER$1:$ER$10,Data5!$ER$11:$ER$19</definedName>
    <definedName name="A130127756C_Data">Data5!$ER$11:$ER$19</definedName>
    <definedName name="A130127756C_Latest">Data5!$ER$19</definedName>
    <definedName name="A130127764C">Data5!$EU$1:$EU$10,Data5!$EU$11:$EU$19</definedName>
    <definedName name="A130127764C_Data">Data5!$EU$11:$EU$19</definedName>
    <definedName name="A130127764C_Latest">Data5!$EU$19</definedName>
    <definedName name="A130127772C">Data5!$BU$1:$BU$10,Data5!$BU$11:$BU$19</definedName>
    <definedName name="A130127772C_Data">Data5!$BU$11:$BU$19</definedName>
    <definedName name="A130127772C_Latest">Data5!$BU$19</definedName>
    <definedName name="A130127780C">Data5!$CD$1:$CD$10,Data5!$CD$11:$CD$19</definedName>
    <definedName name="A130127780C_Data">Data5!$CD$11:$CD$19</definedName>
    <definedName name="A130127780C_Latest">Data5!$CD$19</definedName>
    <definedName name="A130127788W">Data5!$DE$1:$DE$10,Data5!$DE$11:$DE$19</definedName>
    <definedName name="A130127788W_Data">Data5!$DE$11:$DE$19</definedName>
    <definedName name="A130127788W_Latest">Data5!$DE$19</definedName>
    <definedName name="A130127796W">Data5!$DH$1:$DH$10,Data5!$DH$11:$DH$19</definedName>
    <definedName name="A130127796W_Data">Data5!$DH$11:$DH$19</definedName>
    <definedName name="A130127796W_Latest">Data5!$DH$19</definedName>
    <definedName name="A130127804K">Data5!$EO$1:$EO$10,Data5!$EO$11:$EO$19</definedName>
    <definedName name="A130127804K_Data">Data5!$EO$11:$EO$19</definedName>
    <definedName name="A130127804K_Latest">Data5!$EO$19</definedName>
    <definedName name="A130127812K">Data5!$BC$1:$BC$10,Data5!$BC$11:$BC$19</definedName>
    <definedName name="A130127812K_Data">Data5!$BC$11:$BC$19</definedName>
    <definedName name="A130127812K_Latest">Data5!$BC$19</definedName>
    <definedName name="A130127820K">Data5!$BI$1:$BI$10,Data5!$BI$11:$BI$19</definedName>
    <definedName name="A130127820K_Data">Data5!$BI$11:$BI$19</definedName>
    <definedName name="A130127820K_Latest">Data5!$BI$19</definedName>
    <definedName name="A130127828C">Data5!$BL$1:$BL$10,Data5!$BL$11:$BL$19</definedName>
    <definedName name="A130127828C_Data">Data5!$BL$11:$BL$19</definedName>
    <definedName name="A130127828C_Latest">Data5!$BL$19</definedName>
    <definedName name="A130127836C">Data5!$CA$1:$CA$10,Data5!$CA$11:$CA$19</definedName>
    <definedName name="A130127836C_Data">Data5!$CA$11:$CA$19</definedName>
    <definedName name="A130127836C_Latest">Data5!$CA$19</definedName>
    <definedName name="A130127844C">Data5!$CG$1:$CG$10,Data5!$CG$11:$CG$19</definedName>
    <definedName name="A130127844C_Data">Data5!$CG$11:$CG$19</definedName>
    <definedName name="A130127844C_Latest">Data5!$CG$19</definedName>
    <definedName name="A130127852C">Data5!$EX$1:$EX$10,Data5!$EX$11:$EX$19</definedName>
    <definedName name="A130127852C_Data">Data5!$EX$11:$EX$19</definedName>
    <definedName name="A130127852C_Latest">Data5!$EX$19</definedName>
    <definedName name="A130127860C">Data5!$GN$1:$GN$10,Data5!$GN$11:$GN$19</definedName>
    <definedName name="A130127860C_Data">Data5!$GN$11:$GN$19</definedName>
    <definedName name="A130127860C_Latest">Data5!$GN$19</definedName>
    <definedName name="A130127868W">Data5!$HO$1:$HO$10,Data5!$HO$11:$HO$19</definedName>
    <definedName name="A130127868W_Data">Data5!$HO$11:$HO$19</definedName>
    <definedName name="A130127868W_Latest">Data5!$HO$19</definedName>
    <definedName name="A130127876W">Data5!$HC$1:$HC$10,Data5!$HC$11:$HC$19</definedName>
    <definedName name="A130127876W_Data">Data5!$HC$11:$HC$19</definedName>
    <definedName name="A130127876W_Latest">Data5!$HC$19</definedName>
    <definedName name="A130127884W">Data5!$GQ$1:$GQ$10,Data5!$GQ$11:$GQ$19</definedName>
    <definedName name="A130127884W_Data">Data5!$GQ$11:$GQ$19</definedName>
    <definedName name="A130127884W_Latest">Data5!$GQ$19</definedName>
    <definedName name="A130127892W">Data5!$GW$1:$GW$10,Data5!$GW$11:$GW$19</definedName>
    <definedName name="A130127892W_Data">Data5!$GW$11:$GW$19</definedName>
    <definedName name="A130127892W_Latest">Data5!$GW$19</definedName>
    <definedName name="A130127900K">Data5!$HU$1:$HU$10,Data5!$HU$11:$HU$19</definedName>
    <definedName name="A130127900K_Data">Data5!$HU$11:$HU$19</definedName>
    <definedName name="A130127900K_Latest">Data5!$HU$19</definedName>
    <definedName name="A130127908C">Data5!$HL$1:$HL$10,Data5!$HL$11:$HL$19</definedName>
    <definedName name="A130127908C_Data">Data5!$HL$11:$HL$19</definedName>
    <definedName name="A130127908C_Latest">Data5!$HL$19</definedName>
    <definedName name="A130127916C">Data5!$IA$1:$IA$10,Data5!$IA$11:$IA$19</definedName>
    <definedName name="A130127916C_Data">Data5!$IA$11:$IA$19</definedName>
    <definedName name="A130127916C_Latest">Data5!$IA$19</definedName>
    <definedName name="A130127924C">Data5!$IM$1:$IM$10,Data5!$IM$11:$IM$19</definedName>
    <definedName name="A130127924C_Data">Data5!$IM$11:$IM$19</definedName>
    <definedName name="A130127924C_Latest">Data5!$IM$19</definedName>
    <definedName name="A130127934J">Data5!$GZ$1:$GZ$10,Data5!$GZ$11:$GZ$19</definedName>
    <definedName name="A130127934J_Data">Data5!$GZ$11:$GZ$19</definedName>
    <definedName name="A130127934J_Latest">Data5!$GZ$19</definedName>
    <definedName name="A130127940C">Data5!$FY$1:$FY$10,Data5!$FY$11:$FY$19</definedName>
    <definedName name="A130127940C_Data">Data5!$FY$11:$FY$19</definedName>
    <definedName name="A130127940C_Latest">Data5!$FY$19</definedName>
    <definedName name="A130127948W">Data5!$GK$1:$GK$10,Data5!$GK$11:$GK$19</definedName>
    <definedName name="A130127948W_Data">Data5!$GK$11:$GK$19</definedName>
    <definedName name="A130127948W_Latest">Data5!$GK$19</definedName>
    <definedName name="A130127956W">Data5!$HR$1:$HR$10,Data5!$HR$11:$HR$19</definedName>
    <definedName name="A130127956W_Data">Data5!$HR$11:$HR$19</definedName>
    <definedName name="A130127956W_Latest">Data5!$HR$19</definedName>
    <definedName name="A130127964W">Data5!$HX$1:$HX$10,Data5!$HX$11:$HX$19</definedName>
    <definedName name="A130127964W_Data">Data5!$HX$11:$HX$19</definedName>
    <definedName name="A130127964W_Latest">Data5!$HX$19</definedName>
    <definedName name="A130127972W">Data5!$ID$1:$ID$10,Data5!$ID$11:$ID$19</definedName>
    <definedName name="A130127972W_Data">Data5!$ID$11:$ID$19</definedName>
    <definedName name="A130127972W_Latest">Data5!$ID$19</definedName>
    <definedName name="A130127980W">Data5!$IJ$1:$IJ$10,Data5!$IJ$11:$IJ$19</definedName>
    <definedName name="A130127980W_Data">Data5!$IJ$11:$IJ$19</definedName>
    <definedName name="A130127980W_Latest">Data5!$IJ$19</definedName>
    <definedName name="A130127988R">Data5!$FG$1:$FG$10,Data5!$FG$11:$FG$19</definedName>
    <definedName name="A130127988R_Data">Data5!$FG$11:$FG$19</definedName>
    <definedName name="A130127988R_Latest">Data5!$FG$19</definedName>
    <definedName name="A130127996R">Data5!$FP$1:$FP$10,Data5!$FP$11:$FP$19</definedName>
    <definedName name="A130127996R_Data">Data5!$FP$11:$FP$19</definedName>
    <definedName name="A130127996R_Latest">Data5!$FP$19</definedName>
    <definedName name="A130128004F">Data5!$FS$1:$FS$10,Data5!$FS$11:$FS$19</definedName>
    <definedName name="A130128004F_Data">Data5!$FS$11:$FS$19</definedName>
    <definedName name="A130128004F_Latest">Data5!$FS$19</definedName>
    <definedName name="A130128012F">Data5!$GT$1:$GT$10,Data5!$GT$11:$GT$19</definedName>
    <definedName name="A130128012F_Data">Data5!$GT$11:$GT$19</definedName>
    <definedName name="A130128012F_Latest">Data5!$GT$19</definedName>
    <definedName name="A130128020F">Data5!$FA$1:$FA$10,Data5!$FA$11:$FA$19</definedName>
    <definedName name="A130128020F_Data">Data5!$FA$11:$FA$19</definedName>
    <definedName name="A130128020F_Latest">Data5!$FA$19</definedName>
    <definedName name="A130128028X">Data5!$IG$1:$IG$10,Data5!$IG$11:$IG$19</definedName>
    <definedName name="A130128028X_Data">Data5!$IG$11:$IG$19</definedName>
    <definedName name="A130128028X_Latest">Data5!$IG$19</definedName>
    <definedName name="A130128036X">Data6!$C$1:$C$10,Data6!$C$11:$C$19</definedName>
    <definedName name="A130128036X_Data">Data6!$C$11:$C$19</definedName>
    <definedName name="A130128036X_Latest">Data6!$C$19</definedName>
    <definedName name="A130128044X">Data6!$F$1:$F$10,Data6!$F$11:$F$19</definedName>
    <definedName name="A130128044X_Data">Data6!$F$11:$F$19</definedName>
    <definedName name="A130128044X_Latest">Data6!$F$19</definedName>
    <definedName name="A130128052X">Data5!$FV$1:$FV$10,Data5!$FV$11:$FV$19</definedName>
    <definedName name="A130128052X_Data">Data5!$FV$11:$FV$19</definedName>
    <definedName name="A130128052X_Latest">Data5!$FV$19</definedName>
    <definedName name="A130128060X">Data5!$GE$1:$GE$10,Data5!$GE$11:$GE$19</definedName>
    <definedName name="A130128060X_Data">Data5!$GE$11:$GE$19</definedName>
    <definedName name="A130128060X_Latest">Data5!$GE$19</definedName>
    <definedName name="A130128068T">Data5!$HF$1:$HF$10,Data5!$HF$11:$HF$19</definedName>
    <definedName name="A130128068T_Data">Data5!$HF$11:$HF$19</definedName>
    <definedName name="A130128068T_Latest">Data5!$HF$19</definedName>
    <definedName name="A130128076T">Data5!$HI$1:$HI$10,Data5!$HI$11:$HI$19</definedName>
    <definedName name="A130128076T_Data">Data5!$HI$11:$HI$19</definedName>
    <definedName name="A130128076T_Latest">Data5!$HI$19</definedName>
    <definedName name="A130128084T">Data5!$IP$1:$IP$10,Data5!$IP$11:$IP$19</definedName>
    <definedName name="A130128084T_Data">Data5!$IP$11:$IP$19</definedName>
    <definedName name="A130128084T_Latest">Data5!$IP$19</definedName>
    <definedName name="A130128092T">Data5!$FD$1:$FD$10,Data5!$FD$11:$FD$19</definedName>
    <definedName name="A130128092T_Data">Data5!$FD$11:$FD$19</definedName>
    <definedName name="A130128092T_Latest">Data5!$FD$19</definedName>
    <definedName name="A130128100F">Data5!$FJ$1:$FJ$10,Data5!$FJ$11:$FJ$19</definedName>
    <definedName name="A130128100F_Data">Data5!$FJ$11:$FJ$19</definedName>
    <definedName name="A130128100F_Latest">Data5!$FJ$19</definedName>
    <definedName name="A130128108X">Data5!$FM$1:$FM$10,Data5!$FM$11:$FM$19</definedName>
    <definedName name="A130128108X_Data">Data5!$FM$11:$FM$19</definedName>
    <definedName name="A130128108X_Latest">Data5!$FM$19</definedName>
    <definedName name="A130128116X">Data5!$GB$1:$GB$10,Data5!$GB$11:$GB$19</definedName>
    <definedName name="A130128116X_Data">Data5!$GB$11:$GB$19</definedName>
    <definedName name="A130128116X_Latest">Data5!$GB$19</definedName>
    <definedName name="A130128124X">Data5!$GH$1:$GH$10,Data5!$GH$11:$GH$19</definedName>
    <definedName name="A130128124X_Data">Data5!$GH$11:$GH$19</definedName>
    <definedName name="A130128124X_Latest">Data5!$GH$19</definedName>
    <definedName name="A130128132X">Data6!$I$1:$I$10,Data6!$I$11:$I$19</definedName>
    <definedName name="A130128132X_Data">Data6!$I$11:$I$19</definedName>
    <definedName name="A130128132X_Latest">Data6!$I$19</definedName>
    <definedName name="A130128140X">Data6!$AY$1:$AY$10,Data6!$AY$11:$AY$19</definedName>
    <definedName name="A130128140X_Data">Data6!$AY$11:$AY$19</definedName>
    <definedName name="A130128140X_Latest">Data6!$AY$19</definedName>
    <definedName name="A130128148T">Data6!$BZ$1:$BZ$10,Data6!$BZ$11:$BZ$19</definedName>
    <definedName name="A130128148T_Data">Data6!$BZ$11:$BZ$19</definedName>
    <definedName name="A130128148T_Latest">Data6!$BZ$19</definedName>
    <definedName name="A130128156T">Data6!$BN$1:$BN$10,Data6!$BN$11:$BN$19</definedName>
    <definedName name="A130128156T_Data">Data6!$BN$11:$BN$19</definedName>
    <definedName name="A130128156T_Latest">Data6!$BN$19</definedName>
    <definedName name="A130128164T">Data6!$BB$1:$BB$10,Data6!$BB$11:$BB$19</definedName>
    <definedName name="A130128164T_Data">Data6!$BB$11:$BB$19</definedName>
    <definedName name="A130128164T_Latest">Data6!$BB$19</definedName>
    <definedName name="A130128172T">Data6!$BH$1:$BH$10,Data6!$BH$11:$BH$19</definedName>
    <definedName name="A130128172T_Data">Data6!$BH$11:$BH$19</definedName>
    <definedName name="A130128172T_Latest">Data6!$BH$19</definedName>
    <definedName name="A130128180T">Data6!$CF$1:$CF$10,Data6!$CF$11:$CF$19</definedName>
    <definedName name="A130128180T_Data">Data6!$CF$11:$CF$19</definedName>
    <definedName name="A130128180T_Latest">Data6!$CF$19</definedName>
    <definedName name="A130128188K">Data6!$BW$1:$BW$10,Data6!$BW$11:$BW$19</definedName>
    <definedName name="A130128188K_Data">Data6!$BW$11:$BW$19</definedName>
    <definedName name="A130128188K_Latest">Data6!$BW$19</definedName>
    <definedName name="A130128196K">Data6!$CL$1:$CL$10,Data6!$CL$11:$CL$19</definedName>
    <definedName name="A130128196K_Data">Data6!$CL$11:$CL$19</definedName>
    <definedName name="A130128196K_Latest">Data6!$CL$19</definedName>
    <definedName name="A130128204X">Data6!$CX$1:$CX$10,Data6!$CX$11:$CX$19</definedName>
    <definedName name="A130128204X_Data">Data6!$CX$11:$CX$19</definedName>
    <definedName name="A130128204X_Latest">Data6!$CX$19</definedName>
    <definedName name="A130128214C">Data6!$BK$1:$BK$10,Data6!$BK$11:$BK$19</definedName>
    <definedName name="A130128214C_Data">Data6!$BK$11:$BK$19</definedName>
    <definedName name="A130128214C_Latest">Data6!$BK$19</definedName>
    <definedName name="A130128220X">Data6!$AJ$1:$AJ$10,Data6!$AJ$11:$AJ$19</definedName>
    <definedName name="A130128220X_Data">Data6!$AJ$11:$AJ$19</definedName>
    <definedName name="A130128220X_Latest">Data6!$AJ$19</definedName>
    <definedName name="A130128228T">Data6!$AV$1:$AV$10,Data6!$AV$11:$AV$19</definedName>
    <definedName name="A130128228T_Data">Data6!$AV$11:$AV$19</definedName>
    <definedName name="A130128228T_Latest">Data6!$AV$19</definedName>
    <definedName name="A130128236T">Data6!$CC$1:$CC$10,Data6!$CC$11:$CC$19</definedName>
    <definedName name="A130128236T_Data">Data6!$CC$11:$CC$19</definedName>
    <definedName name="A130128236T_Latest">Data6!$CC$19</definedName>
    <definedName name="A130128244T">Data6!$CI$1:$CI$10,Data6!$CI$11:$CI$19</definedName>
    <definedName name="A130128244T_Data">Data6!$CI$11:$CI$19</definedName>
    <definedName name="A130128244T_Latest">Data6!$CI$19</definedName>
    <definedName name="A130128252T">Data6!$CO$1:$CO$10,Data6!$CO$11:$CO$19</definedName>
    <definedName name="A130128252T_Data">Data6!$CO$11:$CO$19</definedName>
    <definedName name="A130128252T_Latest">Data6!$CO$19</definedName>
    <definedName name="A130128260T">Data6!$CU$1:$CU$10,Data6!$CU$11:$CU$19</definedName>
    <definedName name="A130128260T_Data">Data6!$CU$11:$CU$19</definedName>
    <definedName name="A130128260T_Latest">Data6!$CU$19</definedName>
    <definedName name="A130128268K">Data6!$R$1:$R$10,Data6!$R$11:$R$19</definedName>
    <definedName name="A130128268K_Data">Data6!$R$11:$R$19</definedName>
    <definedName name="A130128268K_Latest">Data6!$R$19</definedName>
    <definedName name="A130128276K">Data6!$AA$1:$AA$10,Data6!$AA$11:$AA$19</definedName>
    <definedName name="A130128276K_Data">Data6!$AA$11:$AA$19</definedName>
    <definedName name="A130128276K_Latest">Data6!$AA$19</definedName>
    <definedName name="A130128284K">Data6!$AD$1:$AD$10,Data6!$AD$11:$AD$19</definedName>
    <definedName name="A130128284K_Data">Data6!$AD$11:$AD$19</definedName>
    <definedName name="A130128284K_Latest">Data6!$AD$19</definedName>
    <definedName name="A130128292K">Data6!$BE$1:$BE$10,Data6!$BE$11:$BE$19</definedName>
    <definedName name="A130128292K_Data">Data6!$BE$11:$BE$19</definedName>
    <definedName name="A130128292K_Latest">Data6!$BE$19</definedName>
    <definedName name="A130128300X">Data6!$L$1:$L$10,Data6!$L$11:$L$19</definedName>
    <definedName name="A130128300X_Data">Data6!$L$11:$L$19</definedName>
    <definedName name="A130128300X_Latest">Data6!$L$19</definedName>
    <definedName name="A130128308T">Data6!$CR$1:$CR$10,Data6!$CR$11:$CR$19</definedName>
    <definedName name="A130128308T_Data">Data6!$CR$11:$CR$19</definedName>
    <definedName name="A130128308T_Latest">Data6!$CR$19</definedName>
    <definedName name="A130128316T">Data6!$DD$1:$DD$10,Data6!$DD$11:$DD$19</definedName>
    <definedName name="A130128316T_Data">Data6!$DD$11:$DD$19</definedName>
    <definedName name="A130128316T_Latest">Data6!$DD$19</definedName>
    <definedName name="A130128324T">Data6!$DG$1:$DG$10,Data6!$DG$11:$DG$19</definedName>
    <definedName name="A130128324T_Data">Data6!$DG$11:$DG$19</definedName>
    <definedName name="A130128324T_Latest">Data6!$DG$19</definedName>
    <definedName name="A130128332T">Data6!$AG$1:$AG$10,Data6!$AG$11:$AG$19</definedName>
    <definedName name="A130128332T_Data">Data6!$AG$11:$AG$19</definedName>
    <definedName name="A130128332T_Latest">Data6!$AG$19</definedName>
    <definedName name="A130128340T">Data6!$AP$1:$AP$10,Data6!$AP$11:$AP$19</definedName>
    <definedName name="A130128340T_Data">Data6!$AP$11:$AP$19</definedName>
    <definedName name="A130128340T_Latest">Data6!$AP$19</definedName>
    <definedName name="A130128348K">Data6!$BQ$1:$BQ$10,Data6!$BQ$11:$BQ$19</definedName>
    <definedName name="A130128348K_Data">Data6!$BQ$11:$BQ$19</definedName>
    <definedName name="A130128348K_Latest">Data6!$BQ$19</definedName>
    <definedName name="A130128356K">Data6!$BT$1:$BT$10,Data6!$BT$11:$BT$19</definedName>
    <definedName name="A130128356K_Data">Data6!$BT$11:$BT$19</definedName>
    <definedName name="A130128356K_Latest">Data6!$BT$19</definedName>
    <definedName name="A130128364K">Data6!$DA$1:$DA$10,Data6!$DA$11:$DA$19</definedName>
    <definedName name="A130128364K_Data">Data6!$DA$11:$DA$19</definedName>
    <definedName name="A130128364K_Latest">Data6!$DA$19</definedName>
    <definedName name="A130128372K">Data6!$O$1:$O$10,Data6!$O$11:$O$19</definedName>
    <definedName name="A130128372K_Data">Data6!$O$11:$O$19</definedName>
    <definedName name="A130128372K_Latest">Data6!$O$19</definedName>
    <definedName name="A130128380K">Data6!$U$1:$U$10,Data6!$U$11:$U$19</definedName>
    <definedName name="A130128380K_Data">Data6!$U$11:$U$19</definedName>
    <definedName name="A130128380K_Latest">Data6!$U$19</definedName>
    <definedName name="A130128388C">Data6!$X$1:$X$10,Data6!$X$11:$X$19</definedName>
    <definedName name="A130128388C_Data">Data6!$X$11:$X$19</definedName>
    <definedName name="A130128388C_Latest">Data6!$X$19</definedName>
    <definedName name="A130128396C">Data6!$AM$1:$AM$10,Data6!$AM$11:$AM$19</definedName>
    <definedName name="A130128396C_Data">Data6!$AM$11:$AM$19</definedName>
    <definedName name="A130128396C_Latest">Data6!$AM$19</definedName>
    <definedName name="A130128404T">Data6!$AS$1:$AS$10,Data6!$AS$11:$AS$19</definedName>
    <definedName name="A130128404T_Data">Data6!$AS$11:$AS$19</definedName>
    <definedName name="A130128404T_Latest">Data6!$AS$19</definedName>
    <definedName name="A130128412T">Data6!$DJ$1:$DJ$10,Data6!$DJ$11:$DJ$19</definedName>
    <definedName name="A130128412T_Data">Data6!$DJ$11:$DJ$19</definedName>
    <definedName name="A130128412T_Latest">Data6!$DJ$19</definedName>
    <definedName name="A130128420T">Data3!$FO$1:$FO$10,Data3!$FO$11:$FO$19</definedName>
    <definedName name="A130128420T_Data">Data3!$FO$11:$FO$19</definedName>
    <definedName name="A130128420T_Latest">Data3!$FO$19</definedName>
    <definedName name="A130128428K">Data3!$GP$1:$GP$10,Data3!$GP$11:$GP$19</definedName>
    <definedName name="A130128428K_Data">Data3!$GP$11:$GP$19</definedName>
    <definedName name="A130128428K_Latest">Data3!$GP$19</definedName>
    <definedName name="A130128436K">Data3!$GD$1:$GD$10,Data3!$GD$11:$GD$19</definedName>
    <definedName name="A130128436K_Data">Data3!$GD$11:$GD$19</definedName>
    <definedName name="A130128436K_Latest">Data3!$GD$19</definedName>
    <definedName name="A130128444K">Data3!$FR$1:$FR$10,Data3!$FR$11:$FR$19</definedName>
    <definedName name="A130128444K_Data">Data3!$FR$11:$FR$19</definedName>
    <definedName name="A130128444K_Latest">Data3!$FR$19</definedName>
    <definedName name="A130128452K">Data3!$FX$1:$FX$10,Data3!$FX$11:$FX$19</definedName>
    <definedName name="A130128452K_Data">Data3!$FX$11:$FX$19</definedName>
    <definedName name="A130128452K_Latest">Data3!$FX$19</definedName>
    <definedName name="A130128460K">Data3!$GV$1:$GV$10,Data3!$GV$11:$GV$19</definedName>
    <definedName name="A130128460K_Data">Data3!$GV$11:$GV$19</definedName>
    <definedName name="A130128460K_Latest">Data3!$GV$19</definedName>
    <definedName name="A130128468C">Data3!$GM$1:$GM$10,Data3!$GM$11:$GM$19</definedName>
    <definedName name="A130128468C_Data">Data3!$GM$11:$GM$19</definedName>
    <definedName name="A130128468C_Latest">Data3!$GM$19</definedName>
    <definedName name="A130128476C">Data3!$HB$1:$HB$10,Data3!$HB$11:$HB$19</definedName>
    <definedName name="A130128476C_Data">Data3!$HB$11:$HB$19</definedName>
    <definedName name="A130128476C_Latest">Data3!$HB$19</definedName>
    <definedName name="A130128484C">Data3!$HN$1:$HN$10,Data3!$HN$11:$HN$19</definedName>
    <definedName name="A130128484C_Data">Data3!$HN$11:$HN$19</definedName>
    <definedName name="A130128484C_Latest">Data3!$HN$19</definedName>
    <definedName name="A130128494J">Data3!$GA$1:$GA$10,Data3!$GA$11:$GA$19</definedName>
    <definedName name="A130128494J_Data">Data3!$GA$11:$GA$19</definedName>
    <definedName name="A130128494J_Latest">Data3!$GA$19</definedName>
    <definedName name="A130128500T">Data3!$EZ$1:$EZ$10,Data3!$EZ$11:$EZ$19</definedName>
    <definedName name="A130128500T_Data">Data3!$EZ$11:$EZ$19</definedName>
    <definedName name="A130128500T_Latest">Data3!$EZ$19</definedName>
    <definedName name="A130128508K">Data3!$FL$1:$FL$10,Data3!$FL$11:$FL$19</definedName>
    <definedName name="A130128508K_Data">Data3!$FL$11:$FL$19</definedName>
    <definedName name="A130128508K_Latest">Data3!$FL$19</definedName>
    <definedName name="A130128516K">Data3!$GS$1:$GS$10,Data3!$GS$11:$GS$19</definedName>
    <definedName name="A130128516K_Data">Data3!$GS$11:$GS$19</definedName>
    <definedName name="A130128516K_Latest">Data3!$GS$19</definedName>
    <definedName name="A130128524K">Data3!$GY$1:$GY$10,Data3!$GY$11:$GY$19</definedName>
    <definedName name="A130128524K_Data">Data3!$GY$11:$GY$19</definedName>
    <definedName name="A130128524K_Latest">Data3!$GY$19</definedName>
    <definedName name="A130128532K">Data3!$HE$1:$HE$10,Data3!$HE$11:$HE$19</definedName>
    <definedName name="A130128532K_Data">Data3!$HE$11:$HE$19</definedName>
    <definedName name="A130128532K_Latest">Data3!$HE$19</definedName>
    <definedName name="A130128540K">Data3!$HK$1:$HK$10,Data3!$HK$11:$HK$19</definedName>
    <definedName name="A130128540K_Data">Data3!$HK$11:$HK$19</definedName>
    <definedName name="A130128540K_Latest">Data3!$HK$19</definedName>
    <definedName name="A130128548C">Data3!$EH$1:$EH$10,Data3!$EH$11:$EH$19</definedName>
    <definedName name="A130128548C_Data">Data3!$EH$11:$EH$19</definedName>
    <definedName name="A130128548C_Latest">Data3!$EH$19</definedName>
    <definedName name="A130128556C">Data3!$EQ$1:$EQ$10,Data3!$EQ$11:$EQ$19</definedName>
    <definedName name="A130128556C_Data">Data3!$EQ$11:$EQ$19</definedName>
    <definedName name="A130128556C_Latest">Data3!$EQ$19</definedName>
    <definedName name="A130128564C">Data3!$ET$1:$ET$10,Data3!$ET$11:$ET$19</definedName>
    <definedName name="A130128564C_Data">Data3!$ET$11:$ET$19</definedName>
    <definedName name="A130128564C_Latest">Data3!$ET$19</definedName>
    <definedName name="A130128572C">Data3!$FU$1:$FU$10,Data3!$FU$11:$FU$19</definedName>
    <definedName name="A130128572C_Data">Data3!$FU$11:$FU$19</definedName>
    <definedName name="A130128572C_Latest">Data3!$FU$19</definedName>
    <definedName name="A130128580C">Data3!$EB$1:$EB$10,Data3!$EB$11:$EB$19</definedName>
    <definedName name="A130128580C_Data">Data3!$EB$11:$EB$19</definedName>
    <definedName name="A130128580C_Latest">Data3!$EB$19</definedName>
    <definedName name="A130128588W">Data3!$HH$1:$HH$10,Data3!$HH$11:$HH$19</definedName>
    <definedName name="A130128588W_Data">Data3!$HH$11:$HH$19</definedName>
    <definedName name="A130128588W_Latest">Data3!$HH$19</definedName>
    <definedName name="A130128596W">Data3!$HT$1:$HT$10,Data3!$HT$11:$HT$19</definedName>
    <definedName name="A130128596W_Data">Data3!$HT$11:$HT$19</definedName>
    <definedName name="A130128596W_Latest">Data3!$HT$19</definedName>
    <definedName name="A130128604K">Data3!$HW$1:$HW$10,Data3!$HW$11:$HW$19</definedName>
    <definedName name="A130128604K_Data">Data3!$HW$11:$HW$19</definedName>
    <definedName name="A130128604K_Latest">Data3!$HW$19</definedName>
    <definedName name="A130128612K">Data3!$EW$1:$EW$10,Data3!$EW$11:$EW$19</definedName>
    <definedName name="A130128612K_Data">Data3!$EW$11:$EW$19</definedName>
    <definedName name="A130128612K_Latest">Data3!$EW$19</definedName>
    <definedName name="A130128620K">Data3!$FF$1:$FF$10,Data3!$FF$11:$FF$19</definedName>
    <definedName name="A130128620K_Data">Data3!$FF$11:$FF$19</definedName>
    <definedName name="A130128620K_Latest">Data3!$FF$19</definedName>
    <definedName name="A130128628C">Data3!$GG$1:$GG$10,Data3!$GG$11:$GG$19</definedName>
    <definedName name="A130128628C_Data">Data3!$GG$11:$GG$19</definedName>
    <definedName name="A130128628C_Latest">Data3!$GG$19</definedName>
    <definedName name="A130128636C">Data3!$GJ$1:$GJ$10,Data3!$GJ$11:$GJ$19</definedName>
    <definedName name="A130128636C_Data">Data3!$GJ$11:$GJ$19</definedName>
    <definedName name="A130128636C_Latest">Data3!$GJ$19</definedName>
    <definedName name="A130128644C">Data3!$HQ$1:$HQ$10,Data3!$HQ$11:$HQ$19</definedName>
    <definedName name="A130128644C_Data">Data3!$HQ$11:$HQ$19</definedName>
    <definedName name="A130128644C_Latest">Data3!$HQ$19</definedName>
    <definedName name="A130128652C">Data3!$EE$1:$EE$10,Data3!$EE$11:$EE$19</definedName>
    <definedName name="A130128652C_Data">Data3!$EE$11:$EE$19</definedName>
    <definedName name="A130128652C_Latest">Data3!$EE$19</definedName>
    <definedName name="A130128660C">Data3!$EK$1:$EK$10,Data3!$EK$11:$EK$19</definedName>
    <definedName name="A130128660C_Data">Data3!$EK$11:$EK$19</definedName>
    <definedName name="A130128660C_Latest">Data3!$EK$19</definedName>
    <definedName name="A130128668W">Data3!$EN$1:$EN$10,Data3!$EN$11:$EN$19</definedName>
    <definedName name="A130128668W_Data">Data3!$EN$11:$EN$19</definedName>
    <definedName name="A130128668W_Latest">Data3!$EN$19</definedName>
    <definedName name="A130128676W">Data3!$FC$1:$FC$10,Data3!$FC$11:$FC$19</definedName>
    <definedName name="A130128676W_Data">Data3!$FC$11:$FC$19</definedName>
    <definedName name="A130128676W_Latest">Data3!$FC$19</definedName>
    <definedName name="A130128684W">Data3!$FI$1:$FI$10,Data3!$FI$11:$FI$19</definedName>
    <definedName name="A130128684W_Data">Data3!$FI$11:$FI$19</definedName>
    <definedName name="A130128684W_Latest">Data3!$FI$19</definedName>
    <definedName name="A130128692W">Data3!$HZ$1:$HZ$10,Data3!$HZ$11:$HZ$19</definedName>
    <definedName name="A130128692W_Data">Data3!$HZ$11:$HZ$19</definedName>
    <definedName name="A130128692W_Latest">Data3!$HZ$19</definedName>
    <definedName name="A130128700K">Data4!$EA$1:$EA$10,Data4!$EA$11:$EA$19</definedName>
    <definedName name="A130128700K_Data">Data4!$EA$11:$EA$19</definedName>
    <definedName name="A130128700K_Latest">Data4!$EA$19</definedName>
    <definedName name="A130128708C">Data4!$FB$1:$FB$10,Data4!$FB$11:$FB$19</definedName>
    <definedName name="A130128708C_Data">Data4!$FB$11:$FB$19</definedName>
    <definedName name="A130128708C_Latest">Data4!$FB$19</definedName>
    <definedName name="A130128716C">Data4!$EP$1:$EP$10,Data4!$EP$11:$EP$19</definedName>
    <definedName name="A130128716C_Data">Data4!$EP$11:$EP$19</definedName>
    <definedName name="A130128716C_Latest">Data4!$EP$19</definedName>
    <definedName name="A130128724C">Data4!$ED$1:$ED$10,Data4!$ED$11:$ED$19</definedName>
    <definedName name="A130128724C_Data">Data4!$ED$11:$ED$19</definedName>
    <definedName name="A130128724C_Latest">Data4!$ED$19</definedName>
    <definedName name="A130128732C">Data4!$EJ$1:$EJ$10,Data4!$EJ$11:$EJ$19</definedName>
    <definedName name="A130128732C_Data">Data4!$EJ$11:$EJ$19</definedName>
    <definedName name="A130128732C_Latest">Data4!$EJ$19</definedName>
    <definedName name="A130128740C">Data4!$FH$1:$FH$10,Data4!$FH$11:$FH$19</definedName>
    <definedName name="A130128740C_Data">Data4!$FH$11:$FH$19</definedName>
    <definedName name="A130128740C_Latest">Data4!$FH$19</definedName>
    <definedName name="A130128748W">Data4!$EY$1:$EY$10,Data4!$EY$11:$EY$19</definedName>
    <definedName name="A130128748W_Data">Data4!$EY$11:$EY$19</definedName>
    <definedName name="A130128748W_Latest">Data4!$EY$19</definedName>
    <definedName name="A130128756W">Data4!$FN$1:$FN$10,Data4!$FN$11:$FN$19</definedName>
    <definedName name="A130128756W_Data">Data4!$FN$11:$FN$19</definedName>
    <definedName name="A130128756W_Latest">Data4!$FN$19</definedName>
    <definedName name="A130128764W">Data4!$FZ$1:$FZ$10,Data4!$FZ$11:$FZ$19</definedName>
    <definedName name="A130128764W_Data">Data4!$FZ$11:$FZ$19</definedName>
    <definedName name="A130128764W_Latest">Data4!$FZ$19</definedName>
    <definedName name="A130128774A">Data4!$EM$1:$EM$10,Data4!$EM$11:$EM$19</definedName>
    <definedName name="A130128774A_Data">Data4!$EM$11:$EM$19</definedName>
    <definedName name="A130128774A_Latest">Data4!$EM$19</definedName>
    <definedName name="A130128780W">Data4!$DL$1:$DL$10,Data4!$DL$11:$DL$19</definedName>
    <definedName name="A130128780W_Data">Data4!$DL$11:$DL$19</definedName>
    <definedName name="A130128780W_Latest">Data4!$DL$19</definedName>
    <definedName name="A130128788R">Data4!$DX$1:$DX$10,Data4!$DX$11:$DX$19</definedName>
    <definedName name="A130128788R_Data">Data4!$DX$11:$DX$19</definedName>
    <definedName name="A130128788R_Latest">Data4!$DX$19</definedName>
    <definedName name="A130128796R">Data4!$FE$1:$FE$10,Data4!$FE$11:$FE$19</definedName>
    <definedName name="A130128796R_Data">Data4!$FE$11:$FE$19</definedName>
    <definedName name="A130128796R_Latest">Data4!$FE$19</definedName>
    <definedName name="A130128804C">Data4!$FK$1:$FK$10,Data4!$FK$11:$FK$19</definedName>
    <definedName name="A130128804C_Data">Data4!$FK$11:$FK$19</definedName>
    <definedName name="A130128804C_Latest">Data4!$FK$19</definedName>
    <definedName name="A130128812C">Data4!$FQ$1:$FQ$10,Data4!$FQ$11:$FQ$19</definedName>
    <definedName name="A130128812C_Data">Data4!$FQ$11:$FQ$19</definedName>
    <definedName name="A130128812C_Latest">Data4!$FQ$19</definedName>
    <definedName name="A130128820C">Data4!$FW$1:$FW$10,Data4!$FW$11:$FW$19</definedName>
    <definedName name="A130128820C_Data">Data4!$FW$11:$FW$19</definedName>
    <definedName name="A130128820C_Latest">Data4!$FW$19</definedName>
    <definedName name="A130128828W">Data4!$CT$1:$CT$10,Data4!$CT$11:$CT$19</definedName>
    <definedName name="A130128828W_Data">Data4!$CT$11:$CT$19</definedName>
    <definedName name="A130128828W_Latest">Data4!$CT$19</definedName>
    <definedName name="A130128836W">Data4!$DC$1:$DC$10,Data4!$DC$11:$DC$19</definedName>
    <definedName name="A130128836W_Data">Data4!$DC$11:$DC$19</definedName>
    <definedName name="A130128836W_Latest">Data4!$DC$19</definedName>
    <definedName name="A130128844W">Data4!$DF$1:$DF$10,Data4!$DF$11:$DF$19</definedName>
    <definedName name="A130128844W_Data">Data4!$DF$11:$DF$19</definedName>
    <definedName name="A130128844W_Latest">Data4!$DF$19</definedName>
    <definedName name="A130128852W">Data4!$EG$1:$EG$10,Data4!$EG$11:$EG$19</definedName>
    <definedName name="A130128852W_Data">Data4!$EG$11:$EG$19</definedName>
    <definedName name="A130128852W_Latest">Data4!$EG$19</definedName>
    <definedName name="A130128860W">Data4!$CN$1:$CN$10,Data4!$CN$11:$CN$19</definedName>
    <definedName name="A130128860W_Data">Data4!$CN$11:$CN$19</definedName>
    <definedName name="A130128860W_Latest">Data4!$CN$19</definedName>
    <definedName name="A130128868R">Data4!$FT$1:$FT$10,Data4!$FT$11:$FT$19</definedName>
    <definedName name="A130128868R_Data">Data4!$FT$11:$FT$19</definedName>
    <definedName name="A130128868R_Latest">Data4!$FT$19</definedName>
    <definedName name="A130128876R">Data4!$GF$1:$GF$10,Data4!$GF$11:$GF$19</definedName>
    <definedName name="A130128876R_Data">Data4!$GF$11:$GF$19</definedName>
    <definedName name="A130128876R_Latest">Data4!$GF$19</definedName>
    <definedName name="A130128884R">Data4!$GI$1:$GI$10,Data4!$GI$11:$GI$19</definedName>
    <definedName name="A130128884R_Data">Data4!$GI$11:$GI$19</definedName>
    <definedName name="A130128884R_Latest">Data4!$GI$19</definedName>
    <definedName name="A130128892R">Data4!$DI$1:$DI$10,Data4!$DI$11:$DI$19</definedName>
    <definedName name="A130128892R_Data">Data4!$DI$11:$DI$19</definedName>
    <definedName name="A130128892R_Latest">Data4!$DI$19</definedName>
    <definedName name="A130128900C">Data4!$DR$1:$DR$10,Data4!$DR$11:$DR$19</definedName>
    <definedName name="A130128900C_Data">Data4!$DR$11:$DR$19</definedName>
    <definedName name="A130128900C_Latest">Data4!$DR$19</definedName>
    <definedName name="A130128908W">Data4!$ES$1:$ES$10,Data4!$ES$11:$ES$19</definedName>
    <definedName name="A130128908W_Data">Data4!$ES$11:$ES$19</definedName>
    <definedName name="A130128908W_Latest">Data4!$ES$19</definedName>
    <definedName name="A130128916W">Data4!$EV$1:$EV$10,Data4!$EV$11:$EV$19</definedName>
    <definedName name="A130128916W_Data">Data4!$EV$11:$EV$19</definedName>
    <definedName name="A130128916W_Latest">Data4!$EV$19</definedName>
    <definedName name="A130128924W">Data4!$GC$1:$GC$10,Data4!$GC$11:$GC$19</definedName>
    <definedName name="A130128924W_Data">Data4!$GC$11:$GC$19</definedName>
    <definedName name="A130128924W_Latest">Data4!$GC$19</definedName>
    <definedName name="A130128932W">Data4!$CQ$1:$CQ$10,Data4!$CQ$11:$CQ$19</definedName>
    <definedName name="A130128932W_Data">Data4!$CQ$11:$CQ$19</definedName>
    <definedName name="A130128932W_Latest">Data4!$CQ$19</definedName>
    <definedName name="A130128940W">Data4!$CW$1:$CW$10,Data4!$CW$11:$CW$19</definedName>
    <definedName name="A130128940W_Data">Data4!$CW$11:$CW$19</definedName>
    <definedName name="A130128940W_Latest">Data4!$CW$19</definedName>
    <definedName name="A130128948R">Data4!$CZ$1:$CZ$10,Data4!$CZ$11:$CZ$19</definedName>
    <definedName name="A130128948R_Data">Data4!$CZ$11:$CZ$19</definedName>
    <definedName name="A130128948R_Latest">Data4!$CZ$19</definedName>
    <definedName name="A130128956R">Data4!$DO$1:$DO$10,Data4!$DO$11:$DO$19</definedName>
    <definedName name="A130128956R_Data">Data4!$DO$11:$DO$19</definedName>
    <definedName name="A130128956R_Latest">Data4!$DO$19</definedName>
    <definedName name="A130128964R">Data4!$DU$1:$DU$10,Data4!$DU$11:$DU$19</definedName>
    <definedName name="A130128964R_Data">Data4!$DU$11:$DU$19</definedName>
    <definedName name="A130128964R_Latest">Data4!$DU$19</definedName>
    <definedName name="A130128972R">Data4!$GL$1:$GL$10,Data4!$GL$11:$GL$19</definedName>
    <definedName name="A130128972R_Data">Data4!$GL$11:$GL$19</definedName>
    <definedName name="A130128972R_Latest">Data4!$GL$19</definedName>
    <definedName name="A130128980R">Data4!$IB$1:$IB$10,Data4!$IB$11:$IB$19</definedName>
    <definedName name="A130128980R_Data">Data4!$IB$11:$IB$19</definedName>
    <definedName name="A130128980R_Latest">Data4!$IB$19</definedName>
    <definedName name="A130128988J">Data5!$M$1:$M$10,Data5!$M$11:$M$19</definedName>
    <definedName name="A130128988J_Data">Data5!$M$11:$M$19</definedName>
    <definedName name="A130128988J_Latest">Data5!$M$19</definedName>
    <definedName name="A130128996J">Data4!$IQ$1:$IQ$10,Data4!$IQ$11:$IQ$19</definedName>
    <definedName name="A130128996J_Data">Data4!$IQ$11:$IQ$19</definedName>
    <definedName name="A130128996J_Latest">Data4!$IQ$19</definedName>
    <definedName name="A130129004X">Data4!$IE$1:$IE$10,Data4!$IE$11:$IE$19</definedName>
    <definedName name="A130129004X_Data">Data4!$IE$11:$IE$19</definedName>
    <definedName name="A130129004X_Latest">Data4!$IE$19</definedName>
    <definedName name="A130129012X">Data4!$IK$1:$IK$10,Data4!$IK$11:$IK$19</definedName>
    <definedName name="A130129012X_Data">Data4!$IK$11:$IK$19</definedName>
    <definedName name="A130129012X_Latest">Data4!$IK$19</definedName>
    <definedName name="A130129020X">Data5!$S$1:$S$10,Data5!$S$11:$S$19</definedName>
    <definedName name="A130129020X_Data">Data5!$S$11:$S$19</definedName>
    <definedName name="A130129020X_Latest">Data5!$S$19</definedName>
    <definedName name="A130129028T">Data5!$J$1:$J$10,Data5!$J$11:$J$19</definedName>
    <definedName name="A130129028T_Data">Data5!$J$11:$J$19</definedName>
    <definedName name="A130129028T_Latest">Data5!$J$19</definedName>
    <definedName name="A130129036T">Data5!$Y$1:$Y$10,Data5!$Y$11:$Y$19</definedName>
    <definedName name="A130129036T_Data">Data5!$Y$11:$Y$19</definedName>
    <definedName name="A130129036T_Latest">Data5!$Y$19</definedName>
    <definedName name="A130129044T">Data5!$AK$1:$AK$10,Data5!$AK$11:$AK$19</definedName>
    <definedName name="A130129044T_Data">Data5!$AK$11:$AK$19</definedName>
    <definedName name="A130129044T_Latest">Data5!$AK$19</definedName>
    <definedName name="A130129054W">Data4!$IN$1:$IN$10,Data4!$IN$11:$IN$19</definedName>
    <definedName name="A130129054W_Data">Data4!$IN$11:$IN$19</definedName>
    <definedName name="A130129054W_Latest">Data4!$IN$19</definedName>
    <definedName name="A130129060T">Data4!$HM$1:$HM$10,Data4!$HM$11:$HM$19</definedName>
    <definedName name="A130129060T_Data">Data4!$HM$11:$HM$19</definedName>
    <definedName name="A130129060T_Latest">Data4!$HM$19</definedName>
    <definedName name="A130129068K">Data4!$HY$1:$HY$10,Data4!$HY$11:$HY$19</definedName>
    <definedName name="A130129068K_Data">Data4!$HY$11:$HY$19</definedName>
    <definedName name="A130129068K_Latest">Data4!$HY$19</definedName>
    <definedName name="A130129076K">Data5!$P$1:$P$10,Data5!$P$11:$P$19</definedName>
    <definedName name="A130129076K_Data">Data5!$P$11:$P$19</definedName>
    <definedName name="A130129076K_Latest">Data5!$P$19</definedName>
    <definedName name="A130129084K">Data5!$V$1:$V$10,Data5!$V$11:$V$19</definedName>
    <definedName name="A130129084K_Data">Data5!$V$11:$V$19</definedName>
    <definedName name="A130129084K_Latest">Data5!$V$19</definedName>
    <definedName name="A130129092K">Data5!$AB$1:$AB$10,Data5!$AB$11:$AB$19</definedName>
    <definedName name="A130129092K_Data">Data5!$AB$11:$AB$19</definedName>
    <definedName name="A130129092K_Latest">Data5!$AB$19</definedName>
    <definedName name="A130129100X">Data5!$AH$1:$AH$10,Data5!$AH$11:$AH$19</definedName>
    <definedName name="A130129100X_Data">Data5!$AH$11:$AH$19</definedName>
    <definedName name="A130129100X_Latest">Data5!$AH$19</definedName>
    <definedName name="A130129108T">Data4!$GU$1:$GU$10,Data4!$GU$11:$GU$19</definedName>
    <definedName name="A130129108T_Data">Data4!$GU$11:$GU$19</definedName>
    <definedName name="A130129108T_Latest">Data4!$GU$19</definedName>
    <definedName name="A130129116T">Data4!$HD$1:$HD$10,Data4!$HD$11:$HD$19</definedName>
    <definedName name="A130129116T_Data">Data4!$HD$11:$HD$19</definedName>
    <definedName name="A130129116T_Latest">Data4!$HD$19</definedName>
    <definedName name="A130129124T">Data4!$HG$1:$HG$10,Data4!$HG$11:$HG$19</definedName>
    <definedName name="A130129124T_Data">Data4!$HG$11:$HG$19</definedName>
    <definedName name="A130129124T_Latest">Data4!$HG$19</definedName>
    <definedName name="A130129132T">Data4!$IH$1:$IH$10,Data4!$IH$11:$IH$19</definedName>
    <definedName name="A130129132T_Data">Data4!$IH$11:$IH$19</definedName>
    <definedName name="A130129132T_Latest">Data4!$IH$19</definedName>
    <definedName name="A130129140T">Data4!$GO$1:$GO$10,Data4!$GO$11:$GO$19</definedName>
    <definedName name="A130129140T_Data">Data4!$GO$11:$GO$19</definedName>
    <definedName name="A130129140T_Latest">Data4!$GO$19</definedName>
    <definedName name="A130129148K">Data5!$AE$1:$AE$10,Data5!$AE$11:$AE$19</definedName>
    <definedName name="A130129148K_Data">Data5!$AE$11:$AE$19</definedName>
    <definedName name="A130129148K_Latest">Data5!$AE$19</definedName>
    <definedName name="A130129156K">Data5!$AQ$1:$AQ$10,Data5!$AQ$11:$AQ$19</definedName>
    <definedName name="A130129156K_Data">Data5!$AQ$11:$AQ$19</definedName>
    <definedName name="A130129156K_Latest">Data5!$AQ$19</definedName>
    <definedName name="A130129164K">Data5!$AT$1:$AT$10,Data5!$AT$11:$AT$19</definedName>
    <definedName name="A130129164K_Data">Data5!$AT$11:$AT$19</definedName>
    <definedName name="A130129164K_Latest">Data5!$AT$19</definedName>
    <definedName name="A130129172K">Data4!$HJ$1:$HJ$10,Data4!$HJ$11:$HJ$19</definedName>
    <definedName name="A130129172K_Data">Data4!$HJ$11:$HJ$19</definedName>
    <definedName name="A130129172K_Latest">Data4!$HJ$19</definedName>
    <definedName name="A130129180K">Data4!$HS$1:$HS$10,Data4!$HS$11:$HS$19</definedName>
    <definedName name="A130129180K_Data">Data4!$HS$11:$HS$19</definedName>
    <definedName name="A130129180K_Latest">Data4!$HS$19</definedName>
    <definedName name="A130129188C">Data5!$D$1:$D$10,Data5!$D$11:$D$19</definedName>
    <definedName name="A130129188C_Data">Data5!$D$11:$D$19</definedName>
    <definedName name="A130129188C_Latest">Data5!$D$19</definedName>
    <definedName name="A130129196C">Data5!$G$1:$G$10,Data5!$G$11:$G$19</definedName>
    <definedName name="A130129196C_Data">Data5!$G$11:$G$19</definedName>
    <definedName name="A130129196C_Latest">Data5!$G$19</definedName>
    <definedName name="A130129204T">Data5!$AN$1:$AN$10,Data5!$AN$11:$AN$19</definedName>
    <definedName name="A130129204T_Data">Data5!$AN$11:$AN$19</definedName>
    <definedName name="A130129204T_Latest">Data5!$AN$19</definedName>
    <definedName name="A130129212T">Data4!$GR$1:$GR$10,Data4!$GR$11:$GR$19</definedName>
    <definedName name="A130129212T_Data">Data4!$GR$11:$GR$19</definedName>
    <definedName name="A130129212T_Latest">Data4!$GR$19</definedName>
    <definedName name="A130129220T">Data4!$GX$1:$GX$10,Data4!$GX$11:$GX$19</definedName>
    <definedName name="A130129220T_Data">Data4!$GX$11:$GX$19</definedName>
    <definedName name="A130129220T_Latest">Data4!$GX$19</definedName>
    <definedName name="A130129228K">Data4!$HA$1:$HA$10,Data4!$HA$11:$HA$19</definedName>
    <definedName name="A130129228K_Data">Data4!$HA$11:$HA$19</definedName>
    <definedName name="A130129228K_Latest">Data4!$HA$19</definedName>
    <definedName name="A130129236K">Data4!$HP$1:$HP$10,Data4!$HP$11:$HP$19</definedName>
    <definedName name="A130129236K_Data">Data4!$HP$11:$HP$19</definedName>
    <definedName name="A130129236K_Latest">Data4!$HP$19</definedName>
    <definedName name="A130129244K">Data4!$HV$1:$HV$10,Data4!$HV$11:$HV$19</definedName>
    <definedName name="A130129244K_Data">Data4!$HV$11:$HV$19</definedName>
    <definedName name="A130129244K_Latest">Data4!$HV$19</definedName>
    <definedName name="A130129252K">Data5!$AW$1:$AW$10,Data5!$AW$11:$AW$19</definedName>
    <definedName name="A130129252K_Data">Data5!$AW$11:$AW$19</definedName>
    <definedName name="A130129252K_Latest">Data5!$AW$19</definedName>
    <definedName name="A130129260K">Data1!$IQ$1:$IQ$10,Data1!$IQ$11:$IQ$19</definedName>
    <definedName name="A130129260K_Data">Data1!$IQ$11:$IQ$19</definedName>
    <definedName name="A130129260K_Latest">Data1!$IQ$19</definedName>
    <definedName name="A130129268C">Data2!$AB$1:$AB$10,Data2!$AB$11:$AB$19</definedName>
    <definedName name="A130129268C_Data">Data2!$AB$11:$AB$19</definedName>
    <definedName name="A130129268C_Latest">Data2!$AB$19</definedName>
    <definedName name="A130129276C">Data2!$P$1:$P$10,Data2!$P$11:$P$19</definedName>
    <definedName name="A130129276C_Data">Data2!$P$11:$P$19</definedName>
    <definedName name="A130129276C_Latest">Data2!$P$19</definedName>
    <definedName name="A130129284C">Data2!$D$1:$D$10,Data2!$D$11:$D$19</definedName>
    <definedName name="A130129284C_Data">Data2!$D$11:$D$19</definedName>
    <definedName name="A130129284C_Latest">Data2!$D$19</definedName>
    <definedName name="A130129292C">Data2!$J$1:$J$10,Data2!$J$11:$J$19</definedName>
    <definedName name="A130129292C_Data">Data2!$J$11:$J$19</definedName>
    <definedName name="A130129292C_Latest">Data2!$J$19</definedName>
    <definedName name="A130129300T">Data2!$AH$1:$AH$10,Data2!$AH$11:$AH$19</definedName>
    <definedName name="A130129300T_Data">Data2!$AH$11:$AH$19</definedName>
    <definedName name="A130129300T_Latest">Data2!$AH$19</definedName>
    <definedName name="A130129308K">Data2!$Y$1:$Y$10,Data2!$Y$11:$Y$19</definedName>
    <definedName name="A130129308K_Data">Data2!$Y$11:$Y$19</definedName>
    <definedName name="A130129308K_Latest">Data2!$Y$19</definedName>
    <definedName name="A130129316K">Data2!$AN$1:$AN$10,Data2!$AN$11:$AN$19</definedName>
    <definedName name="A130129316K_Data">Data2!$AN$11:$AN$19</definedName>
    <definedName name="A130129316K_Latest">Data2!$AN$19</definedName>
    <definedName name="A130129324K">Data2!$AZ$1:$AZ$10,Data2!$AZ$11:$AZ$19</definedName>
    <definedName name="A130129324K_Data">Data2!$AZ$11:$AZ$19</definedName>
    <definedName name="A130129324K_Latest">Data2!$AZ$19</definedName>
    <definedName name="A130129334R">Data2!$M$1:$M$10,Data2!$M$11:$M$19</definedName>
    <definedName name="A130129334R_Data">Data2!$M$11:$M$19</definedName>
    <definedName name="A130129334R_Latest">Data2!$M$19</definedName>
    <definedName name="A130129340K">Data1!$IB$1:$IB$10,Data1!$IB$11:$IB$19</definedName>
    <definedName name="A130129340K_Data">Data1!$IB$11:$IB$19</definedName>
    <definedName name="A130129340K_Latest">Data1!$IB$19</definedName>
    <definedName name="A130129348C">Data1!$IN$1:$IN$10,Data1!$IN$11:$IN$19</definedName>
    <definedName name="A130129348C_Data">Data1!$IN$11:$IN$19</definedName>
    <definedName name="A130129348C_Latest">Data1!$IN$19</definedName>
    <definedName name="A130129356C">Data2!$AE$1:$AE$10,Data2!$AE$11:$AE$19</definedName>
    <definedName name="A130129356C_Data">Data2!$AE$11:$AE$19</definedName>
    <definedName name="A130129356C_Latest">Data2!$AE$19</definedName>
    <definedName name="A130129364C">Data2!$AK$1:$AK$10,Data2!$AK$11:$AK$19</definedName>
    <definedName name="A130129364C_Data">Data2!$AK$11:$AK$19</definedName>
    <definedName name="A130129364C_Latest">Data2!$AK$19</definedName>
    <definedName name="A130129372C">Data2!$AQ$1:$AQ$10,Data2!$AQ$11:$AQ$19</definedName>
    <definedName name="A130129372C_Data">Data2!$AQ$11:$AQ$19</definedName>
    <definedName name="A130129372C_Latest">Data2!$AQ$19</definedName>
    <definedName name="A130129380C">Data2!$AW$1:$AW$10,Data2!$AW$11:$AW$19</definedName>
    <definedName name="A130129380C_Data">Data2!$AW$11:$AW$19</definedName>
    <definedName name="A130129380C_Latest">Data2!$AW$19</definedName>
    <definedName name="A130129388W">Data1!$HJ$1:$HJ$10,Data1!$HJ$11:$HJ$19</definedName>
    <definedName name="A130129388W_Data">Data1!$HJ$11:$HJ$19</definedName>
    <definedName name="A130129388W_Latest">Data1!$HJ$19</definedName>
    <definedName name="A130129396W">Data1!$HS$1:$HS$10,Data1!$HS$11:$HS$19</definedName>
    <definedName name="A130129396W_Data">Data1!$HS$11:$HS$19</definedName>
    <definedName name="A130129396W_Latest">Data1!$HS$19</definedName>
    <definedName name="A130129404K">Data1!$HV$1:$HV$10,Data1!$HV$11:$HV$19</definedName>
    <definedName name="A130129404K_Data">Data1!$HV$11:$HV$19</definedName>
    <definedName name="A130129404K_Latest">Data1!$HV$19</definedName>
    <definedName name="A130129412K">Data2!$G$1:$G$10,Data2!$G$11:$G$19</definedName>
    <definedName name="A130129412K_Data">Data2!$G$11:$G$19</definedName>
    <definedName name="A130129412K_Latest">Data2!$G$19</definedName>
    <definedName name="A130129420K">Data1!$HD$1:$HD$10,Data1!$HD$11:$HD$19</definedName>
    <definedName name="A130129420K_Data">Data1!$HD$11:$HD$19</definedName>
    <definedName name="A130129420K_Latest">Data1!$HD$19</definedName>
    <definedName name="A130129428C">Data2!$AT$1:$AT$10,Data2!$AT$11:$AT$19</definedName>
    <definedName name="A130129428C_Data">Data2!$AT$11:$AT$19</definedName>
    <definedName name="A130129428C_Latest">Data2!$AT$19</definedName>
    <definedName name="A130129436C">Data2!$BF$1:$BF$10,Data2!$BF$11:$BF$19</definedName>
    <definedName name="A130129436C_Data">Data2!$BF$11:$BF$19</definedName>
    <definedName name="A130129436C_Latest">Data2!$BF$19</definedName>
    <definedName name="A130129444C">Data2!$BI$1:$BI$10,Data2!$BI$11:$BI$19</definedName>
    <definedName name="A130129444C_Data">Data2!$BI$11:$BI$19</definedName>
    <definedName name="A130129444C_Latest">Data2!$BI$19</definedName>
    <definedName name="A130129452C">Data1!$HY$1:$HY$10,Data1!$HY$11:$HY$19</definedName>
    <definedName name="A130129452C_Data">Data1!$HY$11:$HY$19</definedName>
    <definedName name="A130129452C_Latest">Data1!$HY$19</definedName>
    <definedName name="A130129460C">Data1!$IH$1:$IH$10,Data1!$IH$11:$IH$19</definedName>
    <definedName name="A130129460C_Data">Data1!$IH$11:$IH$19</definedName>
    <definedName name="A130129460C_Latest">Data1!$IH$19</definedName>
    <definedName name="A130129468W">Data2!$S$1:$S$10,Data2!$S$11:$S$19</definedName>
    <definedName name="A130129468W_Data">Data2!$S$11:$S$19</definedName>
    <definedName name="A130129468W_Latest">Data2!$S$19</definedName>
    <definedName name="A130129476W">Data2!$V$1:$V$10,Data2!$V$11:$V$19</definedName>
    <definedName name="A130129476W_Data">Data2!$V$11:$V$19</definedName>
    <definedName name="A130129476W_Latest">Data2!$V$19</definedName>
    <definedName name="A130129484W">Data2!$BC$1:$BC$10,Data2!$BC$11:$BC$19</definedName>
    <definedName name="A130129484W_Data">Data2!$BC$11:$BC$19</definedName>
    <definedName name="A130129484W_Latest">Data2!$BC$19</definedName>
    <definedName name="A130129492W">Data1!$HG$1:$HG$10,Data1!$HG$11:$HG$19</definedName>
    <definedName name="A130129492W_Data">Data1!$HG$11:$HG$19</definedName>
    <definedName name="A130129492W_Latest">Data1!$HG$19</definedName>
    <definedName name="A130129500K">Data1!$HM$1:$HM$10,Data1!$HM$11:$HM$19</definedName>
    <definedName name="A130129500K_Data">Data1!$HM$11:$HM$19</definedName>
    <definedName name="A130129500K_Latest">Data1!$HM$19</definedName>
    <definedName name="A130129508C">Data1!$HP$1:$HP$10,Data1!$HP$11:$HP$19</definedName>
    <definedName name="A130129508C_Data">Data1!$HP$11:$HP$19</definedName>
    <definedName name="A130129508C_Latest">Data1!$HP$19</definedName>
    <definedName name="A130129516C">Data1!$IE$1:$IE$10,Data1!$IE$11:$IE$19</definedName>
    <definedName name="A130129516C_Data">Data1!$IE$11:$IE$19</definedName>
    <definedName name="A130129516C_Latest">Data1!$IE$19</definedName>
    <definedName name="A130129524C">Data1!$IK$1:$IK$10,Data1!$IK$11:$IK$19</definedName>
    <definedName name="A130129524C_Data">Data1!$IK$11:$IK$19</definedName>
    <definedName name="A130129524C_Latest">Data1!$IK$19</definedName>
    <definedName name="A130129532C">Data2!$BL$1:$BL$10,Data2!$BL$11:$BL$19</definedName>
    <definedName name="A130129532C_Data">Data2!$BL$11:$BL$19</definedName>
    <definedName name="A130129532C_Latest">Data2!$BL$19</definedName>
    <definedName name="A130131780F">Data3!$BN$1:$BN$10,Data3!$BN$11:$BN$19</definedName>
    <definedName name="A130131780F_Data">Data3!$BN$11:$BN$19</definedName>
    <definedName name="A130131780F_Latest">Data3!$BN$19</definedName>
    <definedName name="A130131788X">Data3!$CO$1:$CO$10,Data3!$CO$11:$CO$19</definedName>
    <definedName name="A130131788X_Data">Data3!$CO$11:$CO$19</definedName>
    <definedName name="A130131788X_Latest">Data3!$CO$19</definedName>
    <definedName name="A130131796X">Data3!$CC$1:$CC$10,Data3!$CC$11:$CC$19</definedName>
    <definedName name="A130131796X_Data">Data3!$CC$11:$CC$19</definedName>
    <definedName name="A130131796X_Latest">Data3!$CC$19</definedName>
    <definedName name="A130131804L">Data3!$BQ$1:$BQ$10,Data3!$BQ$11:$BQ$19</definedName>
    <definedName name="A130131804L_Data">Data3!$BQ$11:$BQ$19</definedName>
    <definedName name="A130131804L_Latest">Data3!$BQ$19</definedName>
    <definedName name="A130131812L">Data3!$BW$1:$BW$10,Data3!$BW$11:$BW$19</definedName>
    <definedName name="A130131812L_Data">Data3!$BW$11:$BW$19</definedName>
    <definedName name="A130131812L_Latest">Data3!$BW$19</definedName>
    <definedName name="A130131820L">Data3!$CU$1:$CU$10,Data3!$CU$11:$CU$19</definedName>
    <definedName name="A130131820L_Data">Data3!$CU$11:$CU$19</definedName>
    <definedName name="A130131820L_Latest">Data3!$CU$19</definedName>
    <definedName name="A130131828F">Data3!$CL$1:$CL$10,Data3!$CL$11:$CL$19</definedName>
    <definedName name="A130131828F_Data">Data3!$CL$11:$CL$19</definedName>
    <definedName name="A130131828F_Latest">Data3!$CL$19</definedName>
    <definedName name="A130131836F">Data3!$DA$1:$DA$10,Data3!$DA$11:$DA$19</definedName>
    <definedName name="A130131836F_Data">Data3!$DA$11:$DA$19</definedName>
    <definedName name="A130131836F_Latest">Data3!$DA$19</definedName>
    <definedName name="A130131844F">Data3!$DM$1:$DM$10,Data3!$DM$11:$DM$19</definedName>
    <definedName name="A130131844F_Data">Data3!$DM$11:$DM$19</definedName>
    <definedName name="A130131844F_Latest">Data3!$DM$19</definedName>
    <definedName name="A130131854K">Data3!$BZ$1:$BZ$10,Data3!$BZ$11:$BZ$19</definedName>
    <definedName name="A130131854K_Data">Data3!$BZ$11:$BZ$19</definedName>
    <definedName name="A130131854K_Latest">Data3!$BZ$19</definedName>
    <definedName name="A130131860F">Data3!$AY$1:$AY$10,Data3!$AY$11:$AY$19</definedName>
    <definedName name="A130131860F_Data">Data3!$AY$11:$AY$19</definedName>
    <definedName name="A130131860F_Latest">Data3!$AY$19</definedName>
    <definedName name="A130131868X">Data3!$BK$1:$BK$10,Data3!$BK$11:$BK$19</definedName>
    <definedName name="A130131868X_Data">Data3!$BK$11:$BK$19</definedName>
    <definedName name="A130131868X_Latest">Data3!$BK$19</definedName>
    <definedName name="A130131876X">Data3!$CR$1:$CR$10,Data3!$CR$11:$CR$19</definedName>
    <definedName name="A130131876X_Data">Data3!$CR$11:$CR$19</definedName>
    <definedName name="A130131876X_Latest">Data3!$CR$19</definedName>
    <definedName name="A130131884X">Data3!$CX$1:$CX$10,Data3!$CX$11:$CX$19</definedName>
    <definedName name="A130131884X_Data">Data3!$CX$11:$CX$19</definedName>
    <definedName name="A130131884X_Latest">Data3!$CX$19</definedName>
    <definedName name="A130131892X">Data3!$DD$1:$DD$10,Data3!$DD$11:$DD$19</definedName>
    <definedName name="A130131892X_Data">Data3!$DD$11:$DD$19</definedName>
    <definedName name="A130131892X_Latest">Data3!$DD$19</definedName>
    <definedName name="A130131900L">Data3!$DJ$1:$DJ$10,Data3!$DJ$11:$DJ$19</definedName>
    <definedName name="A130131900L_Data">Data3!$DJ$11:$DJ$19</definedName>
    <definedName name="A130131900L_Latest">Data3!$DJ$19</definedName>
    <definedName name="A130131908F">Data3!$AG$1:$AG$10,Data3!$AG$11:$AG$19</definedName>
    <definedName name="A130131908F_Data">Data3!$AG$11:$AG$19</definedName>
    <definedName name="A130131908F_Latest">Data3!$AG$19</definedName>
    <definedName name="A130131916F">Data3!$AP$1:$AP$10,Data3!$AP$11:$AP$19</definedName>
    <definedName name="A130131916F_Data">Data3!$AP$11:$AP$19</definedName>
    <definedName name="A130131916F_Latest">Data3!$AP$19</definedName>
    <definedName name="A130131924F">Data3!$AS$1:$AS$10,Data3!$AS$11:$AS$19</definedName>
    <definedName name="A130131924F_Data">Data3!$AS$11:$AS$19</definedName>
    <definedName name="A130131924F_Latest">Data3!$AS$19</definedName>
    <definedName name="A130131932F">Data3!$BT$1:$BT$10,Data3!$BT$11:$BT$19</definedName>
    <definedName name="A130131932F_Data">Data3!$BT$11:$BT$19</definedName>
    <definedName name="A130131932F_Latest">Data3!$BT$19</definedName>
    <definedName name="A130131940F">Data3!$AA$1:$AA$10,Data3!$AA$11:$AA$19</definedName>
    <definedName name="A130131940F_Data">Data3!$AA$11:$AA$19</definedName>
    <definedName name="A130131940F_Latest">Data3!$AA$19</definedName>
    <definedName name="A130131948X">Data3!$DG$1:$DG$10,Data3!$DG$11:$DG$19</definedName>
    <definedName name="A130131948X_Data">Data3!$DG$11:$DG$19</definedName>
    <definedName name="A130131948X_Latest">Data3!$DG$19</definedName>
    <definedName name="A130131956X">Data3!$DS$1:$DS$10,Data3!$DS$11:$DS$19</definedName>
    <definedName name="A130131956X_Data">Data3!$DS$11:$DS$19</definedName>
    <definedName name="A130131956X_Latest">Data3!$DS$19</definedName>
    <definedName name="A130131964X">Data3!$DV$1:$DV$10,Data3!$DV$11:$DV$19</definedName>
    <definedName name="A130131964X_Data">Data3!$DV$11:$DV$19</definedName>
    <definedName name="A130131964X_Latest">Data3!$DV$19</definedName>
    <definedName name="A130131972X">Data3!$AV$1:$AV$10,Data3!$AV$11:$AV$19</definedName>
    <definedName name="A130131972X_Data">Data3!$AV$11:$AV$19</definedName>
    <definedName name="A130131972X_Latest">Data3!$AV$19</definedName>
    <definedName name="A130131980X">Data3!$BE$1:$BE$10,Data3!$BE$11:$BE$19</definedName>
    <definedName name="A130131980X_Data">Data3!$BE$11:$BE$19</definedName>
    <definedName name="A130131980X_Latest">Data3!$BE$19</definedName>
    <definedName name="A130131988T">Data3!$CF$1:$CF$10,Data3!$CF$11:$CF$19</definedName>
    <definedName name="A130131988T_Data">Data3!$CF$11:$CF$19</definedName>
    <definedName name="A130131988T_Latest">Data3!$CF$19</definedName>
    <definedName name="A130131996T">Data3!$CI$1:$CI$10,Data3!$CI$11:$CI$19</definedName>
    <definedName name="A130131996T_Data">Data3!$CI$11:$CI$19</definedName>
    <definedName name="A130131996T_Latest">Data3!$CI$19</definedName>
    <definedName name="A130132004J">Data3!$DP$1:$DP$10,Data3!$DP$11:$DP$19</definedName>
    <definedName name="A130132004J_Data">Data3!$DP$11:$DP$19</definedName>
    <definedName name="A130132004J_Latest">Data3!$DP$19</definedName>
    <definedName name="A130132012J">Data3!$AD$1:$AD$10,Data3!$AD$11:$AD$19</definedName>
    <definedName name="A130132012J_Data">Data3!$AD$11:$AD$19</definedName>
    <definedName name="A130132012J_Latest">Data3!$AD$19</definedName>
    <definedName name="A130132020J">Data3!$AJ$1:$AJ$10,Data3!$AJ$11:$AJ$19</definedName>
    <definedName name="A130132020J_Data">Data3!$AJ$11:$AJ$19</definedName>
    <definedName name="A130132020J_Latest">Data3!$AJ$19</definedName>
    <definedName name="A130132028A">Data3!$AM$1:$AM$10,Data3!$AM$11:$AM$19</definedName>
    <definedName name="A130132028A_Data">Data3!$AM$11:$AM$19</definedName>
    <definedName name="A130132028A_Latest">Data3!$AM$19</definedName>
    <definedName name="A130132036A">Data3!$BB$1:$BB$10,Data3!$BB$11:$BB$19</definedName>
    <definedName name="A130132036A_Data">Data3!$BB$11:$BB$19</definedName>
    <definedName name="A130132036A_Latest">Data3!$BB$19</definedName>
    <definedName name="A130132044A">Data3!$BH$1:$BH$10,Data3!$BH$11:$BH$19</definedName>
    <definedName name="A130132044A_Data">Data3!$BH$11:$BH$19</definedName>
    <definedName name="A130132044A_Latest">Data3!$BH$19</definedName>
    <definedName name="A130132052A">Data3!$DY$1:$DY$10,Data3!$DY$11:$DY$19</definedName>
    <definedName name="A130132052A_Data">Data3!$DY$11:$DY$19</definedName>
    <definedName name="A130132052A_Latest">Data3!$DY$19</definedName>
    <definedName name="A130134300L">Data1!$EP$1:$EP$10,Data1!$EP$11:$EP$19</definedName>
    <definedName name="A130134300L_Data">Data1!$EP$11:$EP$19</definedName>
    <definedName name="A130134300L_Latest">Data1!$EP$19</definedName>
    <definedName name="A130134308F">Data1!$FQ$1:$FQ$10,Data1!$FQ$11:$FQ$19</definedName>
    <definedName name="A130134308F_Data">Data1!$FQ$11:$FQ$19</definedName>
    <definedName name="A130134308F_Latest">Data1!$FQ$19</definedName>
    <definedName name="A130134316F">Data1!$FE$1:$FE$10,Data1!$FE$11:$FE$19</definedName>
    <definedName name="A130134316F_Data">Data1!$FE$11:$FE$19</definedName>
    <definedName name="A130134316F_Latest">Data1!$FE$19</definedName>
    <definedName name="A130134324F">Data1!$ES$1:$ES$10,Data1!$ES$11:$ES$19</definedName>
    <definedName name="A130134324F_Data">Data1!$ES$11:$ES$19</definedName>
    <definedName name="A130134324F_Latest">Data1!$ES$19</definedName>
    <definedName name="A130134332F">Data1!$EY$1:$EY$10,Data1!$EY$11:$EY$19</definedName>
    <definedName name="A130134332F_Data">Data1!$EY$11:$EY$19</definedName>
    <definedName name="A130134332F_Latest">Data1!$EY$19</definedName>
    <definedName name="A130134340F">Data1!$FW$1:$FW$10,Data1!$FW$11:$FW$19</definedName>
    <definedName name="A130134340F_Data">Data1!$FW$11:$FW$19</definedName>
    <definedName name="A130134340F_Latest">Data1!$FW$19</definedName>
    <definedName name="A130134348X">Data1!$FN$1:$FN$10,Data1!$FN$11:$FN$19</definedName>
    <definedName name="A130134348X_Data">Data1!$FN$11:$FN$19</definedName>
    <definedName name="A130134348X_Latest">Data1!$FN$19</definedName>
    <definedName name="A130134356X">Data1!$GC$1:$GC$10,Data1!$GC$11:$GC$19</definedName>
    <definedName name="A130134356X_Data">Data1!$GC$11:$GC$19</definedName>
    <definedName name="A130134356X_Latest">Data1!$GC$19</definedName>
    <definedName name="A130134364X">Data1!$GO$1:$GO$10,Data1!$GO$11:$GO$19</definedName>
    <definedName name="A130134364X_Data">Data1!$GO$11:$GO$19</definedName>
    <definedName name="A130134364X_Latest">Data1!$GO$19</definedName>
    <definedName name="A130134374C">Data1!$FB$1:$FB$10,Data1!$FB$11:$FB$19</definedName>
    <definedName name="A130134374C_Data">Data1!$FB$11:$FB$19</definedName>
    <definedName name="A130134374C_Latest">Data1!$FB$19</definedName>
    <definedName name="A130134380X">Data1!$EA$1:$EA$10,Data1!$EA$11:$EA$19</definedName>
    <definedName name="A130134380X_Data">Data1!$EA$11:$EA$19</definedName>
    <definedName name="A130134380X_Latest">Data1!$EA$19</definedName>
    <definedName name="A130134388T">Data1!$EM$1:$EM$10,Data1!$EM$11:$EM$19</definedName>
    <definedName name="A130134388T_Data">Data1!$EM$11:$EM$19</definedName>
    <definedName name="A130134388T_Latest">Data1!$EM$19</definedName>
    <definedName name="A130134396T">Data1!$FT$1:$FT$10,Data1!$FT$11:$FT$19</definedName>
    <definedName name="A130134396T_Data">Data1!$FT$11:$FT$19</definedName>
    <definedName name="A130134396T_Latest">Data1!$FT$19</definedName>
    <definedName name="A130134404F">Data1!$FZ$1:$FZ$10,Data1!$FZ$11:$FZ$19</definedName>
    <definedName name="A130134404F_Data">Data1!$FZ$11:$FZ$19</definedName>
    <definedName name="A130134404F_Latest">Data1!$FZ$19</definedName>
    <definedName name="A130134412F">Data1!$GF$1:$GF$10,Data1!$GF$11:$GF$19</definedName>
    <definedName name="A130134412F_Data">Data1!$GF$11:$GF$19</definedName>
    <definedName name="A130134412F_Latest">Data1!$GF$19</definedName>
    <definedName name="A130134420F">Data1!$GL$1:$GL$10,Data1!$GL$11:$GL$19</definedName>
    <definedName name="A130134420F_Data">Data1!$GL$11:$GL$19</definedName>
    <definedName name="A130134420F_Latest">Data1!$GL$19</definedName>
    <definedName name="A130134428X">Data1!$DI$1:$DI$10,Data1!$DI$11:$DI$19</definedName>
    <definedName name="A130134428X_Data">Data1!$DI$11:$DI$19</definedName>
    <definedName name="A130134428X_Latest">Data1!$DI$19</definedName>
    <definedName name="A130134436X">Data1!$DR$1:$DR$10,Data1!$DR$11:$DR$19</definedName>
    <definedName name="A130134436X_Data">Data1!$DR$11:$DR$19</definedName>
    <definedName name="A130134436X_Latest">Data1!$DR$19</definedName>
    <definedName name="A130134444X">Data1!$DU$1:$DU$10,Data1!$DU$11:$DU$19</definedName>
    <definedName name="A130134444X_Data">Data1!$DU$11:$DU$19</definedName>
    <definedName name="A130134444X_Latest">Data1!$DU$19</definedName>
    <definedName name="A130134452X">Data1!$EV$1:$EV$10,Data1!$EV$11:$EV$19</definedName>
    <definedName name="A130134452X_Data">Data1!$EV$11:$EV$19</definedName>
    <definedName name="A130134452X_Latest">Data1!$EV$19</definedName>
    <definedName name="A130134460X">Data1!$DC$1:$DC$10,Data1!$DC$11:$DC$19</definedName>
    <definedName name="A130134460X_Data">Data1!$DC$11:$DC$19</definedName>
    <definedName name="A130134460X_Latest">Data1!$DC$19</definedName>
    <definedName name="A130134468T">Data1!$GI$1:$GI$10,Data1!$GI$11:$GI$19</definedName>
    <definedName name="A130134468T_Data">Data1!$GI$11:$GI$19</definedName>
    <definedName name="A130134468T_Latest">Data1!$GI$19</definedName>
    <definedName name="A130134476T">Data1!$GU$1:$GU$10,Data1!$GU$11:$GU$19</definedName>
    <definedName name="A130134476T_Data">Data1!$GU$11:$GU$19</definedName>
    <definedName name="A130134476T_Latest">Data1!$GU$19</definedName>
    <definedName name="A130134484T">Data1!$GX$1:$GX$10,Data1!$GX$11:$GX$19</definedName>
    <definedName name="A130134484T_Data">Data1!$GX$11:$GX$19</definedName>
    <definedName name="A130134484T_Latest">Data1!$GX$19</definedName>
    <definedName name="A130134492T">Data1!$DX$1:$DX$10,Data1!$DX$11:$DX$19</definedName>
    <definedName name="A130134492T_Data">Data1!$DX$11:$DX$19</definedName>
    <definedName name="A130134492T_Latest">Data1!$DX$19</definedName>
    <definedName name="A130134500F">Data1!$EG$1:$EG$10,Data1!$EG$11:$EG$19</definedName>
    <definedName name="A130134500F_Data">Data1!$EG$11:$EG$19</definedName>
    <definedName name="A130134500F_Latest">Data1!$EG$19</definedName>
    <definedName name="A130134508X">Data1!$FH$1:$FH$10,Data1!$FH$11:$FH$19</definedName>
    <definedName name="A130134508X_Data">Data1!$FH$11:$FH$19</definedName>
    <definedName name="A130134508X_Latest">Data1!$FH$19</definedName>
    <definedName name="A130134516X">Data1!$FK$1:$FK$10,Data1!$FK$11:$FK$19</definedName>
    <definedName name="A130134516X_Data">Data1!$FK$11:$FK$19</definedName>
    <definedName name="A130134516X_Latest">Data1!$FK$19</definedName>
    <definedName name="A130134524X">Data1!$GR$1:$GR$10,Data1!$GR$11:$GR$19</definedName>
    <definedName name="A130134524X_Data">Data1!$GR$11:$GR$19</definedName>
    <definedName name="A130134524X_Latest">Data1!$GR$19</definedName>
    <definedName name="A130134532X">Data1!$DF$1:$DF$10,Data1!$DF$11:$DF$19</definedName>
    <definedName name="A130134532X_Data">Data1!$DF$11:$DF$19</definedName>
    <definedName name="A130134532X_Latest">Data1!$DF$19</definedName>
    <definedName name="A130134540X">Data1!$DL$1:$DL$10,Data1!$DL$11:$DL$19</definedName>
    <definedName name="A130134540X_Data">Data1!$DL$11:$DL$19</definedName>
    <definedName name="A130134540X_Latest">Data1!$DL$19</definedName>
    <definedName name="A130134548T">Data1!$DO$1:$DO$10,Data1!$DO$11:$DO$19</definedName>
    <definedName name="A130134548T_Data">Data1!$DO$11:$DO$19</definedName>
    <definedName name="A130134548T_Latest">Data1!$DO$19</definedName>
    <definedName name="A130134556T">Data1!$ED$1:$ED$10,Data1!$ED$11:$ED$19</definedName>
    <definedName name="A130134556T_Data">Data1!$ED$11:$ED$19</definedName>
    <definedName name="A130134556T_Latest">Data1!$ED$19</definedName>
    <definedName name="A130134564T">Data1!$EJ$1:$EJ$10,Data1!$EJ$11:$EJ$19</definedName>
    <definedName name="A130134564T_Data">Data1!$EJ$11:$EJ$19</definedName>
    <definedName name="A130134564T_Latest">Data1!$EJ$19</definedName>
    <definedName name="A130134572T">Data1!$HA$1:$HA$10,Data1!$HA$11:$HA$19</definedName>
    <definedName name="A130134572T_Data">Data1!$HA$11:$HA$19</definedName>
    <definedName name="A130134572T_Latest">Data1!$HA$19</definedName>
    <definedName name="A130136820C">Data2!$DB$1:$DB$10,Data2!$DB$11:$DB$19</definedName>
    <definedName name="A130136820C_Data">Data2!$DB$11:$DB$19</definedName>
    <definedName name="A130136820C_Latest">Data2!$DB$19</definedName>
    <definedName name="A130136828W">Data2!$EC$1:$EC$10,Data2!$EC$11:$EC$19</definedName>
    <definedName name="A130136828W_Data">Data2!$EC$11:$EC$19</definedName>
    <definedName name="A130136828W_Latest">Data2!$EC$19</definedName>
    <definedName name="A130136836W">Data2!$DQ$1:$DQ$10,Data2!$DQ$11:$DQ$19</definedName>
    <definedName name="A130136836W_Data">Data2!$DQ$11:$DQ$19</definedName>
    <definedName name="A130136836W_Latest">Data2!$DQ$19</definedName>
    <definedName name="A130136844W">Data2!$DE$1:$DE$10,Data2!$DE$11:$DE$19</definedName>
    <definedName name="A130136844W_Data">Data2!$DE$11:$DE$19</definedName>
    <definedName name="A130136844W_Latest">Data2!$DE$19</definedName>
    <definedName name="A130136852W">Data2!$DK$1:$DK$10,Data2!$DK$11:$DK$19</definedName>
    <definedName name="A130136852W_Data">Data2!$DK$11:$DK$19</definedName>
    <definedName name="A130136852W_Latest">Data2!$DK$19</definedName>
    <definedName name="A130136860W">Data2!$EI$1:$EI$10,Data2!$EI$11:$EI$19</definedName>
    <definedName name="A130136860W_Data">Data2!$EI$11:$EI$19</definedName>
    <definedName name="A130136860W_Latest">Data2!$EI$19</definedName>
    <definedName name="A130136868R">Data2!$DZ$1:$DZ$10,Data2!$DZ$11:$DZ$19</definedName>
    <definedName name="A130136868R_Data">Data2!$DZ$11:$DZ$19</definedName>
    <definedName name="A130136868R_Latest">Data2!$DZ$19</definedName>
    <definedName name="A130136876R">Data2!$EO$1:$EO$10,Data2!$EO$11:$EO$19</definedName>
    <definedName name="A130136876R_Data">Data2!$EO$11:$EO$19</definedName>
    <definedName name="A130136876R_Latest">Data2!$EO$19</definedName>
    <definedName name="A130136884R">Data2!$FA$1:$FA$10,Data2!$FA$11:$FA$19</definedName>
    <definedName name="A130136884R_Data">Data2!$FA$11:$FA$19</definedName>
    <definedName name="A130136884R_Latest">Data2!$FA$19</definedName>
    <definedName name="A130136894V">Data2!$DN$1:$DN$10,Data2!$DN$11:$DN$19</definedName>
    <definedName name="A130136894V_Data">Data2!$DN$11:$DN$19</definedName>
    <definedName name="A130136894V_Latest">Data2!$DN$19</definedName>
    <definedName name="A130136900C">Data2!$CM$1:$CM$10,Data2!$CM$11:$CM$19</definedName>
    <definedName name="A130136900C_Data">Data2!$CM$11:$CM$19</definedName>
    <definedName name="A130136900C_Latest">Data2!$CM$19</definedName>
    <definedName name="A130136908W">Data2!$CY$1:$CY$10,Data2!$CY$11:$CY$19</definedName>
    <definedName name="A130136908W_Data">Data2!$CY$11:$CY$19</definedName>
    <definedName name="A130136908W_Latest">Data2!$CY$19</definedName>
    <definedName name="A130136916W">Data2!$EF$1:$EF$10,Data2!$EF$11:$EF$19</definedName>
    <definedName name="A130136916W_Data">Data2!$EF$11:$EF$19</definedName>
    <definedName name="A130136916W_Latest">Data2!$EF$19</definedName>
    <definedName name="A130136924W">Data2!$EL$1:$EL$10,Data2!$EL$11:$EL$19</definedName>
    <definedName name="A130136924W_Data">Data2!$EL$11:$EL$19</definedName>
    <definedName name="A130136924W_Latest">Data2!$EL$19</definedName>
    <definedName name="A130136932W">Data2!$ER$1:$ER$10,Data2!$ER$11:$ER$19</definedName>
    <definedName name="A130136932W_Data">Data2!$ER$11:$ER$19</definedName>
    <definedName name="A130136932W_Latest">Data2!$ER$19</definedName>
    <definedName name="A130136940W">Data2!$EX$1:$EX$10,Data2!$EX$11:$EX$19</definedName>
    <definedName name="A130136940W_Data">Data2!$EX$11:$EX$19</definedName>
    <definedName name="A130136940W_Latest">Data2!$EX$19</definedName>
    <definedName name="A130136948R">Data2!$BU$1:$BU$10,Data2!$BU$11:$BU$19</definedName>
    <definedName name="A130136948R_Data">Data2!$BU$11:$BU$19</definedName>
    <definedName name="A130136948R_Latest">Data2!$BU$19</definedName>
    <definedName name="A130136956R">Data2!$CD$1:$CD$10,Data2!$CD$11:$CD$19</definedName>
    <definedName name="A130136956R_Data">Data2!$CD$11:$CD$19</definedName>
    <definedName name="A130136956R_Latest">Data2!$CD$19</definedName>
    <definedName name="A130136964R">Data2!$CG$1:$CG$10,Data2!$CG$11:$CG$19</definedName>
    <definedName name="A130136964R_Data">Data2!$CG$11:$CG$19</definedName>
    <definedName name="A130136964R_Latest">Data2!$CG$19</definedName>
    <definedName name="A130136972R">Data2!$DH$1:$DH$10,Data2!$DH$11:$DH$19</definedName>
    <definedName name="A130136972R_Data">Data2!$DH$11:$DH$19</definedName>
    <definedName name="A130136972R_Latest">Data2!$DH$19</definedName>
    <definedName name="A130136980R">Data2!$BO$1:$BO$10,Data2!$BO$11:$BO$19</definedName>
    <definedName name="A130136980R_Data">Data2!$BO$11:$BO$19</definedName>
    <definedName name="A130136980R_Latest">Data2!$BO$19</definedName>
    <definedName name="A130136988J">Data2!$EU$1:$EU$10,Data2!$EU$11:$EU$19</definedName>
    <definedName name="A130136988J_Data">Data2!$EU$11:$EU$19</definedName>
    <definedName name="A130136988J_Latest">Data2!$EU$19</definedName>
    <definedName name="A130136996J">Data2!$FG$1:$FG$10,Data2!$FG$11:$FG$19</definedName>
    <definedName name="A130136996J_Data">Data2!$FG$11:$FG$19</definedName>
    <definedName name="A130136996J_Latest">Data2!$FG$19</definedName>
    <definedName name="A130137004X">Data2!$FJ$1:$FJ$10,Data2!$FJ$11:$FJ$19</definedName>
    <definedName name="A130137004X_Data">Data2!$FJ$11:$FJ$19</definedName>
    <definedName name="A130137004X_Latest">Data2!$FJ$19</definedName>
    <definedName name="A130137012X">Data2!$CJ$1:$CJ$10,Data2!$CJ$11:$CJ$19</definedName>
    <definedName name="A130137012X_Data">Data2!$CJ$11:$CJ$19</definedName>
    <definedName name="A130137012X_Latest">Data2!$CJ$19</definedName>
    <definedName name="A130137020X">Data2!$CS$1:$CS$10,Data2!$CS$11:$CS$19</definedName>
    <definedName name="A130137020X_Data">Data2!$CS$11:$CS$19</definedName>
    <definedName name="A130137020X_Latest">Data2!$CS$19</definedName>
    <definedName name="A130137028T">Data2!$DT$1:$DT$10,Data2!$DT$11:$DT$19</definedName>
    <definedName name="A130137028T_Data">Data2!$DT$11:$DT$19</definedName>
    <definedName name="A130137028T_Latest">Data2!$DT$19</definedName>
    <definedName name="A130137036T">Data2!$DW$1:$DW$10,Data2!$DW$11:$DW$19</definedName>
    <definedName name="A130137036T_Data">Data2!$DW$11:$DW$19</definedName>
    <definedName name="A130137036T_Latest">Data2!$DW$19</definedName>
    <definedName name="A130137044T">Data2!$FD$1:$FD$10,Data2!$FD$11:$FD$19</definedName>
    <definedName name="A130137044T_Data">Data2!$FD$11:$FD$19</definedName>
    <definedName name="A130137044T_Latest">Data2!$FD$19</definedName>
    <definedName name="A130137052T">Data2!$BR$1:$BR$10,Data2!$BR$11:$BR$19</definedName>
    <definedName name="A130137052T_Data">Data2!$BR$11:$BR$19</definedName>
    <definedName name="A130137052T_Latest">Data2!$BR$19</definedName>
    <definedName name="A130137060T">Data2!$BX$1:$BX$10,Data2!$BX$11:$BX$19</definedName>
    <definedName name="A130137060T_Data">Data2!$BX$11:$BX$19</definedName>
    <definedName name="A130137060T_Latest">Data2!$BX$19</definedName>
    <definedName name="A130137068K">Data2!$CA$1:$CA$10,Data2!$CA$11:$CA$19</definedName>
    <definedName name="A130137068K_Data">Data2!$CA$11:$CA$19</definedName>
    <definedName name="A130137068K_Latest">Data2!$CA$19</definedName>
    <definedName name="A130137076K">Data2!$CP$1:$CP$10,Data2!$CP$11:$CP$19</definedName>
    <definedName name="A130137076K_Data">Data2!$CP$11:$CP$19</definedName>
    <definedName name="A130137076K_Latest">Data2!$CP$19</definedName>
    <definedName name="A130137084K">Data2!$CV$1:$CV$10,Data2!$CV$11:$CV$19</definedName>
    <definedName name="A130137084K_Data">Data2!$CV$11:$CV$19</definedName>
    <definedName name="A130137084K_Latest">Data2!$CV$19</definedName>
    <definedName name="A130137092K">Data2!$FM$1:$FM$10,Data2!$FM$11:$FM$19</definedName>
    <definedName name="A130137092K_Data">Data2!$FM$11:$FM$19</definedName>
    <definedName name="A130137092K_Latest">Data2!$FM$19</definedName>
    <definedName name="A130139340W">Data2!$HC$1:$HC$10,Data2!$HC$11:$HC$19</definedName>
    <definedName name="A130139340W_Data">Data2!$HC$11:$HC$19</definedName>
    <definedName name="A130139340W_Latest">Data2!$HC$19</definedName>
    <definedName name="A130139348R">Data2!$ID$1:$ID$10,Data2!$ID$11:$ID$19</definedName>
    <definedName name="A130139348R_Data">Data2!$ID$11:$ID$19</definedName>
    <definedName name="A130139348R_Latest">Data2!$ID$19</definedName>
    <definedName name="A130139356R">Data2!$HR$1:$HR$10,Data2!$HR$11:$HR$19</definedName>
    <definedName name="A130139356R_Data">Data2!$HR$11:$HR$19</definedName>
    <definedName name="A130139356R_Latest">Data2!$HR$19</definedName>
    <definedName name="A130139364R">Data2!$HF$1:$HF$10,Data2!$HF$11:$HF$19</definedName>
    <definedName name="A130139364R_Data">Data2!$HF$11:$HF$19</definedName>
    <definedName name="A130139364R_Latest">Data2!$HF$19</definedName>
    <definedName name="A130139372R">Data2!$HL$1:$HL$10,Data2!$HL$11:$HL$19</definedName>
    <definedName name="A130139372R_Data">Data2!$HL$11:$HL$19</definedName>
    <definedName name="A130139372R_Latest">Data2!$HL$19</definedName>
    <definedName name="A130139380R">Data2!$IJ$1:$IJ$10,Data2!$IJ$11:$IJ$19</definedName>
    <definedName name="A130139380R_Data">Data2!$IJ$11:$IJ$19</definedName>
    <definedName name="A130139380R_Latest">Data2!$IJ$19</definedName>
    <definedName name="A130139388J">Data2!$IA$1:$IA$10,Data2!$IA$11:$IA$19</definedName>
    <definedName name="A130139388J_Data">Data2!$IA$11:$IA$19</definedName>
    <definedName name="A130139388J_Latest">Data2!$IA$19</definedName>
    <definedName name="A130139396J">Data2!$IP$1:$IP$10,Data2!$IP$11:$IP$19</definedName>
    <definedName name="A130139396J_Data">Data2!$IP$11:$IP$19</definedName>
    <definedName name="A130139396J_Latest">Data2!$IP$19</definedName>
    <definedName name="A130139404W">Data3!$L$1:$L$10,Data3!$L$11:$L$19</definedName>
    <definedName name="A130139404W_Data">Data3!$L$11:$L$19</definedName>
    <definedName name="A130139404W_Latest">Data3!$L$19</definedName>
    <definedName name="A130139414A">Data2!$HO$1:$HO$10,Data2!$HO$11:$HO$19</definedName>
    <definedName name="A130139414A_Data">Data2!$HO$11:$HO$19</definedName>
    <definedName name="A130139414A_Latest">Data2!$HO$19</definedName>
    <definedName name="A130139420W">Data2!$GN$1:$GN$10,Data2!$GN$11:$GN$19</definedName>
    <definedName name="A130139420W_Data">Data2!$GN$11:$GN$19</definedName>
    <definedName name="A130139420W_Latest">Data2!$GN$19</definedName>
    <definedName name="A130139428R">Data2!$GZ$1:$GZ$10,Data2!$GZ$11:$GZ$19</definedName>
    <definedName name="A130139428R_Data">Data2!$GZ$11:$GZ$19</definedName>
    <definedName name="A130139428R_Latest">Data2!$GZ$19</definedName>
    <definedName name="A130139436R">Data2!$IG$1:$IG$10,Data2!$IG$11:$IG$19</definedName>
    <definedName name="A130139436R_Data">Data2!$IG$11:$IG$19</definedName>
    <definedName name="A130139436R_Latest">Data2!$IG$19</definedName>
    <definedName name="A130139444R">Data2!$IM$1:$IM$10,Data2!$IM$11:$IM$19</definedName>
    <definedName name="A130139444R_Data">Data2!$IM$11:$IM$19</definedName>
    <definedName name="A130139444R_Latest">Data2!$IM$19</definedName>
    <definedName name="A130139452R">Data3!$C$1:$C$10,Data3!$C$11:$C$19</definedName>
    <definedName name="A130139452R_Data">Data3!$C$11:$C$19</definedName>
    <definedName name="A130139452R_Latest">Data3!$C$19</definedName>
    <definedName name="A130139460R">Data3!$I$1:$I$10,Data3!$I$11:$I$19</definedName>
    <definedName name="A130139460R_Data">Data3!$I$11:$I$19</definedName>
    <definedName name="A130139460R_Latest">Data3!$I$19</definedName>
    <definedName name="A130139468J">Data2!$FV$1:$FV$10,Data2!$FV$11:$FV$19</definedName>
    <definedName name="A130139468J_Data">Data2!$FV$11:$FV$19</definedName>
    <definedName name="A130139468J_Latest">Data2!$FV$19</definedName>
    <definedName name="A130139476J">Data2!$GE$1:$GE$10,Data2!$GE$11:$GE$19</definedName>
    <definedName name="A130139476J_Data">Data2!$GE$11:$GE$19</definedName>
    <definedName name="A130139476J_Latest">Data2!$GE$19</definedName>
    <definedName name="A130139484J">Data2!$GH$1:$GH$10,Data2!$GH$11:$GH$19</definedName>
    <definedName name="A130139484J_Data">Data2!$GH$11:$GH$19</definedName>
    <definedName name="A130139484J_Latest">Data2!$GH$19</definedName>
    <definedName name="A130139492J">Data2!$HI$1:$HI$10,Data2!$HI$11:$HI$19</definedName>
    <definedName name="A130139492J_Data">Data2!$HI$11:$HI$19</definedName>
    <definedName name="A130139492J_Latest">Data2!$HI$19</definedName>
    <definedName name="A130139500W">Data2!$FP$1:$FP$10,Data2!$FP$11:$FP$19</definedName>
    <definedName name="A130139500W_Data">Data2!$FP$11:$FP$19</definedName>
    <definedName name="A130139500W_Latest">Data2!$FP$19</definedName>
    <definedName name="A130139508R">Data3!$F$1:$F$10,Data3!$F$11:$F$19</definedName>
    <definedName name="A130139508R_Data">Data3!$F$11:$F$19</definedName>
    <definedName name="A130139508R_Latest">Data3!$F$19</definedName>
    <definedName name="A130139516R">Data3!$R$1:$R$10,Data3!$R$11:$R$19</definedName>
    <definedName name="A130139516R_Data">Data3!$R$11:$R$19</definedName>
    <definedName name="A130139516R_Latest">Data3!$R$19</definedName>
    <definedName name="A130139524R">Data3!$U$1:$U$10,Data3!$U$11:$U$19</definedName>
    <definedName name="A130139524R_Data">Data3!$U$11:$U$19</definedName>
    <definedName name="A130139524R_Latest">Data3!$U$19</definedName>
    <definedName name="A130139532R">Data2!$GK$1:$GK$10,Data2!$GK$11:$GK$19</definedName>
    <definedName name="A130139532R_Data">Data2!$GK$11:$GK$19</definedName>
    <definedName name="A130139532R_Latest">Data2!$GK$19</definedName>
    <definedName name="A130139540R">Data2!$GT$1:$GT$10,Data2!$GT$11:$GT$19</definedName>
    <definedName name="A130139540R_Data">Data2!$GT$11:$GT$19</definedName>
    <definedName name="A130139540R_Latest">Data2!$GT$19</definedName>
    <definedName name="A130139548J">Data2!$HU$1:$HU$10,Data2!$HU$11:$HU$19</definedName>
    <definedName name="A130139548J_Data">Data2!$HU$11:$HU$19</definedName>
    <definedName name="A130139548J_Latest">Data2!$HU$19</definedName>
    <definedName name="A130139556J">Data2!$HX$1:$HX$10,Data2!$HX$11:$HX$19</definedName>
    <definedName name="A130139556J_Data">Data2!$HX$11:$HX$19</definedName>
    <definedName name="A130139556J_Latest">Data2!$HX$19</definedName>
    <definedName name="A130139564J">Data3!$O$1:$O$10,Data3!$O$11:$O$19</definedName>
    <definedName name="A130139564J_Data">Data3!$O$11:$O$19</definedName>
    <definedName name="A130139564J_Latest">Data3!$O$19</definedName>
    <definedName name="A130139572J">Data2!$FS$1:$FS$10,Data2!$FS$11:$FS$19</definedName>
    <definedName name="A130139572J_Data">Data2!$FS$11:$FS$19</definedName>
    <definedName name="A130139572J_Latest">Data2!$FS$19</definedName>
    <definedName name="A130139580J">Data2!$FY$1:$FY$10,Data2!$FY$11:$FY$19</definedName>
    <definedName name="A130139580J_Data">Data2!$FY$11:$FY$19</definedName>
    <definedName name="A130139580J_Latest">Data2!$FY$19</definedName>
    <definedName name="A130139588A">Data2!$GB$1:$GB$10,Data2!$GB$11:$GB$19</definedName>
    <definedName name="A130139588A_Data">Data2!$GB$11:$GB$19</definedName>
    <definedName name="A130139588A_Latest">Data2!$GB$19</definedName>
    <definedName name="A130139596A">Data2!$GQ$1:$GQ$10,Data2!$GQ$11:$GQ$19</definedName>
    <definedName name="A130139596A_Data">Data2!$GQ$11:$GQ$19</definedName>
    <definedName name="A130139596A_Latest">Data2!$GQ$19</definedName>
    <definedName name="A130139604R">Data2!$GW$1:$GW$10,Data2!$GW$11:$GW$19</definedName>
    <definedName name="A130139604R_Data">Data2!$GW$11:$GW$19</definedName>
    <definedName name="A130139604R_Latest">Data2!$GW$19</definedName>
    <definedName name="A130139612R">Data3!$X$1:$X$10,Data3!$X$11:$X$19</definedName>
    <definedName name="A130139612R_Data">Data3!$X$11:$X$19</definedName>
    <definedName name="A130139612R_Latest">Data3!$X$19</definedName>
    <definedName name="A130141860T">Data1!$AQ$1:$AQ$10,Data1!$AQ$11:$AQ$19</definedName>
    <definedName name="A130141860T_Data">Data1!$AQ$11:$AQ$19</definedName>
    <definedName name="A130141860T_Latest">Data1!$AQ$19</definedName>
    <definedName name="A130141868K">Data1!$BR$1:$BR$10,Data1!$BR$11:$BR$19</definedName>
    <definedName name="A130141868K_Data">Data1!$BR$11:$BR$19</definedName>
    <definedName name="A130141868K_Latest">Data1!$BR$19</definedName>
    <definedName name="A130141876K">Data1!$BF$1:$BF$10,Data1!$BF$11:$BF$19</definedName>
    <definedName name="A130141876K_Data">Data1!$BF$11:$BF$19</definedName>
    <definedName name="A130141876K_Latest">Data1!$BF$19</definedName>
    <definedName name="A130141884K">Data1!$AT$1:$AT$10,Data1!$AT$11:$AT$19</definedName>
    <definedName name="A130141884K_Data">Data1!$AT$11:$AT$19</definedName>
    <definedName name="A130141884K_Latest">Data1!$AT$19</definedName>
    <definedName name="A130141892K">Data1!$AZ$1:$AZ$10,Data1!$AZ$11:$AZ$19</definedName>
    <definedName name="A130141892K_Data">Data1!$AZ$11:$AZ$19</definedName>
    <definedName name="A130141892K_Latest">Data1!$AZ$19</definedName>
    <definedName name="A130141900X">Data1!$BX$1:$BX$10,Data1!$BX$11:$BX$19</definedName>
    <definedName name="A130141900X_Data">Data1!$BX$11:$BX$19</definedName>
    <definedName name="A130141900X_Latest">Data1!$BX$19</definedName>
    <definedName name="A130141908T">Data1!$BO$1:$BO$10,Data1!$BO$11:$BO$19</definedName>
    <definedName name="A130141908T_Data">Data1!$BO$11:$BO$19</definedName>
    <definedName name="A130141908T_Latest">Data1!$BO$19</definedName>
    <definedName name="A130141916T">Data1!$CD$1:$CD$10,Data1!$CD$11:$CD$19</definedName>
    <definedName name="A130141916T_Data">Data1!$CD$11:$CD$19</definedName>
    <definedName name="A130141916T_Latest">Data1!$CD$19</definedName>
    <definedName name="A130141924T">Data1!$CP$1:$CP$10,Data1!$CP$11:$CP$19</definedName>
    <definedName name="A130141924T_Data">Data1!$CP$11:$CP$19</definedName>
    <definedName name="A130141924T_Latest">Data1!$CP$19</definedName>
    <definedName name="A130141934W">Data1!$BC$1:$BC$10,Data1!$BC$11:$BC$19</definedName>
    <definedName name="A130141934W_Data">Data1!$BC$11:$BC$19</definedName>
    <definedName name="A130141934W_Latest">Data1!$BC$19</definedName>
    <definedName name="A130141940T">Data1!$AB$1:$AB$10,Data1!$AB$11:$AB$19</definedName>
    <definedName name="A130141940T_Data">Data1!$AB$11:$AB$19</definedName>
    <definedName name="A130141940T_Latest">Data1!$AB$19</definedName>
    <definedName name="A130141948K">Data1!$AN$1:$AN$10,Data1!$AN$11:$AN$19</definedName>
    <definedName name="A130141948K_Data">Data1!$AN$11:$AN$19</definedName>
    <definedName name="A130141948K_Latest">Data1!$AN$19</definedName>
    <definedName name="A130141956K">Data1!$BU$1:$BU$10,Data1!$BU$11:$BU$19</definedName>
    <definedName name="A130141956K_Data">Data1!$BU$11:$BU$19</definedName>
    <definedName name="A130141956K_Latest">Data1!$BU$19</definedName>
    <definedName name="A130141964K">Data1!$CA$1:$CA$10,Data1!$CA$11:$CA$19</definedName>
    <definedName name="A130141964K_Data">Data1!$CA$11:$CA$19</definedName>
    <definedName name="A130141964K_Latest">Data1!$CA$19</definedName>
    <definedName name="A130141972K">Data1!$CG$1:$CG$10,Data1!$CG$11:$CG$19</definedName>
    <definedName name="A130141972K_Data">Data1!$CG$11:$CG$19</definedName>
    <definedName name="A130141972K_Latest">Data1!$CG$19</definedName>
    <definedName name="A130141980K">Data1!$CM$1:$CM$10,Data1!$CM$11:$CM$19</definedName>
    <definedName name="A130141980K_Data">Data1!$CM$11:$CM$19</definedName>
    <definedName name="A130141980K_Latest">Data1!$CM$19</definedName>
    <definedName name="A130141988C">Data1!$J$1:$J$10,Data1!$J$11:$J$19</definedName>
    <definedName name="A130141988C_Data">Data1!$J$11:$J$19</definedName>
    <definedName name="A130141988C_Latest">Data1!$J$19</definedName>
    <definedName name="A130141996C">Data1!$S$1:$S$10,Data1!$S$11:$S$19</definedName>
    <definedName name="A130141996C_Data">Data1!$S$11:$S$19</definedName>
    <definedName name="A130141996C_Latest">Data1!$S$19</definedName>
    <definedName name="A130142004V">Data1!$V$1:$V$10,Data1!$V$11:$V$19</definedName>
    <definedName name="A130142004V_Data">Data1!$V$11:$V$19</definedName>
    <definedName name="A130142004V_Latest">Data1!$V$19</definedName>
    <definedName name="A130142012V">Data1!$AW$1:$AW$10,Data1!$AW$11:$AW$19</definedName>
    <definedName name="A130142012V_Data">Data1!$AW$11:$AW$19</definedName>
    <definedName name="A130142012V_Latest">Data1!$AW$19</definedName>
    <definedName name="A130142020V">Data1!$D$1:$D$10,Data1!$D$11:$D$19</definedName>
    <definedName name="A130142020V_Data">Data1!$D$11:$D$19</definedName>
    <definedName name="A130142020V_Latest">Data1!$D$19</definedName>
    <definedName name="A130142028L">Data1!$CJ$1:$CJ$10,Data1!$CJ$11:$CJ$19</definedName>
    <definedName name="A130142028L_Data">Data1!$CJ$11:$CJ$19</definedName>
    <definedName name="A130142028L_Latest">Data1!$CJ$19</definedName>
    <definedName name="A130142036L">Data1!$CV$1:$CV$10,Data1!$CV$11:$CV$19</definedName>
    <definedName name="A130142036L_Data">Data1!$CV$11:$CV$19</definedName>
    <definedName name="A130142036L_Latest">Data1!$CV$19</definedName>
    <definedName name="A130142044L">Data1!$CY$1:$CY$10,Data1!$CY$11:$CY$19</definedName>
    <definedName name="A130142044L_Data">Data1!$CY$11:$CY$19</definedName>
    <definedName name="A130142044L_Latest">Data1!$CY$19</definedName>
    <definedName name="A130142052L">Data1!$Y$1:$Y$10,Data1!$Y$11:$Y$19</definedName>
    <definedName name="A130142052L_Data">Data1!$Y$11:$Y$19</definedName>
    <definedName name="A130142052L_Latest">Data1!$Y$19</definedName>
    <definedName name="A130142060L">Data1!$AH$1:$AH$10,Data1!$AH$11:$AH$19</definedName>
    <definedName name="A130142060L_Data">Data1!$AH$11:$AH$19</definedName>
    <definedName name="A130142060L_Latest">Data1!$AH$19</definedName>
    <definedName name="A130142068F">Data1!$BI$1:$BI$10,Data1!$BI$11:$BI$19</definedName>
    <definedName name="A130142068F_Data">Data1!$BI$11:$BI$19</definedName>
    <definedName name="A130142068F_Latest">Data1!$BI$19</definedName>
    <definedName name="A130142076F">Data1!$BL$1:$BL$10,Data1!$BL$11:$BL$19</definedName>
    <definedName name="A130142076F_Data">Data1!$BL$11:$BL$19</definedName>
    <definedName name="A130142076F_Latest">Data1!$BL$19</definedName>
    <definedName name="A130142084F">Data1!$CS$1:$CS$10,Data1!$CS$11:$CS$19</definedName>
    <definedName name="A130142084F_Data">Data1!$CS$11:$CS$19</definedName>
    <definedName name="A130142084F_Latest">Data1!$CS$19</definedName>
    <definedName name="A130142092F">Data1!$G$1:$G$10,Data1!$G$11:$G$19</definedName>
    <definedName name="A130142092F_Data">Data1!$G$11:$G$19</definedName>
    <definedName name="A130142092F_Latest">Data1!$G$19</definedName>
    <definedName name="A130142100V">Data1!$M$1:$M$10,Data1!$M$11:$M$19</definedName>
    <definedName name="A130142100V_Data">Data1!$M$11:$M$19</definedName>
    <definedName name="A130142100V_Latest">Data1!$M$19</definedName>
    <definedName name="A130142108L">Data1!$P$1:$P$10,Data1!$P$11:$P$19</definedName>
    <definedName name="A130142108L_Data">Data1!$P$11:$P$19</definedName>
    <definedName name="A130142108L_Latest">Data1!$P$19</definedName>
    <definedName name="A130142116L">Data1!$AE$1:$AE$10,Data1!$AE$11:$AE$19</definedName>
    <definedName name="A130142116L_Data">Data1!$AE$11:$AE$19</definedName>
    <definedName name="A130142116L_Latest">Data1!$AE$19</definedName>
    <definedName name="A130142124L">Data1!$AK$1:$AK$10,Data1!$AK$11:$AK$19</definedName>
    <definedName name="A130142124L_Data">Data1!$AK$11:$AK$19</definedName>
    <definedName name="A130142124L_Latest">Data1!$AK$19</definedName>
    <definedName name="A130142132L">Data1!$DB$1:$DB$10,Data1!$DB$11:$DB$19</definedName>
    <definedName name="A130142132L_Data">Data1!$DB$11:$DB$19</definedName>
    <definedName name="A130142132L_Latest">Data1!$DB$19</definedName>
    <definedName name="A130142140L">Data6!$FB$1:$FB$10,Data6!$FB$11:$FB$19</definedName>
    <definedName name="A130142140L_Data">Data6!$FB$11:$FB$19</definedName>
    <definedName name="A130142140L_Latest">Data6!$FB$19</definedName>
    <definedName name="A130142148F">Data6!$GC$1:$GC$10,Data6!$GC$11:$GC$19</definedName>
    <definedName name="A130142148F_Data">Data6!$GC$11:$GC$19</definedName>
    <definedName name="A130142148F_Latest">Data6!$GC$19</definedName>
    <definedName name="A130142156F">Data6!$FQ$1:$FQ$10,Data6!$FQ$11:$FQ$19</definedName>
    <definedName name="A130142156F_Data">Data6!$FQ$11:$FQ$19</definedName>
    <definedName name="A130142156F_Latest">Data6!$FQ$19</definedName>
    <definedName name="A130142164F">Data6!$FE$1:$FE$10,Data6!$FE$11:$FE$19</definedName>
    <definedName name="A130142164F_Data">Data6!$FE$11:$FE$19</definedName>
    <definedName name="A130142164F_Latest">Data6!$FE$19</definedName>
    <definedName name="A130142172F">Data6!$FK$1:$FK$10,Data6!$FK$11:$FK$19</definedName>
    <definedName name="A130142172F_Data">Data6!$FK$11:$FK$19</definedName>
    <definedName name="A130142172F_Latest">Data6!$FK$19</definedName>
    <definedName name="A130142180F">Data6!$GI$1:$GI$10,Data6!$GI$11:$GI$19</definedName>
    <definedName name="A130142180F_Data">Data6!$GI$11:$GI$19</definedName>
    <definedName name="A130142180F_Latest">Data6!$GI$19</definedName>
    <definedName name="A130142188X">Data6!$FZ$1:$FZ$10,Data6!$FZ$11:$FZ$19</definedName>
    <definedName name="A130142188X_Data">Data6!$FZ$11:$FZ$19</definedName>
    <definedName name="A130142188X_Latest">Data6!$FZ$19</definedName>
    <definedName name="A130142196X">Data6!$GO$1:$GO$10,Data6!$GO$11:$GO$19</definedName>
    <definedName name="A130142196X_Data">Data6!$GO$11:$GO$19</definedName>
    <definedName name="A130142196X_Latest">Data6!$GO$19</definedName>
    <definedName name="A130142204L">Data6!$HA$1:$HA$10,Data6!$HA$11:$HA$19</definedName>
    <definedName name="A130142204L_Data">Data6!$HA$11:$HA$19</definedName>
    <definedName name="A130142204L_Latest">Data6!$HA$19</definedName>
    <definedName name="A130142214T">Data6!$FN$1:$FN$10,Data6!$FN$11:$FN$19</definedName>
    <definedName name="A130142214T_Data">Data6!$FN$11:$FN$19</definedName>
    <definedName name="A130142214T_Latest">Data6!$FN$19</definedName>
    <definedName name="A130142220L">Data6!$EM$1:$EM$10,Data6!$EM$11:$EM$19</definedName>
    <definedName name="A130142220L_Data">Data6!$EM$11:$EM$19</definedName>
    <definedName name="A130142220L_Latest">Data6!$EM$19</definedName>
    <definedName name="A130142228F">Data6!$EY$1:$EY$10,Data6!$EY$11:$EY$19</definedName>
    <definedName name="A130142228F_Data">Data6!$EY$11:$EY$19</definedName>
    <definedName name="A130142228F_Latest">Data6!$EY$19</definedName>
    <definedName name="A130142236F">Data6!$GF$1:$GF$10,Data6!$GF$11:$GF$19</definedName>
    <definedName name="A130142236F_Data">Data6!$GF$11:$GF$19</definedName>
    <definedName name="A130142236F_Latest">Data6!$GF$19</definedName>
    <definedName name="A130142244F">Data6!$GL$1:$GL$10,Data6!$GL$11:$GL$19</definedName>
    <definedName name="A130142244F_Data">Data6!$GL$11:$GL$19</definedName>
    <definedName name="A130142244F_Latest">Data6!$GL$19</definedName>
    <definedName name="A130142252F">Data6!$GR$1:$GR$10,Data6!$GR$11:$GR$19</definedName>
    <definedName name="A130142252F_Data">Data6!$GR$11:$GR$19</definedName>
    <definedName name="A130142252F_Latest">Data6!$GR$19</definedName>
    <definedName name="A130142260F">Data6!$GX$1:$GX$10,Data6!$GX$11:$GX$19</definedName>
    <definedName name="A130142260F_Data">Data6!$GX$11:$GX$19</definedName>
    <definedName name="A130142260F_Latest">Data6!$GX$19</definedName>
    <definedName name="A130142268X">Data6!$DU$1:$DU$10,Data6!$DU$11:$DU$19</definedName>
    <definedName name="A130142268X_Data">Data6!$DU$11:$DU$19</definedName>
    <definedName name="A130142268X_Latest">Data6!$DU$19</definedName>
    <definedName name="A130142276X">Data6!$ED$1:$ED$10,Data6!$ED$11:$ED$19</definedName>
    <definedName name="A130142276X_Data">Data6!$ED$11:$ED$19</definedName>
    <definedName name="A130142276X_Latest">Data6!$ED$19</definedName>
    <definedName name="A130142284X">Data6!$EG$1:$EG$10,Data6!$EG$11:$EG$19</definedName>
    <definedName name="A130142284X_Data">Data6!$EG$11:$EG$19</definedName>
    <definedName name="A130142284X_Latest">Data6!$EG$19</definedName>
    <definedName name="A130142292X">Data6!$FH$1:$FH$10,Data6!$FH$11:$FH$19</definedName>
    <definedName name="A130142292X_Data">Data6!$FH$11:$FH$19</definedName>
    <definedName name="A130142292X_Latest">Data6!$FH$19</definedName>
    <definedName name="A130142300L">Data6!$DO$1:$DO$10,Data6!$DO$11:$DO$19</definedName>
    <definedName name="A130142300L_Data">Data6!$DO$11:$DO$19</definedName>
    <definedName name="A130142300L_Latest">Data6!$DO$19</definedName>
    <definedName name="A130142308F">Data6!$GU$1:$GU$10,Data6!$GU$11:$GU$19</definedName>
    <definedName name="A130142308F_Data">Data6!$GU$11:$GU$19</definedName>
    <definedName name="A130142308F_Latest">Data6!$GU$19</definedName>
    <definedName name="A130142316F">Data6!$HG$1:$HG$10,Data6!$HG$11:$HG$19</definedName>
    <definedName name="A130142316F_Data">Data6!$HG$11:$HG$19</definedName>
    <definedName name="A130142316F_Latest">Data6!$HG$19</definedName>
    <definedName name="A130142324F">Data6!$HJ$1:$HJ$10,Data6!$HJ$11:$HJ$19</definedName>
    <definedName name="A130142324F_Data">Data6!$HJ$11:$HJ$19</definedName>
    <definedName name="A130142324F_Latest">Data6!$HJ$19</definedName>
    <definedName name="A130142332F">Data6!$EJ$1:$EJ$10,Data6!$EJ$11:$EJ$19</definedName>
    <definedName name="A130142332F_Data">Data6!$EJ$11:$EJ$19</definedName>
    <definedName name="A130142332F_Latest">Data6!$EJ$19</definedName>
    <definedName name="A130142340F">Data6!$ES$1:$ES$10,Data6!$ES$11:$ES$19</definedName>
    <definedName name="A130142340F_Data">Data6!$ES$11:$ES$19</definedName>
    <definedName name="A130142340F_Latest">Data6!$ES$19</definedName>
    <definedName name="A130142348X">Data6!$FT$1:$FT$10,Data6!$FT$11:$FT$19</definedName>
    <definedName name="A130142348X_Data">Data6!$FT$11:$FT$19</definedName>
    <definedName name="A130142348X_Latest">Data6!$FT$19</definedName>
    <definedName name="A130142356X">Data6!$FW$1:$FW$10,Data6!$FW$11:$FW$19</definedName>
    <definedName name="A130142356X_Data">Data6!$FW$11:$FW$19</definedName>
    <definedName name="A130142356X_Latest">Data6!$FW$19</definedName>
    <definedName name="A130142364X">Data6!$HD$1:$HD$10,Data6!$HD$11:$HD$19</definedName>
    <definedName name="A130142364X_Data">Data6!$HD$11:$HD$19</definedName>
    <definedName name="A130142364X_Latest">Data6!$HD$19</definedName>
    <definedName name="A130142372X">Data6!$DR$1:$DR$10,Data6!$DR$11:$DR$19</definedName>
    <definedName name="A130142372X_Data">Data6!$DR$11:$DR$19</definedName>
    <definedName name="A130142372X_Latest">Data6!$DR$19</definedName>
    <definedName name="A130142380X">Data6!$DX$1:$DX$10,Data6!$DX$11:$DX$19</definedName>
    <definedName name="A130142380X_Data">Data6!$DX$11:$DX$19</definedName>
    <definedName name="A130142380X_Latest">Data6!$DX$19</definedName>
    <definedName name="A130142388T">Data6!$EA$1:$EA$10,Data6!$EA$11:$EA$19</definedName>
    <definedName name="A130142388T_Data">Data6!$EA$11:$EA$19</definedName>
    <definedName name="A130142388T_Latest">Data6!$EA$19</definedName>
    <definedName name="A130142396T">Data6!$EP$1:$EP$10,Data6!$EP$11:$EP$19</definedName>
    <definedName name="A130142396T_Data">Data6!$EP$11:$EP$19</definedName>
    <definedName name="A130142396T_Latest">Data6!$EP$19</definedName>
    <definedName name="A130142404F">Data6!$EV$1:$EV$10,Data6!$EV$11:$EV$19</definedName>
    <definedName name="A130142404F_Data">Data6!$EV$11:$EV$19</definedName>
    <definedName name="A130142404F_Latest">Data6!$EV$19</definedName>
    <definedName name="A130142412F">Data6!$HM$1:$HM$10,Data6!$HM$11:$HM$19</definedName>
    <definedName name="A130142412F_Data">Data6!$HM$11:$HM$19</definedName>
    <definedName name="A130142412F_Latest">Data6!$HM$19</definedName>
    <definedName name="A130142420F">Data4!$AB$1:$AB$10,Data4!$AB$11:$AB$19</definedName>
    <definedName name="A130142420F_Data">Data4!$AB$11:$AB$19</definedName>
    <definedName name="A130142420F_Latest">Data4!$AB$19</definedName>
    <definedName name="A130142428X">Data4!$BC$1:$BC$10,Data4!$BC$11:$BC$19</definedName>
    <definedName name="A130142428X_Data">Data4!$BC$11:$BC$19</definedName>
    <definedName name="A130142428X_Latest">Data4!$BC$19</definedName>
    <definedName name="A130142436X">Data4!$AQ$1:$AQ$10,Data4!$AQ$11:$AQ$19</definedName>
    <definedName name="A130142436X_Data">Data4!$AQ$11:$AQ$19</definedName>
    <definedName name="A130142436X_Latest">Data4!$AQ$19</definedName>
    <definedName name="A130142444X">Data4!$AE$1:$AE$10,Data4!$AE$11:$AE$19</definedName>
    <definedName name="A130142444X_Data">Data4!$AE$11:$AE$19</definedName>
    <definedName name="A130142444X_Latest">Data4!$AE$19</definedName>
    <definedName name="A130142452X">Data4!$AK$1:$AK$10,Data4!$AK$11:$AK$19</definedName>
    <definedName name="A130142452X_Data">Data4!$AK$11:$AK$19</definedName>
    <definedName name="A130142452X_Latest">Data4!$AK$19</definedName>
    <definedName name="A130142460X">Data4!$BI$1:$BI$10,Data4!$BI$11:$BI$19</definedName>
    <definedName name="A130142460X_Data">Data4!$BI$11:$BI$19</definedName>
    <definedName name="A130142460X_Latest">Data4!$BI$19</definedName>
    <definedName name="A130142468T">Data4!$AZ$1:$AZ$10,Data4!$AZ$11:$AZ$19</definedName>
    <definedName name="A130142468T_Data">Data4!$AZ$11:$AZ$19</definedName>
    <definedName name="A130142468T_Latest">Data4!$AZ$19</definedName>
    <definedName name="A130142476T">Data4!$BO$1:$BO$10,Data4!$BO$11:$BO$19</definedName>
    <definedName name="A130142476T_Data">Data4!$BO$11:$BO$19</definedName>
    <definedName name="A130142476T_Latest">Data4!$BO$19</definedName>
    <definedName name="A130142484T">Data4!$CA$1:$CA$10,Data4!$CA$11:$CA$19</definedName>
    <definedName name="A130142484T_Data">Data4!$CA$11:$CA$19</definedName>
    <definedName name="A130142484T_Latest">Data4!$CA$19</definedName>
    <definedName name="A130142494W">Data4!$AN$1:$AN$10,Data4!$AN$11:$AN$19</definedName>
    <definedName name="A130142494W_Data">Data4!$AN$11:$AN$19</definedName>
    <definedName name="A130142494W_Latest">Data4!$AN$19</definedName>
    <definedName name="A130142500F">Data4!$M$1:$M$10,Data4!$M$11:$M$19</definedName>
    <definedName name="A130142500F_Data">Data4!$M$11:$M$19</definedName>
    <definedName name="A130142500F_Latest">Data4!$M$19</definedName>
    <definedName name="A130142508X">Data4!$Y$1:$Y$10,Data4!$Y$11:$Y$19</definedName>
    <definedName name="A130142508X_Data">Data4!$Y$11:$Y$19</definedName>
    <definedName name="A130142508X_Latest">Data4!$Y$19</definedName>
    <definedName name="A130142516X">Data4!$BF$1:$BF$10,Data4!$BF$11:$BF$19</definedName>
    <definedName name="A130142516X_Data">Data4!$BF$11:$BF$19</definedName>
    <definedName name="A130142516X_Latest">Data4!$BF$19</definedName>
    <definedName name="A130142524X">Data4!$BL$1:$BL$10,Data4!$BL$11:$BL$19</definedName>
    <definedName name="A130142524X_Data">Data4!$BL$11:$BL$19</definedName>
    <definedName name="A130142524X_Latest">Data4!$BL$19</definedName>
    <definedName name="A130142532X">Data4!$BR$1:$BR$10,Data4!$BR$11:$BR$19</definedName>
    <definedName name="A130142532X_Data">Data4!$BR$11:$BR$19</definedName>
    <definedName name="A130142532X_Latest">Data4!$BR$19</definedName>
    <definedName name="A130142540X">Data4!$BX$1:$BX$10,Data4!$BX$11:$BX$19</definedName>
    <definedName name="A130142540X_Data">Data4!$BX$11:$BX$19</definedName>
    <definedName name="A130142540X_Latest">Data4!$BX$19</definedName>
    <definedName name="A130142548T">Data3!$IK$1:$IK$10,Data3!$IK$11:$IK$19</definedName>
    <definedName name="A130142548T_Data">Data3!$IK$11:$IK$19</definedName>
    <definedName name="A130142548T_Latest">Data3!$IK$19</definedName>
    <definedName name="A130142556T">Data4!$D$1:$D$10,Data4!$D$11:$D$19</definedName>
    <definedName name="A130142556T_Data">Data4!$D$11:$D$19</definedName>
    <definedName name="A130142556T_Latest">Data4!$D$19</definedName>
    <definedName name="A130142564T">Data4!$G$1:$G$10,Data4!$G$11:$G$19</definedName>
    <definedName name="A130142564T_Data">Data4!$G$11:$G$19</definedName>
    <definedName name="A130142564T_Latest">Data4!$G$19</definedName>
    <definedName name="A130142572T">Data4!$AH$1:$AH$10,Data4!$AH$11:$AH$19</definedName>
    <definedName name="A130142572T_Data">Data4!$AH$11:$AH$19</definedName>
    <definedName name="A130142572T_Latest">Data4!$AH$19</definedName>
    <definedName name="A130142580T">Data3!$IE$1:$IE$10,Data3!$IE$11:$IE$19</definedName>
    <definedName name="A130142580T_Data">Data3!$IE$11:$IE$19</definedName>
    <definedName name="A130142580T_Latest">Data3!$IE$19</definedName>
    <definedName name="A130142588K">Data4!$BU$1:$BU$10,Data4!$BU$11:$BU$19</definedName>
    <definedName name="A130142588K_Data">Data4!$BU$11:$BU$19</definedName>
    <definedName name="A130142588K_Latest">Data4!$BU$19</definedName>
    <definedName name="A130142596K">Data4!$CG$1:$CG$10,Data4!$CG$11:$CG$19</definedName>
    <definedName name="A130142596K_Data">Data4!$CG$11:$CG$19</definedName>
    <definedName name="A130142596K_Latest">Data4!$CG$19</definedName>
    <definedName name="A130142604X">Data4!$CJ$1:$CJ$10,Data4!$CJ$11:$CJ$19</definedName>
    <definedName name="A130142604X_Data">Data4!$CJ$11:$CJ$19</definedName>
    <definedName name="A130142604X_Latest">Data4!$CJ$19</definedName>
    <definedName name="A130142612X">Data4!$J$1:$J$10,Data4!$J$11:$J$19</definedName>
    <definedName name="A130142612X_Data">Data4!$J$11:$J$19</definedName>
    <definedName name="A130142612X_Latest">Data4!$J$19</definedName>
    <definedName name="A130142620X">Data4!$S$1:$S$10,Data4!$S$11:$S$19</definedName>
    <definedName name="A130142620X_Data">Data4!$S$11:$S$19</definedName>
    <definedName name="A130142620X_Latest">Data4!$S$19</definedName>
    <definedName name="A130142628T">Data4!$AT$1:$AT$10,Data4!$AT$11:$AT$19</definedName>
    <definedName name="A130142628T_Data">Data4!$AT$11:$AT$19</definedName>
    <definedName name="A130142628T_Latest">Data4!$AT$19</definedName>
    <definedName name="A130142636T">Data4!$AW$1:$AW$10,Data4!$AW$11:$AW$19</definedName>
    <definedName name="A130142636T_Data">Data4!$AW$11:$AW$19</definedName>
    <definedName name="A130142636T_Latest">Data4!$AW$19</definedName>
    <definedName name="A130142644T">Data4!$CD$1:$CD$10,Data4!$CD$11:$CD$19</definedName>
    <definedName name="A130142644T_Data">Data4!$CD$11:$CD$19</definedName>
    <definedName name="A130142644T_Latest">Data4!$CD$19</definedName>
    <definedName name="A130142652T">Data3!$IH$1:$IH$10,Data3!$IH$11:$IH$19</definedName>
    <definedName name="A130142652T_Data">Data3!$IH$11:$IH$19</definedName>
    <definedName name="A130142652T_Latest">Data3!$IH$19</definedName>
    <definedName name="A130142660T">Data3!$IN$1:$IN$10,Data3!$IN$11:$IN$19</definedName>
    <definedName name="A130142660T_Data">Data3!$IN$11:$IN$19</definedName>
    <definedName name="A130142660T_Latest">Data3!$IN$19</definedName>
    <definedName name="A130142668K">Data3!$IQ$1:$IQ$10,Data3!$IQ$11:$IQ$19</definedName>
    <definedName name="A130142668K_Data">Data3!$IQ$11:$IQ$19</definedName>
    <definedName name="A130142668K_Latest">Data3!$IQ$19</definedName>
    <definedName name="A130142676K">Data4!$P$1:$P$10,Data4!$P$11:$P$19</definedName>
    <definedName name="A130142676K_Data">Data4!$P$11:$P$19</definedName>
    <definedName name="A130142676K_Latest">Data4!$P$19</definedName>
    <definedName name="A130142684K">Data4!$V$1:$V$10,Data4!$V$11:$V$19</definedName>
    <definedName name="A130142684K_Data">Data4!$V$11:$V$19</definedName>
    <definedName name="A130142684K_Latest">Data4!$V$19</definedName>
    <definedName name="A130142692K">Data4!$CM$1:$CM$10,Data4!$CM$11:$CM$19</definedName>
    <definedName name="A130142692K_Data">Data4!$CM$11:$CM$19</definedName>
    <definedName name="A130142692K_Latest">Data4!$CM$19</definedName>
    <definedName name="A130142700X">Data5!$CO$1:$CO$10,Data5!$CO$11:$CO$19</definedName>
    <definedName name="A130142700X_Data">Data5!$CO$11:$CO$19</definedName>
    <definedName name="A130142700X_Latest">Data5!$CO$19</definedName>
    <definedName name="A130142708T">Data5!$DP$1:$DP$10,Data5!$DP$11:$DP$19</definedName>
    <definedName name="A130142708T_Data">Data5!$DP$11:$DP$19</definedName>
    <definedName name="A130142708T_Latest">Data5!$DP$19</definedName>
    <definedName name="A130142716T">Data5!$DD$1:$DD$10,Data5!$DD$11:$DD$19</definedName>
    <definedName name="A130142716T_Data">Data5!$DD$11:$DD$19</definedName>
    <definedName name="A130142716T_Latest">Data5!$DD$19</definedName>
    <definedName name="A130142724T">Data5!$CR$1:$CR$10,Data5!$CR$11:$CR$19</definedName>
    <definedName name="A130142724T_Data">Data5!$CR$11:$CR$19</definedName>
    <definedName name="A130142724T_Latest">Data5!$CR$19</definedName>
    <definedName name="A130142732T">Data5!$CX$1:$CX$10,Data5!$CX$11:$CX$19</definedName>
    <definedName name="A130142732T_Data">Data5!$CX$11:$CX$19</definedName>
    <definedName name="A130142732T_Latest">Data5!$CX$19</definedName>
    <definedName name="A130142740T">Data5!$DV$1:$DV$10,Data5!$DV$11:$DV$19</definedName>
    <definedName name="A130142740T_Data">Data5!$DV$11:$DV$19</definedName>
    <definedName name="A130142740T_Latest">Data5!$DV$19</definedName>
    <definedName name="A130142748K">Data5!$DM$1:$DM$10,Data5!$DM$11:$DM$19</definedName>
    <definedName name="A130142748K_Data">Data5!$DM$11:$DM$19</definedName>
    <definedName name="A130142748K_Latest">Data5!$DM$19</definedName>
    <definedName name="A130142756K">Data5!$EB$1:$EB$10,Data5!$EB$11:$EB$19</definedName>
    <definedName name="A130142756K_Data">Data5!$EB$11:$EB$19</definedName>
    <definedName name="A130142756K_Latest">Data5!$EB$19</definedName>
    <definedName name="A130142764K">Data5!$EN$1:$EN$10,Data5!$EN$11:$EN$19</definedName>
    <definedName name="A130142764K_Data">Data5!$EN$11:$EN$19</definedName>
    <definedName name="A130142764K_Latest">Data5!$EN$19</definedName>
    <definedName name="A130142774R">Data5!$DA$1:$DA$10,Data5!$DA$11:$DA$19</definedName>
    <definedName name="A130142774R_Data">Data5!$DA$11:$DA$19</definedName>
    <definedName name="A130142774R_Latest">Data5!$DA$19</definedName>
    <definedName name="A130142780K">Data5!$BZ$1:$BZ$10,Data5!$BZ$11:$BZ$19</definedName>
    <definedName name="A130142780K_Data">Data5!$BZ$11:$BZ$19</definedName>
    <definedName name="A130142780K_Latest">Data5!$BZ$19</definedName>
    <definedName name="A130142788C">Data5!$CL$1:$CL$10,Data5!$CL$11:$CL$19</definedName>
    <definedName name="A130142788C_Data">Data5!$CL$11:$CL$19</definedName>
    <definedName name="A130142788C_Latest">Data5!$CL$19</definedName>
    <definedName name="A130142796C">Data5!$DS$1:$DS$10,Data5!$DS$11:$DS$19</definedName>
    <definedName name="A130142796C_Data">Data5!$DS$11:$DS$19</definedName>
    <definedName name="A130142796C_Latest">Data5!$DS$19</definedName>
    <definedName name="A130142804T">Data5!$DY$1:$DY$10,Data5!$DY$11:$DY$19</definedName>
    <definedName name="A130142804T_Data">Data5!$DY$11:$DY$19</definedName>
    <definedName name="A130142804T_Latest">Data5!$DY$19</definedName>
    <definedName name="A130142812T">Data5!$EE$1:$EE$10,Data5!$EE$11:$EE$19</definedName>
    <definedName name="A130142812T_Data">Data5!$EE$11:$EE$19</definedName>
    <definedName name="A130142812T_Latest">Data5!$EE$19</definedName>
    <definedName name="A130142820T">Data5!$EK$1:$EK$10,Data5!$EK$11:$EK$19</definedName>
    <definedName name="A130142820T_Data">Data5!$EK$11:$EK$19</definedName>
    <definedName name="A130142820T_Latest">Data5!$EK$19</definedName>
    <definedName name="A130142828K">Data5!$BH$1:$BH$10,Data5!$BH$11:$BH$19</definedName>
    <definedName name="A130142828K_Data">Data5!$BH$11:$BH$19</definedName>
    <definedName name="A130142828K_Latest">Data5!$BH$19</definedName>
    <definedName name="A130142836K">Data5!$BQ$1:$BQ$10,Data5!$BQ$11:$BQ$19</definedName>
    <definedName name="A130142836K_Data">Data5!$BQ$11:$BQ$19</definedName>
    <definedName name="A130142836K_Latest">Data5!$BQ$19</definedName>
    <definedName name="A130142844K">Data5!$BT$1:$BT$10,Data5!$BT$11:$BT$19</definedName>
    <definedName name="A130142844K_Data">Data5!$BT$11:$BT$19</definedName>
    <definedName name="A130142844K_Latest">Data5!$BT$19</definedName>
    <definedName name="A130142852K">Data5!$CU$1:$CU$10,Data5!$CU$11:$CU$19</definedName>
    <definedName name="A130142852K_Data">Data5!$CU$11:$CU$19</definedName>
    <definedName name="A130142852K_Latest">Data5!$CU$19</definedName>
    <definedName name="A130142860K">Data5!$BB$1:$BB$10,Data5!$BB$11:$BB$19</definedName>
    <definedName name="A130142860K_Data">Data5!$BB$11:$BB$19</definedName>
    <definedName name="A130142860K_Latest">Data5!$BB$19</definedName>
    <definedName name="A130142868C">Data5!$EH$1:$EH$10,Data5!$EH$11:$EH$19</definedName>
    <definedName name="A130142868C_Data">Data5!$EH$11:$EH$19</definedName>
    <definedName name="A130142868C_Latest">Data5!$EH$19</definedName>
    <definedName name="A130142876C">Data5!$ET$1:$ET$10,Data5!$ET$11:$ET$19</definedName>
    <definedName name="A130142876C_Data">Data5!$ET$11:$ET$19</definedName>
    <definedName name="A130142876C_Latest">Data5!$ET$19</definedName>
    <definedName name="A130142884C">Data5!$EW$1:$EW$10,Data5!$EW$11:$EW$19</definedName>
    <definedName name="A130142884C_Data">Data5!$EW$11:$EW$19</definedName>
    <definedName name="A130142884C_Latest">Data5!$EW$19</definedName>
    <definedName name="A130142892C">Data5!$BW$1:$BW$10,Data5!$BW$11:$BW$19</definedName>
    <definedName name="A130142892C_Data">Data5!$BW$11:$BW$19</definedName>
    <definedName name="A130142892C_Latest">Data5!$BW$19</definedName>
    <definedName name="A130142900T">Data5!$CF$1:$CF$10,Data5!$CF$11:$CF$19</definedName>
    <definedName name="A130142900T_Data">Data5!$CF$11:$CF$19</definedName>
    <definedName name="A130142900T_Latest">Data5!$CF$19</definedName>
    <definedName name="A130142908K">Data5!$DG$1:$DG$10,Data5!$DG$11:$DG$19</definedName>
    <definedName name="A130142908K_Data">Data5!$DG$11:$DG$19</definedName>
    <definedName name="A130142908K_Latest">Data5!$DG$19</definedName>
    <definedName name="A130142916K">Data5!$DJ$1:$DJ$10,Data5!$DJ$11:$DJ$19</definedName>
    <definedName name="A130142916K_Data">Data5!$DJ$11:$DJ$19</definedName>
    <definedName name="A130142916K_Latest">Data5!$DJ$19</definedName>
    <definedName name="A130142924K">Data5!$EQ$1:$EQ$10,Data5!$EQ$11:$EQ$19</definedName>
    <definedName name="A130142924K_Data">Data5!$EQ$11:$EQ$19</definedName>
    <definedName name="A130142924K_Latest">Data5!$EQ$19</definedName>
    <definedName name="A130142932K">Data5!$BE$1:$BE$10,Data5!$BE$11:$BE$19</definedName>
    <definedName name="A130142932K_Data">Data5!$BE$11:$BE$19</definedName>
    <definedName name="A130142932K_Latest">Data5!$BE$19</definedName>
    <definedName name="A130142940K">Data5!$BK$1:$BK$10,Data5!$BK$11:$BK$19</definedName>
    <definedName name="A130142940K_Data">Data5!$BK$11:$BK$19</definedName>
    <definedName name="A130142940K_Latest">Data5!$BK$19</definedName>
    <definedName name="A130142948C">Data5!$BN$1:$BN$10,Data5!$BN$11:$BN$19</definedName>
    <definedName name="A130142948C_Data">Data5!$BN$11:$BN$19</definedName>
    <definedName name="A130142948C_Latest">Data5!$BN$19</definedName>
    <definedName name="A130142956C">Data5!$CC$1:$CC$10,Data5!$CC$11:$CC$19</definedName>
    <definedName name="A130142956C_Data">Data5!$CC$11:$CC$19</definedName>
    <definedName name="A130142956C_Latest">Data5!$CC$19</definedName>
    <definedName name="A130142964C">Data5!$CI$1:$CI$10,Data5!$CI$11:$CI$19</definedName>
    <definedName name="A130142964C_Data">Data5!$CI$11:$CI$19</definedName>
    <definedName name="A130142964C_Latest">Data5!$CI$19</definedName>
    <definedName name="A130142972C">Data5!$EZ$1:$EZ$10,Data5!$EZ$11:$EZ$19</definedName>
    <definedName name="A130142972C_Data">Data5!$EZ$11:$EZ$19</definedName>
    <definedName name="A130142972C_Latest">Data5!$EZ$19</definedName>
    <definedName name="A130142980C">Data5!$GP$1:$GP$10,Data5!$GP$11:$GP$19</definedName>
    <definedName name="A130142980C_Data">Data5!$GP$11:$GP$19</definedName>
    <definedName name="A130142980C_Latest">Data5!$GP$19</definedName>
    <definedName name="A130142988W">Data5!$HQ$1:$HQ$10,Data5!$HQ$11:$HQ$19</definedName>
    <definedName name="A130142988W_Data">Data5!$HQ$11:$HQ$19</definedName>
    <definedName name="A130142988W_Latest">Data5!$HQ$19</definedName>
    <definedName name="A130142996W">Data5!$HE$1:$HE$10,Data5!$HE$11:$HE$19</definedName>
    <definedName name="A130142996W_Data">Data5!$HE$11:$HE$19</definedName>
    <definedName name="A130142996W_Latest">Data5!$HE$19</definedName>
    <definedName name="A130143004L">Data5!$GS$1:$GS$10,Data5!$GS$11:$GS$19</definedName>
    <definedName name="A130143004L_Data">Data5!$GS$11:$GS$19</definedName>
    <definedName name="A130143004L_Latest">Data5!$GS$19</definedName>
    <definedName name="A130143012L">Data5!$GY$1:$GY$10,Data5!$GY$11:$GY$19</definedName>
    <definedName name="A130143012L_Data">Data5!$GY$11:$GY$19</definedName>
    <definedName name="A130143012L_Latest">Data5!$GY$19</definedName>
    <definedName name="A130143020L">Data5!$HW$1:$HW$10,Data5!$HW$11:$HW$19</definedName>
    <definedName name="A130143020L_Data">Data5!$HW$11:$HW$19</definedName>
    <definedName name="A130143020L_Latest">Data5!$HW$19</definedName>
    <definedName name="A130143028F">Data5!$HN$1:$HN$10,Data5!$HN$11:$HN$19</definedName>
    <definedName name="A130143028F_Data">Data5!$HN$11:$HN$19</definedName>
    <definedName name="A130143028F_Latest">Data5!$HN$19</definedName>
    <definedName name="A130143036F">Data5!$IC$1:$IC$10,Data5!$IC$11:$IC$19</definedName>
    <definedName name="A130143036F_Data">Data5!$IC$11:$IC$19</definedName>
    <definedName name="A130143036F_Latest">Data5!$IC$19</definedName>
    <definedName name="A130143044F">Data5!$IO$1:$IO$10,Data5!$IO$11:$IO$19</definedName>
    <definedName name="A130143044F_Data">Data5!$IO$11:$IO$19</definedName>
    <definedName name="A130143044F_Latest">Data5!$IO$19</definedName>
    <definedName name="A130143054K">Data5!$HB$1:$HB$10,Data5!$HB$11:$HB$19</definedName>
    <definedName name="A130143054K_Data">Data5!$HB$11:$HB$19</definedName>
    <definedName name="A130143054K_Latest">Data5!$HB$19</definedName>
    <definedName name="A130143060F">Data5!$GA$1:$GA$10,Data5!$GA$11:$GA$19</definedName>
    <definedName name="A130143060F_Data">Data5!$GA$11:$GA$19</definedName>
    <definedName name="A130143060F_Latest">Data5!$GA$19</definedName>
    <definedName name="A130143068X">Data5!$GM$1:$GM$10,Data5!$GM$11:$GM$19</definedName>
    <definedName name="A130143068X_Data">Data5!$GM$11:$GM$19</definedName>
    <definedName name="A130143068X_Latest">Data5!$GM$19</definedName>
    <definedName name="A130143076X">Data5!$HT$1:$HT$10,Data5!$HT$11:$HT$19</definedName>
    <definedName name="A130143076X_Data">Data5!$HT$11:$HT$19</definedName>
    <definedName name="A130143076X_Latest">Data5!$HT$19</definedName>
    <definedName name="A130143084X">Data5!$HZ$1:$HZ$10,Data5!$HZ$11:$HZ$19</definedName>
    <definedName name="A130143084X_Data">Data5!$HZ$11:$HZ$19</definedName>
    <definedName name="A130143084X_Latest">Data5!$HZ$19</definedName>
    <definedName name="A130143092X">Data5!$IF$1:$IF$10,Data5!$IF$11:$IF$19</definedName>
    <definedName name="A130143092X_Data">Data5!$IF$11:$IF$19</definedName>
    <definedName name="A130143092X_Latest">Data5!$IF$19</definedName>
    <definedName name="A130143100L">Data5!$IL$1:$IL$10,Data5!$IL$11:$IL$19</definedName>
    <definedName name="A130143100L_Data">Data5!$IL$11:$IL$19</definedName>
    <definedName name="A130143100L_Latest">Data5!$IL$19</definedName>
    <definedName name="A130143108F">Data5!$FI$1:$FI$10,Data5!$FI$11:$FI$19</definedName>
    <definedName name="A130143108F_Data">Data5!$FI$11:$FI$19</definedName>
    <definedName name="A130143108F_Latest">Data5!$FI$19</definedName>
    <definedName name="A130143116F">Data5!$FR$1:$FR$10,Data5!$FR$11:$FR$19</definedName>
    <definedName name="A130143116F_Data">Data5!$FR$11:$FR$19</definedName>
    <definedName name="A130143116F_Latest">Data5!$FR$19</definedName>
    <definedName name="A130143124F">Data5!$FU$1:$FU$10,Data5!$FU$11:$FU$19</definedName>
    <definedName name="A130143124F_Data">Data5!$FU$11:$FU$19</definedName>
    <definedName name="A130143124F_Latest">Data5!$FU$19</definedName>
    <definedName name="A130143132F">Data5!$GV$1:$GV$10,Data5!$GV$11:$GV$19</definedName>
    <definedName name="A130143132F_Data">Data5!$GV$11:$GV$19</definedName>
    <definedName name="A130143132F_Latest">Data5!$GV$19</definedName>
    <definedName name="A130143140F">Data5!$FC$1:$FC$10,Data5!$FC$11:$FC$19</definedName>
    <definedName name="A130143140F_Data">Data5!$FC$11:$FC$19</definedName>
    <definedName name="A130143140F_Latest">Data5!$FC$19</definedName>
    <definedName name="A130143148X">Data5!$II$1:$II$10,Data5!$II$11:$II$19</definedName>
    <definedName name="A130143148X_Data">Data5!$II$11:$II$19</definedName>
    <definedName name="A130143148X_Latest">Data5!$II$19</definedName>
    <definedName name="A130143156X">Data6!$E$1:$E$10,Data6!$E$11:$E$19</definedName>
    <definedName name="A130143156X_Data">Data6!$E$11:$E$19</definedName>
    <definedName name="A130143156X_Latest">Data6!$E$19</definedName>
    <definedName name="A130143164X">Data6!$H$1:$H$10,Data6!$H$11:$H$19</definedName>
    <definedName name="A130143164X_Data">Data6!$H$11:$H$19</definedName>
    <definedName name="A130143164X_Latest">Data6!$H$19</definedName>
    <definedName name="A130143172X">Data5!$FX$1:$FX$10,Data5!$FX$11:$FX$19</definedName>
    <definedName name="A130143172X_Data">Data5!$FX$11:$FX$19</definedName>
    <definedName name="A130143172X_Latest">Data5!$FX$19</definedName>
    <definedName name="A130143180X">Data5!$GG$1:$GG$10,Data5!$GG$11:$GG$19</definedName>
    <definedName name="A130143180X_Data">Data5!$GG$11:$GG$19</definedName>
    <definedName name="A130143180X_Latest">Data5!$GG$19</definedName>
    <definedName name="A130143188T">Data5!$HH$1:$HH$10,Data5!$HH$11:$HH$19</definedName>
    <definedName name="A130143188T_Data">Data5!$HH$11:$HH$19</definedName>
    <definedName name="A130143188T_Latest">Data5!$HH$19</definedName>
    <definedName name="A130143196T">Data5!$HK$1:$HK$10,Data5!$HK$11:$HK$19</definedName>
    <definedName name="A130143196T_Data">Data5!$HK$11:$HK$19</definedName>
    <definedName name="A130143196T_Latest">Data5!$HK$19</definedName>
    <definedName name="A130143204F">Data6!$B$1:$B$10,Data6!$B$11:$B$19</definedName>
    <definedName name="A130143204F_Data">Data6!$B$11:$B$19</definedName>
    <definedName name="A130143204F_Latest">Data6!$B$19</definedName>
    <definedName name="A130143212F">Data5!$FF$1:$FF$10,Data5!$FF$11:$FF$19</definedName>
    <definedName name="A130143212F_Data">Data5!$FF$11:$FF$19</definedName>
    <definedName name="A130143212F_Latest">Data5!$FF$19</definedName>
    <definedName name="A130143220F">Data5!$FL$1:$FL$10,Data5!$FL$11:$FL$19</definedName>
    <definedName name="A130143220F_Data">Data5!$FL$11:$FL$19</definedName>
    <definedName name="A130143220F_Latest">Data5!$FL$19</definedName>
    <definedName name="A130143228X">Data5!$FO$1:$FO$10,Data5!$FO$11:$FO$19</definedName>
    <definedName name="A130143228X_Data">Data5!$FO$11:$FO$19</definedName>
    <definedName name="A130143228X_Latest">Data5!$FO$19</definedName>
    <definedName name="A130143236X">Data5!$GD$1:$GD$10,Data5!$GD$11:$GD$19</definedName>
    <definedName name="A130143236X_Data">Data5!$GD$11:$GD$19</definedName>
    <definedName name="A130143236X_Latest">Data5!$GD$19</definedName>
    <definedName name="A130143244X">Data5!$GJ$1:$GJ$10,Data5!$GJ$11:$GJ$19</definedName>
    <definedName name="A130143244X_Data">Data5!$GJ$11:$GJ$19</definedName>
    <definedName name="A130143244X_Latest">Data5!$GJ$19</definedName>
    <definedName name="A130143252X">Data6!$K$1:$K$10,Data6!$K$11:$K$19</definedName>
    <definedName name="A130143252X_Data">Data6!$K$11:$K$19</definedName>
    <definedName name="A130143252X_Latest">Data6!$K$19</definedName>
    <definedName name="A130143260X">Data6!$BA$1:$BA$10,Data6!$BA$11:$BA$19</definedName>
    <definedName name="A130143260X_Data">Data6!$BA$11:$BA$19</definedName>
    <definedName name="A130143260X_Latest">Data6!$BA$19</definedName>
    <definedName name="A130143268T">Data6!$CB$1:$CB$10,Data6!$CB$11:$CB$19</definedName>
    <definedName name="A130143268T_Data">Data6!$CB$11:$CB$19</definedName>
    <definedName name="A130143268T_Latest">Data6!$CB$19</definedName>
    <definedName name="A130143276T">Data6!$BP$1:$BP$10,Data6!$BP$11:$BP$19</definedName>
    <definedName name="A130143276T_Data">Data6!$BP$11:$BP$19</definedName>
    <definedName name="A130143276T_Latest">Data6!$BP$19</definedName>
    <definedName name="A130143284T">Data6!$BD$1:$BD$10,Data6!$BD$11:$BD$19</definedName>
    <definedName name="A130143284T_Data">Data6!$BD$11:$BD$19</definedName>
    <definedName name="A130143284T_Latest">Data6!$BD$19</definedName>
    <definedName name="A130143292T">Data6!$BJ$1:$BJ$10,Data6!$BJ$11:$BJ$19</definedName>
    <definedName name="A130143292T_Data">Data6!$BJ$11:$BJ$19</definedName>
    <definedName name="A130143292T_Latest">Data6!$BJ$19</definedName>
    <definedName name="A130143300F">Data6!$CH$1:$CH$10,Data6!$CH$11:$CH$19</definedName>
    <definedName name="A130143300F_Data">Data6!$CH$11:$CH$19</definedName>
    <definedName name="A130143300F_Latest">Data6!$CH$19</definedName>
    <definedName name="A130143308X">Data6!$BY$1:$BY$10,Data6!$BY$11:$BY$19</definedName>
    <definedName name="A130143308X_Data">Data6!$BY$11:$BY$19</definedName>
    <definedName name="A130143308X_Latest">Data6!$BY$19</definedName>
    <definedName name="A130143316X">Data6!$CN$1:$CN$10,Data6!$CN$11:$CN$19</definedName>
    <definedName name="A130143316X_Data">Data6!$CN$11:$CN$19</definedName>
    <definedName name="A130143316X_Latest">Data6!$CN$19</definedName>
    <definedName name="A130143324X">Data6!$CZ$1:$CZ$10,Data6!$CZ$11:$CZ$19</definedName>
    <definedName name="A130143324X_Data">Data6!$CZ$11:$CZ$19</definedName>
    <definedName name="A130143324X_Latest">Data6!$CZ$19</definedName>
    <definedName name="A130143334C">Data6!$BM$1:$BM$10,Data6!$BM$11:$BM$19</definedName>
    <definedName name="A130143334C_Data">Data6!$BM$11:$BM$19</definedName>
    <definedName name="A130143334C_Latest">Data6!$BM$19</definedName>
    <definedName name="A130143340X">Data6!$AL$1:$AL$10,Data6!$AL$11:$AL$19</definedName>
    <definedName name="A130143340X_Data">Data6!$AL$11:$AL$19</definedName>
    <definedName name="A130143340X_Latest">Data6!$AL$19</definedName>
    <definedName name="A130143348T">Data6!$AX$1:$AX$10,Data6!$AX$11:$AX$19</definedName>
    <definedName name="A130143348T_Data">Data6!$AX$11:$AX$19</definedName>
    <definedName name="A130143348T_Latest">Data6!$AX$19</definedName>
    <definedName name="A130143356T">Data6!$CE$1:$CE$10,Data6!$CE$11:$CE$19</definedName>
    <definedName name="A130143356T_Data">Data6!$CE$11:$CE$19</definedName>
    <definedName name="A130143356T_Latest">Data6!$CE$19</definedName>
    <definedName name="A130143364T">Data6!$CK$1:$CK$10,Data6!$CK$11:$CK$19</definedName>
    <definedName name="A130143364T_Data">Data6!$CK$11:$CK$19</definedName>
    <definedName name="A130143364T_Latest">Data6!$CK$19</definedName>
    <definedName name="A130143372T">Data6!$CQ$1:$CQ$10,Data6!$CQ$11:$CQ$19</definedName>
    <definedName name="A130143372T_Data">Data6!$CQ$11:$CQ$19</definedName>
    <definedName name="A130143372T_Latest">Data6!$CQ$19</definedName>
    <definedName name="A130143380T">Data6!$CW$1:$CW$10,Data6!$CW$11:$CW$19</definedName>
    <definedName name="A130143380T_Data">Data6!$CW$11:$CW$19</definedName>
    <definedName name="A130143380T_Latest">Data6!$CW$19</definedName>
    <definedName name="A130143388K">Data6!$T$1:$T$10,Data6!$T$11:$T$19</definedName>
    <definedName name="A130143388K_Data">Data6!$T$11:$T$19</definedName>
    <definedName name="A130143388K_Latest">Data6!$T$19</definedName>
    <definedName name="A130143396K">Data6!$AC$1:$AC$10,Data6!$AC$11:$AC$19</definedName>
    <definedName name="A130143396K_Data">Data6!$AC$11:$AC$19</definedName>
    <definedName name="A130143396K_Latest">Data6!$AC$19</definedName>
    <definedName name="A130143404X">Data6!$AF$1:$AF$10,Data6!$AF$11:$AF$19</definedName>
    <definedName name="A130143404X_Data">Data6!$AF$11:$AF$19</definedName>
    <definedName name="A130143404X_Latest">Data6!$AF$19</definedName>
    <definedName name="A130143412X">Data6!$BG$1:$BG$10,Data6!$BG$11:$BG$19</definedName>
    <definedName name="A130143412X_Data">Data6!$BG$11:$BG$19</definedName>
    <definedName name="A130143412X_Latest">Data6!$BG$19</definedName>
    <definedName name="A130143420X">Data6!$N$1:$N$10,Data6!$N$11:$N$19</definedName>
    <definedName name="A130143420X_Data">Data6!$N$11:$N$19</definedName>
    <definedName name="A130143420X_Latest">Data6!$N$19</definedName>
    <definedName name="A130143428T">Data6!$CT$1:$CT$10,Data6!$CT$11:$CT$19</definedName>
    <definedName name="A130143428T_Data">Data6!$CT$11:$CT$19</definedName>
    <definedName name="A130143428T_Latest">Data6!$CT$19</definedName>
    <definedName name="A130143436T">Data6!$DF$1:$DF$10,Data6!$DF$11:$DF$19</definedName>
    <definedName name="A130143436T_Data">Data6!$DF$11:$DF$19</definedName>
    <definedName name="A130143436T_Latest">Data6!$DF$19</definedName>
    <definedName name="A130143444T">Data6!$DI$1:$DI$10,Data6!$DI$11:$DI$19</definedName>
    <definedName name="A130143444T_Data">Data6!$DI$11:$DI$19</definedName>
    <definedName name="A130143444T_Latest">Data6!$DI$19</definedName>
    <definedName name="A130143452T">Data6!$AI$1:$AI$10,Data6!$AI$11:$AI$19</definedName>
    <definedName name="A130143452T_Data">Data6!$AI$11:$AI$19</definedName>
    <definedName name="A130143452T_Latest">Data6!$AI$19</definedName>
    <definedName name="A130143460T">Data6!$AR$1:$AR$10,Data6!$AR$11:$AR$19</definedName>
    <definedName name="A130143460T_Data">Data6!$AR$11:$AR$19</definedName>
    <definedName name="A130143460T_Latest">Data6!$AR$19</definedName>
    <definedName name="A130143468K">Data6!$BS$1:$BS$10,Data6!$BS$11:$BS$19</definedName>
    <definedName name="A130143468K_Data">Data6!$BS$11:$BS$19</definedName>
    <definedName name="A130143468K_Latest">Data6!$BS$19</definedName>
    <definedName name="A130143476K">Data6!$BV$1:$BV$10,Data6!$BV$11:$BV$19</definedName>
    <definedName name="A130143476K_Data">Data6!$BV$11:$BV$19</definedName>
    <definedName name="A130143476K_Latest">Data6!$BV$19</definedName>
    <definedName name="A130143484K">Data6!$DC$1:$DC$10,Data6!$DC$11:$DC$19</definedName>
    <definedName name="A130143484K_Data">Data6!$DC$11:$DC$19</definedName>
    <definedName name="A130143484K_Latest">Data6!$DC$19</definedName>
    <definedName name="A130143492K">Data6!$Q$1:$Q$10,Data6!$Q$11:$Q$19</definedName>
    <definedName name="A130143492K_Data">Data6!$Q$11:$Q$19</definedName>
    <definedName name="A130143492K_Latest">Data6!$Q$19</definedName>
    <definedName name="A130143500X">Data6!$W$1:$W$10,Data6!$W$11:$W$19</definedName>
    <definedName name="A130143500X_Data">Data6!$W$11:$W$19</definedName>
    <definedName name="A130143500X_Latest">Data6!$W$19</definedName>
    <definedName name="A130143508T">Data6!$Z$1:$Z$10,Data6!$Z$11:$Z$19</definedName>
    <definedName name="A130143508T_Data">Data6!$Z$11:$Z$19</definedName>
    <definedName name="A130143508T_Latest">Data6!$Z$19</definedName>
    <definedName name="A130143516T">Data6!$AO$1:$AO$10,Data6!$AO$11:$AO$19</definedName>
    <definedName name="A130143516T_Data">Data6!$AO$11:$AO$19</definedName>
    <definedName name="A130143516T_Latest">Data6!$AO$19</definedName>
    <definedName name="A130143524T">Data6!$AU$1:$AU$10,Data6!$AU$11:$AU$19</definedName>
    <definedName name="A130143524T_Data">Data6!$AU$11:$AU$19</definedName>
    <definedName name="A130143524T_Latest">Data6!$AU$19</definedName>
    <definedName name="A130143532T">Data6!$DL$1:$DL$10,Data6!$DL$11:$DL$19</definedName>
    <definedName name="A130143532T_Data">Data6!$DL$11:$DL$19</definedName>
    <definedName name="A130143532T_Latest">Data6!$DL$19</definedName>
    <definedName name="A130143540T">Data3!$FQ$1:$FQ$10,Data3!$FQ$11:$FQ$19</definedName>
    <definedName name="A130143540T_Data">Data3!$FQ$11:$FQ$19</definedName>
    <definedName name="A130143540T_Latest">Data3!$FQ$19</definedName>
    <definedName name="A130143548K">Data3!$GR$1:$GR$10,Data3!$GR$11:$GR$19</definedName>
    <definedName name="A130143548K_Data">Data3!$GR$11:$GR$19</definedName>
    <definedName name="A130143548K_Latest">Data3!$GR$19</definedName>
    <definedName name="A130143556K">Data3!$GF$1:$GF$10,Data3!$GF$11:$GF$19</definedName>
    <definedName name="A130143556K_Data">Data3!$GF$11:$GF$19</definedName>
    <definedName name="A130143556K_Latest">Data3!$GF$19</definedName>
    <definedName name="A130143564K">Data3!$FT$1:$FT$10,Data3!$FT$11:$FT$19</definedName>
    <definedName name="A130143564K_Data">Data3!$FT$11:$FT$19</definedName>
    <definedName name="A130143564K_Latest">Data3!$FT$19</definedName>
    <definedName name="A130143572K">Data3!$FZ$1:$FZ$10,Data3!$FZ$11:$FZ$19</definedName>
    <definedName name="A130143572K_Data">Data3!$FZ$11:$FZ$19</definedName>
    <definedName name="A130143572K_Latest">Data3!$FZ$19</definedName>
    <definedName name="A130143580K">Data3!$GX$1:$GX$10,Data3!$GX$11:$GX$19</definedName>
    <definedName name="A130143580K_Data">Data3!$GX$11:$GX$19</definedName>
    <definedName name="A130143580K_Latest">Data3!$GX$19</definedName>
    <definedName name="A130143588C">Data3!$GO$1:$GO$10,Data3!$GO$11:$GO$19</definedName>
    <definedName name="A130143588C_Data">Data3!$GO$11:$GO$19</definedName>
    <definedName name="A130143588C_Latest">Data3!$GO$19</definedName>
    <definedName name="A130143596C">Data3!$HD$1:$HD$10,Data3!$HD$11:$HD$19</definedName>
    <definedName name="A130143596C_Data">Data3!$HD$11:$HD$19</definedName>
    <definedName name="A130143596C_Latest">Data3!$HD$19</definedName>
    <definedName name="A130143604T">Data3!$HP$1:$HP$10,Data3!$HP$11:$HP$19</definedName>
    <definedName name="A130143604T_Data">Data3!$HP$11:$HP$19</definedName>
    <definedName name="A130143604T_Latest">Data3!$HP$19</definedName>
    <definedName name="A130143614W">Data3!$GC$1:$GC$10,Data3!$GC$11:$GC$19</definedName>
    <definedName name="A130143614W_Data">Data3!$GC$11:$GC$19</definedName>
    <definedName name="A130143614W_Latest">Data3!$GC$19</definedName>
    <definedName name="A130143620T">Data3!$FB$1:$FB$10,Data3!$FB$11:$FB$19</definedName>
    <definedName name="A130143620T_Data">Data3!$FB$11:$FB$19</definedName>
    <definedName name="A130143620T_Latest">Data3!$FB$19</definedName>
    <definedName name="A130143628K">Data3!$FN$1:$FN$10,Data3!$FN$11:$FN$19</definedName>
    <definedName name="A130143628K_Data">Data3!$FN$11:$FN$19</definedName>
    <definedName name="A130143628K_Latest">Data3!$FN$19</definedName>
    <definedName name="A130143636K">Data3!$GU$1:$GU$10,Data3!$GU$11:$GU$19</definedName>
    <definedName name="A130143636K_Data">Data3!$GU$11:$GU$19</definedName>
    <definedName name="A130143636K_Latest">Data3!$GU$19</definedName>
    <definedName name="A130143644K">Data3!$HA$1:$HA$10,Data3!$HA$11:$HA$19</definedName>
    <definedName name="A130143644K_Data">Data3!$HA$11:$HA$19</definedName>
    <definedName name="A130143644K_Latest">Data3!$HA$19</definedName>
    <definedName name="A130143652K">Data3!$HG$1:$HG$10,Data3!$HG$11:$HG$19</definedName>
    <definedName name="A130143652K_Data">Data3!$HG$11:$HG$19</definedName>
    <definedName name="A130143652K_Latest">Data3!$HG$19</definedName>
    <definedName name="A130143660K">Data3!$HM$1:$HM$10,Data3!$HM$11:$HM$19</definedName>
    <definedName name="A130143660K_Data">Data3!$HM$11:$HM$19</definedName>
    <definedName name="A130143660K_Latest">Data3!$HM$19</definedName>
    <definedName name="A130143668C">Data3!$EJ$1:$EJ$10,Data3!$EJ$11:$EJ$19</definedName>
    <definedName name="A130143668C_Data">Data3!$EJ$11:$EJ$19</definedName>
    <definedName name="A130143668C_Latest">Data3!$EJ$19</definedName>
    <definedName name="A130143676C">Data3!$ES$1:$ES$10,Data3!$ES$11:$ES$19</definedName>
    <definedName name="A130143676C_Data">Data3!$ES$11:$ES$19</definedName>
    <definedName name="A130143676C_Latest">Data3!$ES$19</definedName>
    <definedName name="A130143684C">Data3!$EV$1:$EV$10,Data3!$EV$11:$EV$19</definedName>
    <definedName name="A130143684C_Data">Data3!$EV$11:$EV$19</definedName>
    <definedName name="A130143684C_Latest">Data3!$EV$19</definedName>
    <definedName name="A130143692C">Data3!$FW$1:$FW$10,Data3!$FW$11:$FW$19</definedName>
    <definedName name="A130143692C_Data">Data3!$FW$11:$FW$19</definedName>
    <definedName name="A130143692C_Latest">Data3!$FW$19</definedName>
    <definedName name="A130143700T">Data3!$ED$1:$ED$10,Data3!$ED$11:$ED$19</definedName>
    <definedName name="A130143700T_Data">Data3!$ED$11:$ED$19</definedName>
    <definedName name="A130143700T_Latest">Data3!$ED$19</definedName>
    <definedName name="A130143708K">Data3!$HJ$1:$HJ$10,Data3!$HJ$11:$HJ$19</definedName>
    <definedName name="A130143708K_Data">Data3!$HJ$11:$HJ$19</definedName>
    <definedName name="A130143708K_Latest">Data3!$HJ$19</definedName>
    <definedName name="A130143716K">Data3!$HV$1:$HV$10,Data3!$HV$11:$HV$19</definedName>
    <definedName name="A130143716K_Data">Data3!$HV$11:$HV$19</definedName>
    <definedName name="A130143716K_Latest">Data3!$HV$19</definedName>
    <definedName name="A130143724K">Data3!$HY$1:$HY$10,Data3!$HY$11:$HY$19</definedName>
    <definedName name="A130143724K_Data">Data3!$HY$11:$HY$19</definedName>
    <definedName name="A130143724K_Latest">Data3!$HY$19</definedName>
    <definedName name="A130143732K">Data3!$EY$1:$EY$10,Data3!$EY$11:$EY$19</definedName>
    <definedName name="A130143732K_Data">Data3!$EY$11:$EY$19</definedName>
    <definedName name="A130143732K_Latest">Data3!$EY$19</definedName>
    <definedName name="A130143740K">Data3!$FH$1:$FH$10,Data3!$FH$11:$FH$19</definedName>
    <definedName name="A130143740K_Data">Data3!$FH$11:$FH$19</definedName>
    <definedName name="A130143740K_Latest">Data3!$FH$19</definedName>
    <definedName name="A130143748C">Data3!$GI$1:$GI$10,Data3!$GI$11:$GI$19</definedName>
    <definedName name="A130143748C_Data">Data3!$GI$11:$GI$19</definedName>
    <definedName name="A130143748C_Latest">Data3!$GI$19</definedName>
    <definedName name="A130143756C">Data3!$GL$1:$GL$10,Data3!$GL$11:$GL$19</definedName>
    <definedName name="A130143756C_Data">Data3!$GL$11:$GL$19</definedName>
    <definedName name="A130143756C_Latest">Data3!$GL$19</definedName>
    <definedName name="A130143764C">Data3!$HS$1:$HS$10,Data3!$HS$11:$HS$19</definedName>
    <definedName name="A130143764C_Data">Data3!$HS$11:$HS$19</definedName>
    <definedName name="A130143764C_Latest">Data3!$HS$19</definedName>
    <definedName name="A130143772C">Data3!$EG$1:$EG$10,Data3!$EG$11:$EG$19</definedName>
    <definedName name="A130143772C_Data">Data3!$EG$11:$EG$19</definedName>
    <definedName name="A130143772C_Latest">Data3!$EG$19</definedName>
    <definedName name="A130143780C">Data3!$EM$1:$EM$10,Data3!$EM$11:$EM$19</definedName>
    <definedName name="A130143780C_Data">Data3!$EM$11:$EM$19</definedName>
    <definedName name="A130143780C_Latest">Data3!$EM$19</definedName>
    <definedName name="A130143788W">Data3!$EP$1:$EP$10,Data3!$EP$11:$EP$19</definedName>
    <definedName name="A130143788W_Data">Data3!$EP$11:$EP$19</definedName>
    <definedName name="A130143788W_Latest">Data3!$EP$19</definedName>
    <definedName name="A130143796W">Data3!$FE$1:$FE$10,Data3!$FE$11:$FE$19</definedName>
    <definedName name="A130143796W_Data">Data3!$FE$11:$FE$19</definedName>
    <definedName name="A130143796W_Latest">Data3!$FE$19</definedName>
    <definedName name="A130143804K">Data3!$FK$1:$FK$10,Data3!$FK$11:$FK$19</definedName>
    <definedName name="A130143804K_Data">Data3!$FK$11:$FK$19</definedName>
    <definedName name="A130143804K_Latest">Data3!$FK$19</definedName>
    <definedName name="A130143812K">Data3!$IB$1:$IB$10,Data3!$IB$11:$IB$19</definedName>
    <definedName name="A130143812K_Data">Data3!$IB$11:$IB$19</definedName>
    <definedName name="A130143812K_Latest">Data3!$IB$19</definedName>
    <definedName name="A130143820K">Data4!$EC$1:$EC$10,Data4!$EC$11:$EC$19</definedName>
    <definedName name="A130143820K_Data">Data4!$EC$11:$EC$19</definedName>
    <definedName name="A130143820K_Latest">Data4!$EC$19</definedName>
    <definedName name="A130143828C">Data4!$FD$1:$FD$10,Data4!$FD$11:$FD$19</definedName>
    <definedName name="A130143828C_Data">Data4!$FD$11:$FD$19</definedName>
    <definedName name="A130143828C_Latest">Data4!$FD$19</definedName>
    <definedName name="A130143836C">Data4!$ER$1:$ER$10,Data4!$ER$11:$ER$19</definedName>
    <definedName name="A130143836C_Data">Data4!$ER$11:$ER$19</definedName>
    <definedName name="A130143836C_Latest">Data4!$ER$19</definedName>
    <definedName name="A130143844C">Data4!$EF$1:$EF$10,Data4!$EF$11:$EF$19</definedName>
    <definedName name="A130143844C_Data">Data4!$EF$11:$EF$19</definedName>
    <definedName name="A130143844C_Latest">Data4!$EF$19</definedName>
    <definedName name="A130143852C">Data4!$EL$1:$EL$10,Data4!$EL$11:$EL$19</definedName>
    <definedName name="A130143852C_Data">Data4!$EL$11:$EL$19</definedName>
    <definedName name="A130143852C_Latest">Data4!$EL$19</definedName>
    <definedName name="A130143860C">Data4!$FJ$1:$FJ$10,Data4!$FJ$11:$FJ$19</definedName>
    <definedName name="A130143860C_Data">Data4!$FJ$11:$FJ$19</definedName>
    <definedName name="A130143860C_Latest">Data4!$FJ$19</definedName>
    <definedName name="A130143868W">Data4!$FA$1:$FA$10,Data4!$FA$11:$FA$19</definedName>
    <definedName name="A130143868W_Data">Data4!$FA$11:$FA$19</definedName>
    <definedName name="A130143868W_Latest">Data4!$FA$19</definedName>
    <definedName name="A130143876W">Data4!$FP$1:$FP$10,Data4!$FP$11:$FP$19</definedName>
    <definedName name="A130143876W_Data">Data4!$FP$11:$FP$19</definedName>
    <definedName name="A130143876W_Latest">Data4!$FP$19</definedName>
    <definedName name="A130143884W">Data4!$GB$1:$GB$10,Data4!$GB$11:$GB$19</definedName>
    <definedName name="A130143884W_Data">Data4!$GB$11:$GB$19</definedName>
    <definedName name="A130143884W_Latest">Data4!$GB$19</definedName>
    <definedName name="A130143894A">Data4!$EO$1:$EO$10,Data4!$EO$11:$EO$19</definedName>
    <definedName name="A130143894A_Data">Data4!$EO$11:$EO$19</definedName>
    <definedName name="A130143894A_Latest">Data4!$EO$19</definedName>
    <definedName name="A130143900K">Data4!$DN$1:$DN$10,Data4!$DN$11:$DN$19</definedName>
    <definedName name="A130143900K_Data">Data4!$DN$11:$DN$19</definedName>
    <definedName name="A130143900K_Latest">Data4!$DN$19</definedName>
    <definedName name="A130143908C">Data4!$DZ$1:$DZ$10,Data4!$DZ$11:$DZ$19</definedName>
    <definedName name="A130143908C_Data">Data4!$DZ$11:$DZ$19</definedName>
    <definedName name="A130143908C_Latest">Data4!$DZ$19</definedName>
    <definedName name="A130143916C">Data4!$FG$1:$FG$10,Data4!$FG$11:$FG$19</definedName>
    <definedName name="A130143916C_Data">Data4!$FG$11:$FG$19</definedName>
    <definedName name="A130143916C_Latest">Data4!$FG$19</definedName>
    <definedName name="A130143924C">Data4!$FM$1:$FM$10,Data4!$FM$11:$FM$19</definedName>
    <definedName name="A130143924C_Data">Data4!$FM$11:$FM$19</definedName>
    <definedName name="A130143924C_Latest">Data4!$FM$19</definedName>
    <definedName name="A130143932C">Data4!$FS$1:$FS$10,Data4!$FS$11:$FS$19</definedName>
    <definedName name="A130143932C_Data">Data4!$FS$11:$FS$19</definedName>
    <definedName name="A130143932C_Latest">Data4!$FS$19</definedName>
    <definedName name="A130143940C">Data4!$FY$1:$FY$10,Data4!$FY$11:$FY$19</definedName>
    <definedName name="A130143940C_Data">Data4!$FY$11:$FY$19</definedName>
    <definedName name="A130143940C_Latest">Data4!$FY$19</definedName>
    <definedName name="A130143948W">Data4!$CV$1:$CV$10,Data4!$CV$11:$CV$19</definedName>
    <definedName name="A130143948W_Data">Data4!$CV$11:$CV$19</definedName>
    <definedName name="A130143948W_Latest">Data4!$CV$19</definedName>
    <definedName name="A130143956W">Data4!$DE$1:$DE$10,Data4!$DE$11:$DE$19</definedName>
    <definedName name="A130143956W_Data">Data4!$DE$11:$DE$19</definedName>
    <definedName name="A130143956W_Latest">Data4!$DE$19</definedName>
    <definedName name="A130143964W">Data4!$DH$1:$DH$10,Data4!$DH$11:$DH$19</definedName>
    <definedName name="A130143964W_Data">Data4!$DH$11:$DH$19</definedName>
    <definedName name="A130143964W_Latest">Data4!$DH$19</definedName>
    <definedName name="A130143972W">Data4!$EI$1:$EI$10,Data4!$EI$11:$EI$19</definedName>
    <definedName name="A130143972W_Data">Data4!$EI$11:$EI$19</definedName>
    <definedName name="A130143972W_Latest">Data4!$EI$19</definedName>
    <definedName name="A130143980W">Data4!$CP$1:$CP$10,Data4!$CP$11:$CP$19</definedName>
    <definedName name="A130143980W_Data">Data4!$CP$11:$CP$19</definedName>
    <definedName name="A130143980W_Latest">Data4!$CP$19</definedName>
    <definedName name="A130143988R">Data4!$FV$1:$FV$10,Data4!$FV$11:$FV$19</definedName>
    <definedName name="A130143988R_Data">Data4!$FV$11:$FV$19</definedName>
    <definedName name="A130143988R_Latest">Data4!$FV$19</definedName>
    <definedName name="A130143996R">Data4!$GH$1:$GH$10,Data4!$GH$11:$GH$19</definedName>
    <definedName name="A130143996R_Data">Data4!$GH$11:$GH$19</definedName>
    <definedName name="A130143996R_Latest">Data4!$GH$19</definedName>
    <definedName name="A130144004F">Data4!$GK$1:$GK$10,Data4!$GK$11:$GK$19</definedName>
    <definedName name="A130144004F_Data">Data4!$GK$11:$GK$19</definedName>
    <definedName name="A130144004F_Latest">Data4!$GK$19</definedName>
    <definedName name="A130144012F">Data4!$DK$1:$DK$10,Data4!$DK$11:$DK$19</definedName>
    <definedName name="A130144012F_Data">Data4!$DK$11:$DK$19</definedName>
    <definedName name="A130144012F_Latest">Data4!$DK$19</definedName>
    <definedName name="A130144020F">Data4!$DT$1:$DT$10,Data4!$DT$11:$DT$19</definedName>
    <definedName name="A130144020F_Data">Data4!$DT$11:$DT$19</definedName>
    <definedName name="A130144020F_Latest">Data4!$DT$19</definedName>
    <definedName name="A130144028X">Data4!$EU$1:$EU$10,Data4!$EU$11:$EU$19</definedName>
    <definedName name="A130144028X_Data">Data4!$EU$11:$EU$19</definedName>
    <definedName name="A130144028X_Latest">Data4!$EU$19</definedName>
    <definedName name="A130144036X">Data4!$EX$1:$EX$10,Data4!$EX$11:$EX$19</definedName>
    <definedName name="A130144036X_Data">Data4!$EX$11:$EX$19</definedName>
    <definedName name="A130144036X_Latest">Data4!$EX$19</definedName>
    <definedName name="A130144044X">Data4!$GE$1:$GE$10,Data4!$GE$11:$GE$19</definedName>
    <definedName name="A130144044X_Data">Data4!$GE$11:$GE$19</definedName>
    <definedName name="A130144044X_Latest">Data4!$GE$19</definedName>
    <definedName name="A130144052X">Data4!$CS$1:$CS$10,Data4!$CS$11:$CS$19</definedName>
    <definedName name="A130144052X_Data">Data4!$CS$11:$CS$19</definedName>
    <definedName name="A130144052X_Latest">Data4!$CS$19</definedName>
    <definedName name="A130144060X">Data4!$CY$1:$CY$10,Data4!$CY$11:$CY$19</definedName>
    <definedName name="A130144060X_Data">Data4!$CY$11:$CY$19</definedName>
    <definedName name="A130144060X_Latest">Data4!$CY$19</definedName>
    <definedName name="A130144068T">Data4!$DB$1:$DB$10,Data4!$DB$11:$DB$19</definedName>
    <definedName name="A130144068T_Data">Data4!$DB$11:$DB$19</definedName>
    <definedName name="A130144068T_Latest">Data4!$DB$19</definedName>
    <definedName name="A130144076T">Data4!$DQ$1:$DQ$10,Data4!$DQ$11:$DQ$19</definedName>
    <definedName name="A130144076T_Data">Data4!$DQ$11:$DQ$19</definedName>
    <definedName name="A130144076T_Latest">Data4!$DQ$19</definedName>
    <definedName name="A130144084T">Data4!$DW$1:$DW$10,Data4!$DW$11:$DW$19</definedName>
    <definedName name="A130144084T_Data">Data4!$DW$11:$DW$19</definedName>
    <definedName name="A130144084T_Latest">Data4!$DW$19</definedName>
    <definedName name="A130144092T">Data4!$GN$1:$GN$10,Data4!$GN$11:$GN$19</definedName>
    <definedName name="A130144092T_Data">Data4!$GN$11:$GN$19</definedName>
    <definedName name="A130144092T_Latest">Data4!$GN$19</definedName>
    <definedName name="A130144100F">Data4!$ID$1:$ID$10,Data4!$ID$11:$ID$19</definedName>
    <definedName name="A130144100F_Data">Data4!$ID$11:$ID$19</definedName>
    <definedName name="A130144100F_Latest">Data4!$ID$19</definedName>
    <definedName name="A130144108X">Data5!$O$1:$O$10,Data5!$O$11:$O$19</definedName>
    <definedName name="A130144108X_Data">Data5!$O$11:$O$19</definedName>
    <definedName name="A130144108X_Latest">Data5!$O$19</definedName>
    <definedName name="A130144116X">Data5!$C$1:$C$10,Data5!$C$11:$C$19</definedName>
    <definedName name="A130144116X_Data">Data5!$C$11:$C$19</definedName>
    <definedName name="A130144116X_Latest">Data5!$C$19</definedName>
    <definedName name="A130144124X">Data4!$IG$1:$IG$10,Data4!$IG$11:$IG$19</definedName>
    <definedName name="A130144124X_Data">Data4!$IG$11:$IG$19</definedName>
    <definedName name="A130144124X_Latest">Data4!$IG$19</definedName>
    <definedName name="A130144132X">Data4!$IM$1:$IM$10,Data4!$IM$11:$IM$19</definedName>
    <definedName name="A130144132X_Data">Data4!$IM$11:$IM$19</definedName>
    <definedName name="A130144132X_Latest">Data4!$IM$19</definedName>
    <definedName name="A130144140X">Data5!$U$1:$U$10,Data5!$U$11:$U$19</definedName>
    <definedName name="A130144140X_Data">Data5!$U$11:$U$19</definedName>
    <definedName name="A130144140X_Latest">Data5!$U$19</definedName>
    <definedName name="A130144148T">Data5!$L$1:$L$10,Data5!$L$11:$L$19</definedName>
    <definedName name="A130144148T_Data">Data5!$L$11:$L$19</definedName>
    <definedName name="A130144148T_Latest">Data5!$L$19</definedName>
    <definedName name="A130144156T">Data5!$AA$1:$AA$10,Data5!$AA$11:$AA$19</definedName>
    <definedName name="A130144156T_Data">Data5!$AA$11:$AA$19</definedName>
    <definedName name="A130144156T_Latest">Data5!$AA$19</definedName>
    <definedName name="A130144164T">Data5!$AM$1:$AM$10,Data5!$AM$11:$AM$19</definedName>
    <definedName name="A130144164T_Data">Data5!$AM$11:$AM$19</definedName>
    <definedName name="A130144164T_Latest">Data5!$AM$19</definedName>
    <definedName name="A130144174W">Data4!$IP$1:$IP$10,Data4!$IP$11:$IP$19</definedName>
    <definedName name="A130144174W_Data">Data4!$IP$11:$IP$19</definedName>
    <definedName name="A130144174W_Latest">Data4!$IP$19</definedName>
    <definedName name="A130144180T">Data4!$HO$1:$HO$10,Data4!$HO$11:$HO$19</definedName>
    <definedName name="A130144180T_Data">Data4!$HO$11:$HO$19</definedName>
    <definedName name="A130144180T_Latest">Data4!$HO$19</definedName>
    <definedName name="A130144188K">Data4!$IA$1:$IA$10,Data4!$IA$11:$IA$19</definedName>
    <definedName name="A130144188K_Data">Data4!$IA$11:$IA$19</definedName>
    <definedName name="A130144188K_Latest">Data4!$IA$19</definedName>
    <definedName name="A130144196K">Data5!$R$1:$R$10,Data5!$R$11:$R$19</definedName>
    <definedName name="A130144196K_Data">Data5!$R$11:$R$19</definedName>
    <definedName name="A130144196K_Latest">Data5!$R$19</definedName>
    <definedName name="A130144204X">Data5!$X$1:$X$10,Data5!$X$11:$X$19</definedName>
    <definedName name="A130144204X_Data">Data5!$X$11:$X$19</definedName>
    <definedName name="A130144204X_Latest">Data5!$X$19</definedName>
    <definedName name="A130144212X">Data5!$AD$1:$AD$10,Data5!$AD$11:$AD$19</definedName>
    <definedName name="A130144212X_Data">Data5!$AD$11:$AD$19</definedName>
    <definedName name="A130144212X_Latest">Data5!$AD$19</definedName>
    <definedName name="A130144220X">Data5!$AJ$1:$AJ$10,Data5!$AJ$11:$AJ$19</definedName>
    <definedName name="A130144220X_Data">Data5!$AJ$11:$AJ$19</definedName>
    <definedName name="A130144220X_Latest">Data5!$AJ$19</definedName>
    <definedName name="A130144228T">Data4!$GW$1:$GW$10,Data4!$GW$11:$GW$19</definedName>
    <definedName name="A130144228T_Data">Data4!$GW$11:$GW$19</definedName>
    <definedName name="A130144228T_Latest">Data4!$GW$19</definedName>
    <definedName name="A130144236T">Data4!$HF$1:$HF$10,Data4!$HF$11:$HF$19</definedName>
    <definedName name="A130144236T_Data">Data4!$HF$11:$HF$19</definedName>
    <definedName name="A130144236T_Latest">Data4!$HF$19</definedName>
    <definedName name="A130144244T">Data4!$HI$1:$HI$10,Data4!$HI$11:$HI$19</definedName>
    <definedName name="A130144244T_Data">Data4!$HI$11:$HI$19</definedName>
    <definedName name="A130144244T_Latest">Data4!$HI$19</definedName>
    <definedName name="A130144252T">Data4!$IJ$1:$IJ$10,Data4!$IJ$11:$IJ$19</definedName>
    <definedName name="A130144252T_Data">Data4!$IJ$11:$IJ$19</definedName>
    <definedName name="A130144252T_Latest">Data4!$IJ$19</definedName>
    <definedName name="A130144260T">Data4!$GQ$1:$GQ$10,Data4!$GQ$11:$GQ$19</definedName>
    <definedName name="A130144260T_Data">Data4!$GQ$11:$GQ$19</definedName>
    <definedName name="A130144260T_Latest">Data4!$GQ$19</definedName>
    <definedName name="A130144268K">Data5!$AG$1:$AG$10,Data5!$AG$11:$AG$19</definedName>
    <definedName name="A130144268K_Data">Data5!$AG$11:$AG$19</definedName>
    <definedName name="A130144268K_Latest">Data5!$AG$19</definedName>
    <definedName name="A130144276K">Data5!$AS$1:$AS$10,Data5!$AS$11:$AS$19</definedName>
    <definedName name="A130144276K_Data">Data5!$AS$11:$AS$19</definedName>
    <definedName name="A130144276K_Latest">Data5!$AS$19</definedName>
    <definedName name="A130144284K">Data5!$AV$1:$AV$10,Data5!$AV$11:$AV$19</definedName>
    <definedName name="A130144284K_Data">Data5!$AV$11:$AV$19</definedName>
    <definedName name="A130144284K_Latest">Data5!$AV$19</definedName>
    <definedName name="A130144292K">Data4!$HL$1:$HL$10,Data4!$HL$11:$HL$19</definedName>
    <definedName name="A130144292K_Data">Data4!$HL$11:$HL$19</definedName>
    <definedName name="A130144292K_Latest">Data4!$HL$19</definedName>
    <definedName name="A130144300X">Data4!$HU$1:$HU$10,Data4!$HU$11:$HU$19</definedName>
    <definedName name="A130144300X_Data">Data4!$HU$11:$HU$19</definedName>
    <definedName name="A130144300X_Latest">Data4!$HU$19</definedName>
    <definedName name="A130144308T">Data5!$F$1:$F$10,Data5!$F$11:$F$19</definedName>
    <definedName name="A130144308T_Data">Data5!$F$11:$F$19</definedName>
    <definedName name="A130144308T_Latest">Data5!$F$19</definedName>
    <definedName name="A130144316T">Data5!$I$1:$I$10,Data5!$I$11:$I$19</definedName>
    <definedName name="A130144316T_Data">Data5!$I$11:$I$19</definedName>
    <definedName name="A130144316T_Latest">Data5!$I$19</definedName>
    <definedName name="A130144324T">Data5!$AP$1:$AP$10,Data5!$AP$11:$AP$19</definedName>
    <definedName name="A130144324T_Data">Data5!$AP$11:$AP$19</definedName>
    <definedName name="A130144324T_Latest">Data5!$AP$19</definedName>
    <definedName name="A130144332T">Data4!$GT$1:$GT$10,Data4!$GT$11:$GT$19</definedName>
    <definedName name="A130144332T_Data">Data4!$GT$11:$GT$19</definedName>
    <definedName name="A130144332T_Latest">Data4!$GT$19</definedName>
    <definedName name="A130144340T">Data4!$GZ$1:$GZ$10,Data4!$GZ$11:$GZ$19</definedName>
    <definedName name="A130144340T_Data">Data4!$GZ$11:$GZ$19</definedName>
    <definedName name="A130144340T_Latest">Data4!$GZ$19</definedName>
    <definedName name="A130144348K">Data4!$HC$1:$HC$10,Data4!$HC$11:$HC$19</definedName>
    <definedName name="A130144348K_Data">Data4!$HC$11:$HC$19</definedName>
    <definedName name="A130144348K_Latest">Data4!$HC$19</definedName>
    <definedName name="A130144356K">Data4!$HR$1:$HR$10,Data4!$HR$11:$HR$19</definedName>
    <definedName name="A130144356K_Data">Data4!$HR$11:$HR$19</definedName>
    <definedName name="A130144356K_Latest">Data4!$HR$19</definedName>
    <definedName name="A130144364K">Data4!$HX$1:$HX$10,Data4!$HX$11:$HX$19</definedName>
    <definedName name="A130144364K_Data">Data4!$HX$11:$HX$19</definedName>
    <definedName name="A130144364K_Latest">Data4!$HX$19</definedName>
    <definedName name="A130144372K">Data5!$AY$1:$AY$10,Data5!$AY$11:$AY$19</definedName>
    <definedName name="A130144372K_Data">Data5!$AY$11:$AY$19</definedName>
    <definedName name="A130144372K_Latest">Data5!$AY$19</definedName>
    <definedName name="A130144380K">Data2!$C$1:$C$10,Data2!$C$11:$C$19</definedName>
    <definedName name="A130144380K_Data">Data2!$C$11:$C$19</definedName>
    <definedName name="A130144380K_Latest">Data2!$C$19</definedName>
    <definedName name="A130144388C">Data2!$AD$1:$AD$10,Data2!$AD$11:$AD$19</definedName>
    <definedName name="A130144388C_Data">Data2!$AD$11:$AD$19</definedName>
    <definedName name="A130144388C_Latest">Data2!$AD$19</definedName>
    <definedName name="A130144396C">Data2!$R$1:$R$10,Data2!$R$11:$R$19</definedName>
    <definedName name="A130144396C_Data">Data2!$R$11:$R$19</definedName>
    <definedName name="A130144396C_Latest">Data2!$R$19</definedName>
    <definedName name="A130144404T">Data2!$F$1:$F$10,Data2!$F$11:$F$19</definedName>
    <definedName name="A130144404T_Data">Data2!$F$11:$F$19</definedName>
    <definedName name="A130144404T_Latest">Data2!$F$19</definedName>
    <definedName name="A130144412T">Data2!$L$1:$L$10,Data2!$L$11:$L$19</definedName>
    <definedName name="A130144412T_Data">Data2!$L$11:$L$19</definedName>
    <definedName name="A130144412T_Latest">Data2!$L$19</definedName>
    <definedName name="A130144420T">Data2!$AJ$1:$AJ$10,Data2!$AJ$11:$AJ$19</definedName>
    <definedName name="A130144420T_Data">Data2!$AJ$11:$AJ$19</definedName>
    <definedName name="A130144420T_Latest">Data2!$AJ$19</definedName>
    <definedName name="A130144428K">Data2!$AA$1:$AA$10,Data2!$AA$11:$AA$19</definedName>
    <definedName name="A130144428K_Data">Data2!$AA$11:$AA$19</definedName>
    <definedName name="A130144428K_Latest">Data2!$AA$19</definedName>
    <definedName name="A130144436K">Data2!$AP$1:$AP$10,Data2!$AP$11:$AP$19</definedName>
    <definedName name="A130144436K_Data">Data2!$AP$11:$AP$19</definedName>
    <definedName name="A130144436K_Latest">Data2!$AP$19</definedName>
    <definedName name="A130144444K">Data2!$BB$1:$BB$10,Data2!$BB$11:$BB$19</definedName>
    <definedName name="A130144444K_Data">Data2!$BB$11:$BB$19</definedName>
    <definedName name="A130144444K_Latest">Data2!$BB$19</definedName>
    <definedName name="A130144454R">Data2!$O$1:$O$10,Data2!$O$11:$O$19</definedName>
    <definedName name="A130144454R_Data">Data2!$O$11:$O$19</definedName>
    <definedName name="A130144454R_Latest">Data2!$O$19</definedName>
    <definedName name="A130144460K">Data1!$ID$1:$ID$10,Data1!$ID$11:$ID$19</definedName>
    <definedName name="A130144460K_Data">Data1!$ID$11:$ID$19</definedName>
    <definedName name="A130144460K_Latest">Data1!$ID$19</definedName>
    <definedName name="A130144468C">Data1!$IP$1:$IP$10,Data1!$IP$11:$IP$19</definedName>
    <definedName name="A130144468C_Data">Data1!$IP$11:$IP$19</definedName>
    <definedName name="A130144468C_Latest">Data1!$IP$19</definedName>
    <definedName name="A130144476C">Data2!$AG$1:$AG$10,Data2!$AG$11:$AG$19</definedName>
    <definedName name="A130144476C_Data">Data2!$AG$11:$AG$19</definedName>
    <definedName name="A130144476C_Latest">Data2!$AG$19</definedName>
    <definedName name="A130144484C">Data2!$AM$1:$AM$10,Data2!$AM$11:$AM$19</definedName>
    <definedName name="A130144484C_Data">Data2!$AM$11:$AM$19</definedName>
    <definedName name="A130144484C_Latest">Data2!$AM$19</definedName>
    <definedName name="A130144492C">Data2!$AS$1:$AS$10,Data2!$AS$11:$AS$19</definedName>
    <definedName name="A130144492C_Data">Data2!$AS$11:$AS$19</definedName>
    <definedName name="A130144492C_Latest">Data2!$AS$19</definedName>
    <definedName name="A130144500T">Data2!$AY$1:$AY$10,Data2!$AY$11:$AY$19</definedName>
    <definedName name="A130144500T_Data">Data2!$AY$11:$AY$19</definedName>
    <definedName name="A130144500T_Latest">Data2!$AY$19</definedName>
    <definedName name="A130144508K">Data1!$HL$1:$HL$10,Data1!$HL$11:$HL$19</definedName>
    <definedName name="A130144508K_Data">Data1!$HL$11:$HL$19</definedName>
    <definedName name="A130144508K_Latest">Data1!$HL$19</definedName>
    <definedName name="A130144516K">Data1!$HU$1:$HU$10,Data1!$HU$11:$HU$19</definedName>
    <definedName name="A130144516K_Data">Data1!$HU$11:$HU$19</definedName>
    <definedName name="A130144516K_Latest">Data1!$HU$19</definedName>
    <definedName name="A130144524K">Data1!$HX$1:$HX$10,Data1!$HX$11:$HX$19</definedName>
    <definedName name="A130144524K_Data">Data1!$HX$11:$HX$19</definedName>
    <definedName name="A130144524K_Latest">Data1!$HX$19</definedName>
    <definedName name="A130144532K">Data2!$I$1:$I$10,Data2!$I$11:$I$19</definedName>
    <definedName name="A130144532K_Data">Data2!$I$11:$I$19</definedName>
    <definedName name="A130144532K_Latest">Data2!$I$19</definedName>
    <definedName name="A130144540K">Data1!$HF$1:$HF$10,Data1!$HF$11:$HF$19</definedName>
    <definedName name="A130144540K_Data">Data1!$HF$11:$HF$19</definedName>
    <definedName name="A130144540K_Latest">Data1!$HF$19</definedName>
    <definedName name="A130144548C">Data2!$AV$1:$AV$10,Data2!$AV$11:$AV$19</definedName>
    <definedName name="A130144548C_Data">Data2!$AV$11:$AV$19</definedName>
    <definedName name="A130144548C_Latest">Data2!$AV$19</definedName>
    <definedName name="A130144556C">Data2!$BH$1:$BH$10,Data2!$BH$11:$BH$19</definedName>
    <definedName name="A130144556C_Data">Data2!$BH$11:$BH$19</definedName>
    <definedName name="A130144556C_Latest">Data2!$BH$19</definedName>
    <definedName name="A130144564C">Data2!$BK$1:$BK$10,Data2!$BK$11:$BK$19</definedName>
    <definedName name="A130144564C_Data">Data2!$BK$11:$BK$19</definedName>
    <definedName name="A130144564C_Latest">Data2!$BK$19</definedName>
    <definedName name="A130144572C">Data1!$IA$1:$IA$10,Data1!$IA$11:$IA$19</definedName>
    <definedName name="A130144572C_Data">Data1!$IA$11:$IA$19</definedName>
    <definedName name="A130144572C_Latest">Data1!$IA$19</definedName>
    <definedName name="A130144580C">Data1!$IJ$1:$IJ$10,Data1!$IJ$11:$IJ$19</definedName>
    <definedName name="A130144580C_Data">Data1!$IJ$11:$IJ$19</definedName>
    <definedName name="A130144580C_Latest">Data1!$IJ$19</definedName>
    <definedName name="A130144588W">Data2!$U$1:$U$10,Data2!$U$11:$U$19</definedName>
    <definedName name="A130144588W_Data">Data2!$U$11:$U$19</definedName>
    <definedName name="A130144588W_Latest">Data2!$U$19</definedName>
    <definedName name="A130144596W">Data2!$X$1:$X$10,Data2!$X$11:$X$19</definedName>
    <definedName name="A130144596W_Data">Data2!$X$11:$X$19</definedName>
    <definedName name="A130144596W_Latest">Data2!$X$19</definedName>
    <definedName name="A130144604K">Data2!$BE$1:$BE$10,Data2!$BE$11:$BE$19</definedName>
    <definedName name="A130144604K_Data">Data2!$BE$11:$BE$19</definedName>
    <definedName name="A130144604K_Latest">Data2!$BE$19</definedName>
    <definedName name="A130144612K">Data1!$HI$1:$HI$10,Data1!$HI$11:$HI$19</definedName>
    <definedName name="A130144612K_Data">Data1!$HI$11:$HI$19</definedName>
    <definedName name="A130144612K_Latest">Data1!$HI$19</definedName>
    <definedName name="A130144620K">Data1!$HO$1:$HO$10,Data1!$HO$11:$HO$19</definedName>
    <definedName name="A130144620K_Data">Data1!$HO$11:$HO$19</definedName>
    <definedName name="A130144620K_Latest">Data1!$HO$19</definedName>
    <definedName name="A130144628C">Data1!$HR$1:$HR$10,Data1!$HR$11:$HR$19</definedName>
    <definedName name="A130144628C_Data">Data1!$HR$11:$HR$19</definedName>
    <definedName name="A130144628C_Latest">Data1!$HR$19</definedName>
    <definedName name="A130144636C">Data1!$IG$1:$IG$10,Data1!$IG$11:$IG$19</definedName>
    <definedName name="A130144636C_Data">Data1!$IG$11:$IG$19</definedName>
    <definedName name="A130144636C_Latest">Data1!$IG$19</definedName>
    <definedName name="A130144644C">Data1!$IM$1:$IM$10,Data1!$IM$11:$IM$19</definedName>
    <definedName name="A130144644C_Data">Data1!$IM$11:$IM$19</definedName>
    <definedName name="A130144644C_Latest">Data1!$IM$19</definedName>
    <definedName name="A130144652C">Data2!$BN$1:$BN$10,Data2!$BN$11:$BN$19</definedName>
    <definedName name="A130144652C_Data">Data2!$BN$11:$BN$19</definedName>
    <definedName name="A130144652C_Latest">Data2!$BN$19</definedName>
    <definedName name="A130146900R">Data3!$BP$1:$BP$10,Data3!$BP$11:$BP$19</definedName>
    <definedName name="A130146900R_Data">Data3!$BP$11:$BP$19</definedName>
    <definedName name="A130146900R_Latest">Data3!$BP$19</definedName>
    <definedName name="A130146908J">Data3!$CQ$1:$CQ$10,Data3!$CQ$11:$CQ$19</definedName>
    <definedName name="A130146908J_Data">Data3!$CQ$11:$CQ$19</definedName>
    <definedName name="A130146908J_Latest">Data3!$CQ$19</definedName>
    <definedName name="A130146916J">Data3!$CE$1:$CE$10,Data3!$CE$11:$CE$19</definedName>
    <definedName name="A130146916J_Data">Data3!$CE$11:$CE$19</definedName>
    <definedName name="A130146916J_Latest">Data3!$CE$19</definedName>
    <definedName name="A130146924J">Data3!$BS$1:$BS$10,Data3!$BS$11:$BS$19</definedName>
    <definedName name="A130146924J_Data">Data3!$BS$11:$BS$19</definedName>
    <definedName name="A130146924J_Latest">Data3!$BS$19</definedName>
    <definedName name="A130146932J">Data3!$BY$1:$BY$10,Data3!$BY$11:$BY$19</definedName>
    <definedName name="A130146932J_Data">Data3!$BY$11:$BY$19</definedName>
    <definedName name="A130146932J_Latest">Data3!$BY$19</definedName>
    <definedName name="A130146940J">Data3!$CW$1:$CW$10,Data3!$CW$11:$CW$19</definedName>
    <definedName name="A130146940J_Data">Data3!$CW$11:$CW$19</definedName>
    <definedName name="A130146940J_Latest">Data3!$CW$19</definedName>
    <definedName name="A130146948A">Data3!$CN$1:$CN$10,Data3!$CN$11:$CN$19</definedName>
    <definedName name="A130146948A_Data">Data3!$CN$11:$CN$19</definedName>
    <definedName name="A130146948A_Latest">Data3!$CN$19</definedName>
    <definedName name="A130146956A">Data3!$DC$1:$DC$10,Data3!$DC$11:$DC$19</definedName>
    <definedName name="A130146956A_Data">Data3!$DC$11:$DC$19</definedName>
    <definedName name="A130146956A_Latest">Data3!$DC$19</definedName>
    <definedName name="A130146964A">Data3!$DO$1:$DO$10,Data3!$DO$11:$DO$19</definedName>
    <definedName name="A130146964A_Data">Data3!$DO$11:$DO$19</definedName>
    <definedName name="A130146964A_Latest">Data3!$DO$19</definedName>
    <definedName name="A130146974F">Data3!$CB$1:$CB$10,Data3!$CB$11:$CB$19</definedName>
    <definedName name="A130146974F_Data">Data3!$CB$11:$CB$19</definedName>
    <definedName name="A130146974F_Latest">Data3!$CB$19</definedName>
    <definedName name="A130146980A">Data3!$BA$1:$BA$10,Data3!$BA$11:$BA$19</definedName>
    <definedName name="A130146980A_Data">Data3!$BA$11:$BA$19</definedName>
    <definedName name="A130146980A_Latest">Data3!$BA$19</definedName>
    <definedName name="A130146988V">Data3!$BM$1:$BM$10,Data3!$BM$11:$BM$19</definedName>
    <definedName name="A130146988V_Data">Data3!$BM$11:$BM$19</definedName>
    <definedName name="A130146988V_Latest">Data3!$BM$19</definedName>
    <definedName name="A130146996V">Data3!$CT$1:$CT$10,Data3!$CT$11:$CT$19</definedName>
    <definedName name="A130146996V_Data">Data3!$CT$11:$CT$19</definedName>
    <definedName name="A130146996V_Latest">Data3!$CT$19</definedName>
    <definedName name="A130147004K">Data3!$CZ$1:$CZ$10,Data3!$CZ$11:$CZ$19</definedName>
    <definedName name="A130147004K_Data">Data3!$CZ$11:$CZ$19</definedName>
    <definedName name="A130147004K_Latest">Data3!$CZ$19</definedName>
    <definedName name="A130147012K">Data3!$DF$1:$DF$10,Data3!$DF$11:$DF$19</definedName>
    <definedName name="A130147012K_Data">Data3!$DF$11:$DF$19</definedName>
    <definedName name="A130147012K_Latest">Data3!$DF$19</definedName>
    <definedName name="A130147020K">Data3!$DL$1:$DL$10,Data3!$DL$11:$DL$19</definedName>
    <definedName name="A130147020K_Data">Data3!$DL$11:$DL$19</definedName>
    <definedName name="A130147020K_Latest">Data3!$DL$19</definedName>
    <definedName name="A130147028C">Data3!$AI$1:$AI$10,Data3!$AI$11:$AI$19</definedName>
    <definedName name="A130147028C_Data">Data3!$AI$11:$AI$19</definedName>
    <definedName name="A130147028C_Latest">Data3!$AI$19</definedName>
    <definedName name="A130147036C">Data3!$AR$1:$AR$10,Data3!$AR$11:$AR$19</definedName>
    <definedName name="A130147036C_Data">Data3!$AR$11:$AR$19</definedName>
    <definedName name="A130147036C_Latest">Data3!$AR$19</definedName>
    <definedName name="A130147044C">Data3!$AU$1:$AU$10,Data3!$AU$11:$AU$19</definedName>
    <definedName name="A130147044C_Data">Data3!$AU$11:$AU$19</definedName>
    <definedName name="A130147044C_Latest">Data3!$AU$19</definedName>
    <definedName name="A130147052C">Data3!$BV$1:$BV$10,Data3!$BV$11:$BV$19</definedName>
    <definedName name="A130147052C_Data">Data3!$BV$11:$BV$19</definedName>
    <definedName name="A130147052C_Latest">Data3!$BV$19</definedName>
    <definedName name="A130147060C">Data3!$AC$1:$AC$10,Data3!$AC$11:$AC$19</definedName>
    <definedName name="A130147060C_Data">Data3!$AC$11:$AC$19</definedName>
    <definedName name="A130147060C_Latest">Data3!$AC$19</definedName>
    <definedName name="A130147068W">Data3!$DI$1:$DI$10,Data3!$DI$11:$DI$19</definedName>
    <definedName name="A130147068W_Data">Data3!$DI$11:$DI$19</definedName>
    <definedName name="A130147068W_Latest">Data3!$DI$19</definedName>
    <definedName name="A130147076W">Data3!$DU$1:$DU$10,Data3!$DU$11:$DU$19</definedName>
    <definedName name="A130147076W_Data">Data3!$DU$11:$DU$19</definedName>
    <definedName name="A130147076W_Latest">Data3!$DU$19</definedName>
    <definedName name="A130147084W">Data3!$DX$1:$DX$10,Data3!$DX$11:$DX$19</definedName>
    <definedName name="A130147084W_Data">Data3!$DX$11:$DX$19</definedName>
    <definedName name="A130147084W_Latest">Data3!$DX$19</definedName>
    <definedName name="A130147092W">Data3!$AX$1:$AX$10,Data3!$AX$11:$AX$19</definedName>
    <definedName name="A130147092W_Data">Data3!$AX$11:$AX$19</definedName>
    <definedName name="A130147092W_Latest">Data3!$AX$19</definedName>
    <definedName name="A130147100K">Data3!$BG$1:$BG$10,Data3!$BG$11:$BG$19</definedName>
    <definedName name="A130147100K_Data">Data3!$BG$11:$BG$19</definedName>
    <definedName name="A130147100K_Latest">Data3!$BG$19</definedName>
    <definedName name="A130147108C">Data3!$CH$1:$CH$10,Data3!$CH$11:$CH$19</definedName>
    <definedName name="A130147108C_Data">Data3!$CH$11:$CH$19</definedName>
    <definedName name="A130147108C_Latest">Data3!$CH$19</definedName>
    <definedName name="A130147116C">Data3!$CK$1:$CK$10,Data3!$CK$11:$CK$19</definedName>
    <definedName name="A130147116C_Data">Data3!$CK$11:$CK$19</definedName>
    <definedName name="A130147116C_Latest">Data3!$CK$19</definedName>
    <definedName name="A130147124C">Data3!$DR$1:$DR$10,Data3!$DR$11:$DR$19</definedName>
    <definedName name="A130147124C_Data">Data3!$DR$11:$DR$19</definedName>
    <definedName name="A130147124C_Latest">Data3!$DR$19</definedName>
    <definedName name="A130147132C">Data3!$AF$1:$AF$10,Data3!$AF$11:$AF$19</definedName>
    <definedName name="A130147132C_Data">Data3!$AF$11:$AF$19</definedName>
    <definedName name="A130147132C_Latest">Data3!$AF$19</definedName>
    <definedName name="A130147140C">Data3!$AL$1:$AL$10,Data3!$AL$11:$AL$19</definedName>
    <definedName name="A130147140C_Data">Data3!$AL$11:$AL$19</definedName>
    <definedName name="A130147140C_Latest">Data3!$AL$19</definedName>
    <definedName name="A130147148W">Data3!$AO$1:$AO$10,Data3!$AO$11:$AO$19</definedName>
    <definedName name="A130147148W_Data">Data3!$AO$11:$AO$19</definedName>
    <definedName name="A130147148W_Latest">Data3!$AO$19</definedName>
    <definedName name="A130147156W">Data3!$BD$1:$BD$10,Data3!$BD$11:$BD$19</definedName>
    <definedName name="A130147156W_Data">Data3!$BD$11:$BD$19</definedName>
    <definedName name="A130147156W_Latest">Data3!$BD$19</definedName>
    <definedName name="A130147164W">Data3!$BJ$1:$BJ$10,Data3!$BJ$11:$BJ$19</definedName>
    <definedName name="A130147164W_Data">Data3!$BJ$11:$BJ$19</definedName>
    <definedName name="A130147164W_Latest">Data3!$BJ$19</definedName>
    <definedName name="A130147172W">Data3!$EA$1:$EA$10,Data3!$EA$11:$EA$19</definedName>
    <definedName name="A130147172W_Data">Data3!$EA$11:$EA$19</definedName>
    <definedName name="A130147172W_Latest">Data3!$EA$19</definedName>
    <definedName name="A130149420J">Data1!$ER$1:$ER$10,Data1!$ER$11:$ER$19</definedName>
    <definedName name="A130149420J_Data">Data1!$ER$11:$ER$19</definedName>
    <definedName name="A130149420J_Latest">Data1!$ER$19</definedName>
    <definedName name="A130149428A">Data1!$FS$1:$FS$10,Data1!$FS$11:$FS$19</definedName>
    <definedName name="A130149428A_Data">Data1!$FS$11:$FS$19</definedName>
    <definedName name="A130149428A_Latest">Data1!$FS$19</definedName>
    <definedName name="A130149436A">Data1!$FG$1:$FG$10,Data1!$FG$11:$FG$19</definedName>
    <definedName name="A130149436A_Data">Data1!$FG$11:$FG$19</definedName>
    <definedName name="A130149436A_Latest">Data1!$FG$19</definedName>
    <definedName name="A130149444A">Data1!$EU$1:$EU$10,Data1!$EU$11:$EU$19</definedName>
    <definedName name="A130149444A_Data">Data1!$EU$11:$EU$19</definedName>
    <definedName name="A130149444A_Latest">Data1!$EU$19</definedName>
    <definedName name="A130149452A">Data1!$FA$1:$FA$10,Data1!$FA$11:$FA$19</definedName>
    <definedName name="A130149452A_Data">Data1!$FA$11:$FA$19</definedName>
    <definedName name="A130149452A_Latest">Data1!$FA$19</definedName>
    <definedName name="A130149460A">Data1!$FY$1:$FY$10,Data1!$FY$11:$FY$19</definedName>
    <definedName name="A130149460A_Data">Data1!$FY$11:$FY$19</definedName>
    <definedName name="A130149460A_Latest">Data1!$FY$19</definedName>
    <definedName name="A130149468V">Data1!$FP$1:$FP$10,Data1!$FP$11:$FP$19</definedName>
    <definedName name="A130149468V_Data">Data1!$FP$11:$FP$19</definedName>
    <definedName name="A130149468V_Latest">Data1!$FP$19</definedName>
    <definedName name="A130149476V">Data1!$GE$1:$GE$10,Data1!$GE$11:$GE$19</definedName>
    <definedName name="A130149476V_Data">Data1!$GE$11:$GE$19</definedName>
    <definedName name="A130149476V_Latest">Data1!$GE$19</definedName>
    <definedName name="A130149484V">Data1!$GQ$1:$GQ$10,Data1!$GQ$11:$GQ$19</definedName>
    <definedName name="A130149484V_Data">Data1!$GQ$11:$GQ$19</definedName>
    <definedName name="A130149484V_Latest">Data1!$GQ$19</definedName>
    <definedName name="A130149494X">Data1!$FD$1:$FD$10,Data1!$FD$11:$FD$19</definedName>
    <definedName name="A130149494X_Data">Data1!$FD$11:$FD$19</definedName>
    <definedName name="A130149494X_Latest">Data1!$FD$19</definedName>
    <definedName name="A130149500J">Data1!$EC$1:$EC$10,Data1!$EC$11:$EC$19</definedName>
    <definedName name="A130149500J_Data">Data1!$EC$11:$EC$19</definedName>
    <definedName name="A130149500J_Latest">Data1!$EC$19</definedName>
    <definedName name="A130149508A">Data1!$EO$1:$EO$10,Data1!$EO$11:$EO$19</definedName>
    <definedName name="A130149508A_Data">Data1!$EO$11:$EO$19</definedName>
    <definedName name="A130149508A_Latest">Data1!$EO$19</definedName>
    <definedName name="A130149516A">Data1!$FV$1:$FV$10,Data1!$FV$11:$FV$19</definedName>
    <definedName name="A130149516A_Data">Data1!$FV$11:$FV$19</definedName>
    <definedName name="A130149516A_Latest">Data1!$FV$19</definedName>
    <definedName name="A130149524A">Data1!$GB$1:$GB$10,Data1!$GB$11:$GB$19</definedName>
    <definedName name="A130149524A_Data">Data1!$GB$11:$GB$19</definedName>
    <definedName name="A130149524A_Latest">Data1!$GB$19</definedName>
    <definedName name="A130149532A">Data1!$GH$1:$GH$10,Data1!$GH$11:$GH$19</definedName>
    <definedName name="A130149532A_Data">Data1!$GH$11:$GH$19</definedName>
    <definedName name="A130149532A_Latest">Data1!$GH$19</definedName>
    <definedName name="A130149540A">Data1!$GN$1:$GN$10,Data1!$GN$11:$GN$19</definedName>
    <definedName name="A130149540A_Data">Data1!$GN$11:$GN$19</definedName>
    <definedName name="A130149540A_Latest">Data1!$GN$19</definedName>
    <definedName name="A130149548V">Data1!$DK$1:$DK$10,Data1!$DK$11:$DK$19</definedName>
    <definedName name="A130149548V_Data">Data1!$DK$11:$DK$19</definedName>
    <definedName name="A130149548V_Latest">Data1!$DK$19</definedName>
    <definedName name="A130149556V">Data1!$DT$1:$DT$10,Data1!$DT$11:$DT$19</definedName>
    <definedName name="A130149556V_Data">Data1!$DT$11:$DT$19</definedName>
    <definedName name="A130149556V_Latest">Data1!$DT$19</definedName>
    <definedName name="A130149564V">Data1!$DW$1:$DW$10,Data1!$DW$11:$DW$19</definedName>
    <definedName name="A130149564V_Data">Data1!$DW$11:$DW$19</definedName>
    <definedName name="A130149564V_Latest">Data1!$DW$19</definedName>
    <definedName name="A130149572V">Data1!$EX$1:$EX$10,Data1!$EX$11:$EX$19</definedName>
    <definedName name="A130149572V_Data">Data1!$EX$11:$EX$19</definedName>
    <definedName name="A130149572V_Latest">Data1!$EX$19</definedName>
    <definedName name="A130149580V">Data1!$DE$1:$DE$10,Data1!$DE$11:$DE$19</definedName>
    <definedName name="A130149580V_Data">Data1!$DE$11:$DE$19</definedName>
    <definedName name="A130149580V_Latest">Data1!$DE$19</definedName>
    <definedName name="A130149588L">Data1!$GK$1:$GK$10,Data1!$GK$11:$GK$19</definedName>
    <definedName name="A130149588L_Data">Data1!$GK$11:$GK$19</definedName>
    <definedName name="A130149588L_Latest">Data1!$GK$19</definedName>
    <definedName name="A130149596L">Data1!$GW$1:$GW$10,Data1!$GW$11:$GW$19</definedName>
    <definedName name="A130149596L_Data">Data1!$GW$11:$GW$19</definedName>
    <definedName name="A130149596L_Latest">Data1!$GW$19</definedName>
    <definedName name="A130149604A">Data1!$GZ$1:$GZ$10,Data1!$GZ$11:$GZ$19</definedName>
    <definedName name="A130149604A_Data">Data1!$GZ$11:$GZ$19</definedName>
    <definedName name="A130149604A_Latest">Data1!$GZ$19</definedName>
    <definedName name="A130149612A">Data1!$DZ$1:$DZ$10,Data1!$DZ$11:$DZ$19</definedName>
    <definedName name="A130149612A_Data">Data1!$DZ$11:$DZ$19</definedName>
    <definedName name="A130149612A_Latest">Data1!$DZ$19</definedName>
    <definedName name="A130149620A">Data1!$EI$1:$EI$10,Data1!$EI$11:$EI$19</definedName>
    <definedName name="A130149620A_Data">Data1!$EI$11:$EI$19</definedName>
    <definedName name="A130149620A_Latest">Data1!$EI$19</definedName>
    <definedName name="A130149628V">Data1!$FJ$1:$FJ$10,Data1!$FJ$11:$FJ$19</definedName>
    <definedName name="A130149628V_Data">Data1!$FJ$11:$FJ$19</definedName>
    <definedName name="A130149628V_Latest">Data1!$FJ$19</definedName>
    <definedName name="A130149636V">Data1!$FM$1:$FM$10,Data1!$FM$11:$FM$19</definedName>
    <definedName name="A130149636V_Data">Data1!$FM$11:$FM$19</definedName>
    <definedName name="A130149636V_Latest">Data1!$FM$19</definedName>
    <definedName name="A130149644V">Data1!$GT$1:$GT$10,Data1!$GT$11:$GT$19</definedName>
    <definedName name="A130149644V_Data">Data1!$GT$11:$GT$19</definedName>
    <definedName name="A130149644V_Latest">Data1!$GT$19</definedName>
    <definedName name="A130149652V">Data1!$DH$1:$DH$10,Data1!$DH$11:$DH$19</definedName>
    <definedName name="A130149652V_Data">Data1!$DH$11:$DH$19</definedName>
    <definedName name="A130149652V_Latest">Data1!$DH$19</definedName>
    <definedName name="A130149660V">Data1!$DN$1:$DN$10,Data1!$DN$11:$DN$19</definedName>
    <definedName name="A130149660V_Data">Data1!$DN$11:$DN$19</definedName>
    <definedName name="A130149660V_Latest">Data1!$DN$19</definedName>
    <definedName name="A130149668L">Data1!$DQ$1:$DQ$10,Data1!$DQ$11:$DQ$19</definedName>
    <definedName name="A130149668L_Data">Data1!$DQ$11:$DQ$19</definedName>
    <definedName name="A130149668L_Latest">Data1!$DQ$19</definedName>
    <definedName name="A130149676L">Data1!$EF$1:$EF$10,Data1!$EF$11:$EF$19</definedName>
    <definedName name="A130149676L_Data">Data1!$EF$11:$EF$19</definedName>
    <definedName name="A130149676L_Latest">Data1!$EF$19</definedName>
    <definedName name="A130149684L">Data1!$EL$1:$EL$10,Data1!$EL$11:$EL$19</definedName>
    <definedName name="A130149684L_Data">Data1!$EL$11:$EL$19</definedName>
    <definedName name="A130149684L_Latest">Data1!$EL$19</definedName>
    <definedName name="A130149692L">Data1!$HC$1:$HC$10,Data1!$HC$11:$HC$19</definedName>
    <definedName name="A130149692L_Data">Data1!$HC$11:$HC$19</definedName>
    <definedName name="A130149692L_Latest">Data1!$HC$19</definedName>
    <definedName name="A130151940C">Data2!$DD$1:$DD$10,Data2!$DD$11:$DD$19</definedName>
    <definedName name="A130151940C_Data">Data2!$DD$11:$DD$19</definedName>
    <definedName name="A130151940C_Latest">Data2!$DD$19</definedName>
    <definedName name="A130151948W">Data2!$EE$1:$EE$10,Data2!$EE$11:$EE$19</definedName>
    <definedName name="A130151948W_Data">Data2!$EE$11:$EE$19</definedName>
    <definedName name="A130151948W_Latest">Data2!$EE$19</definedName>
    <definedName name="A130151956W">Data2!$DS$1:$DS$10,Data2!$DS$11:$DS$19</definedName>
    <definedName name="A130151956W_Data">Data2!$DS$11:$DS$19</definedName>
    <definedName name="A130151956W_Latest">Data2!$DS$19</definedName>
    <definedName name="A130151964W">Data2!$DG$1:$DG$10,Data2!$DG$11:$DG$19</definedName>
    <definedName name="A130151964W_Data">Data2!$DG$11:$DG$19</definedName>
    <definedName name="A130151964W_Latest">Data2!$DG$19</definedName>
    <definedName name="A130151972W">Data2!$DM$1:$DM$10,Data2!$DM$11:$DM$19</definedName>
    <definedName name="A130151972W_Data">Data2!$DM$11:$DM$19</definedName>
    <definedName name="A130151972W_Latest">Data2!$DM$19</definedName>
    <definedName name="A130151980W">Data2!$EK$1:$EK$10,Data2!$EK$11:$EK$19</definedName>
    <definedName name="A130151980W_Data">Data2!$EK$11:$EK$19</definedName>
    <definedName name="A130151980W_Latest">Data2!$EK$19</definedName>
    <definedName name="A130151988R">Data2!$EB$1:$EB$10,Data2!$EB$11:$EB$19</definedName>
    <definedName name="A130151988R_Data">Data2!$EB$11:$EB$19</definedName>
    <definedName name="A130151988R_Latest">Data2!$EB$19</definedName>
    <definedName name="A130151996R">Data2!$EQ$1:$EQ$10,Data2!$EQ$11:$EQ$19</definedName>
    <definedName name="A130151996R_Data">Data2!$EQ$11:$EQ$19</definedName>
    <definedName name="A130151996R_Latest">Data2!$EQ$19</definedName>
    <definedName name="A130152004F">Data2!$FC$1:$FC$10,Data2!$FC$11:$FC$19</definedName>
    <definedName name="A130152004F_Data">Data2!$FC$11:$FC$19</definedName>
    <definedName name="A130152004F_Latest">Data2!$FC$19</definedName>
    <definedName name="A130152014K">Data2!$DP$1:$DP$10,Data2!$DP$11:$DP$19</definedName>
    <definedName name="A130152014K_Data">Data2!$DP$11:$DP$19</definedName>
    <definedName name="A130152014K_Latest">Data2!$DP$19</definedName>
    <definedName name="A130152020F">Data2!$CO$1:$CO$10,Data2!$CO$11:$CO$19</definedName>
    <definedName name="A130152020F_Data">Data2!$CO$11:$CO$19</definedName>
    <definedName name="A130152020F_Latest">Data2!$CO$19</definedName>
    <definedName name="A130152028X">Data2!$DA$1:$DA$10,Data2!$DA$11:$DA$19</definedName>
    <definedName name="A130152028X_Data">Data2!$DA$11:$DA$19</definedName>
    <definedName name="A130152028X_Latest">Data2!$DA$19</definedName>
    <definedName name="A130152036X">Data2!$EH$1:$EH$10,Data2!$EH$11:$EH$19</definedName>
    <definedName name="A130152036X_Data">Data2!$EH$11:$EH$19</definedName>
    <definedName name="A130152036X_Latest">Data2!$EH$19</definedName>
    <definedName name="A130152044X">Data2!$EN$1:$EN$10,Data2!$EN$11:$EN$19</definedName>
    <definedName name="A130152044X_Data">Data2!$EN$11:$EN$19</definedName>
    <definedName name="A130152044X_Latest">Data2!$EN$19</definedName>
    <definedName name="A130152052X">Data2!$ET$1:$ET$10,Data2!$ET$11:$ET$19</definedName>
    <definedName name="A130152052X_Data">Data2!$ET$11:$ET$19</definedName>
    <definedName name="A130152052X_Latest">Data2!$ET$19</definedName>
    <definedName name="A130152060X">Data2!$EZ$1:$EZ$10,Data2!$EZ$11:$EZ$19</definedName>
    <definedName name="A130152060X_Data">Data2!$EZ$11:$EZ$19</definedName>
    <definedName name="A130152060X_Latest">Data2!$EZ$19</definedName>
    <definedName name="A130152068T">Data2!$BW$1:$BW$10,Data2!$BW$11:$BW$19</definedName>
    <definedName name="A130152068T_Data">Data2!$BW$11:$BW$19</definedName>
    <definedName name="A130152068T_Latest">Data2!$BW$19</definedName>
    <definedName name="A130152076T">Data2!$CF$1:$CF$10,Data2!$CF$11:$CF$19</definedName>
    <definedName name="A130152076T_Data">Data2!$CF$11:$CF$19</definedName>
    <definedName name="A130152076T_Latest">Data2!$CF$19</definedName>
    <definedName name="A130152084T">Data2!$CI$1:$CI$10,Data2!$CI$11:$CI$19</definedName>
    <definedName name="A130152084T_Data">Data2!$CI$11:$CI$19</definedName>
    <definedName name="A130152084T_Latest">Data2!$CI$19</definedName>
    <definedName name="A130152092T">Data2!$DJ$1:$DJ$10,Data2!$DJ$11:$DJ$19</definedName>
    <definedName name="A130152092T_Data">Data2!$DJ$11:$DJ$19</definedName>
    <definedName name="A130152092T_Latest">Data2!$DJ$19</definedName>
    <definedName name="A130152100F">Data2!$BQ$1:$BQ$10,Data2!$BQ$11:$BQ$19</definedName>
    <definedName name="A130152100F_Data">Data2!$BQ$11:$BQ$19</definedName>
    <definedName name="A130152100F_Latest">Data2!$BQ$19</definedName>
    <definedName name="A130152108X">Data2!$EW$1:$EW$10,Data2!$EW$11:$EW$19</definedName>
    <definedName name="A130152108X_Data">Data2!$EW$11:$EW$19</definedName>
    <definedName name="A130152108X_Latest">Data2!$EW$19</definedName>
    <definedName name="A130152116X">Data2!$FI$1:$FI$10,Data2!$FI$11:$FI$19</definedName>
    <definedName name="A130152116X_Data">Data2!$FI$11:$FI$19</definedName>
    <definedName name="A130152116X_Latest">Data2!$FI$19</definedName>
    <definedName name="A130152124X">Data2!$FL$1:$FL$10,Data2!$FL$11:$FL$19</definedName>
    <definedName name="A130152124X_Data">Data2!$FL$11:$FL$19</definedName>
    <definedName name="A130152124X_Latest">Data2!$FL$19</definedName>
    <definedName name="A130152132X">Data2!$CL$1:$CL$10,Data2!$CL$11:$CL$19</definedName>
    <definedName name="A130152132X_Data">Data2!$CL$11:$CL$19</definedName>
    <definedName name="A130152132X_Latest">Data2!$CL$19</definedName>
    <definedName name="A130152140X">Data2!$CU$1:$CU$10,Data2!$CU$11:$CU$19</definedName>
    <definedName name="A130152140X_Data">Data2!$CU$11:$CU$19</definedName>
    <definedName name="A130152140X_Latest">Data2!$CU$19</definedName>
    <definedName name="A130152148T">Data2!$DV$1:$DV$10,Data2!$DV$11:$DV$19</definedName>
    <definedName name="A130152148T_Data">Data2!$DV$11:$DV$19</definedName>
    <definedName name="A130152148T_Latest">Data2!$DV$19</definedName>
    <definedName name="A130152156T">Data2!$DY$1:$DY$10,Data2!$DY$11:$DY$19</definedName>
    <definedName name="A130152156T_Data">Data2!$DY$11:$DY$19</definedName>
    <definedName name="A130152156T_Latest">Data2!$DY$19</definedName>
    <definedName name="A130152164T">Data2!$FF$1:$FF$10,Data2!$FF$11:$FF$19</definedName>
    <definedName name="A130152164T_Data">Data2!$FF$11:$FF$19</definedName>
    <definedName name="A130152164T_Latest">Data2!$FF$19</definedName>
    <definedName name="A130152172T">Data2!$BT$1:$BT$10,Data2!$BT$11:$BT$19</definedName>
    <definedName name="A130152172T_Data">Data2!$BT$11:$BT$19</definedName>
    <definedName name="A130152172T_Latest">Data2!$BT$19</definedName>
    <definedName name="A130152180T">Data2!$BZ$1:$BZ$10,Data2!$BZ$11:$BZ$19</definedName>
    <definedName name="A130152180T_Data">Data2!$BZ$11:$BZ$19</definedName>
    <definedName name="A130152180T_Latest">Data2!$BZ$19</definedName>
    <definedName name="A130152188K">Data2!$CC$1:$CC$10,Data2!$CC$11:$CC$19</definedName>
    <definedName name="A130152188K_Data">Data2!$CC$11:$CC$19</definedName>
    <definedName name="A130152188K_Latest">Data2!$CC$19</definedName>
    <definedName name="A130152196K">Data2!$CR$1:$CR$10,Data2!$CR$11:$CR$19</definedName>
    <definedName name="A130152196K_Data">Data2!$CR$11:$CR$19</definedName>
    <definedName name="A130152196K_Latest">Data2!$CR$19</definedName>
    <definedName name="A130152204X">Data2!$CX$1:$CX$10,Data2!$CX$11:$CX$19</definedName>
    <definedName name="A130152204X_Data">Data2!$CX$11:$CX$19</definedName>
    <definedName name="A130152204X_Latest">Data2!$CX$19</definedName>
    <definedName name="A130152212X">Data2!$FO$1:$FO$10,Data2!$FO$11:$FO$19</definedName>
    <definedName name="A130152212X_Data">Data2!$FO$11:$FO$19</definedName>
    <definedName name="A130152212X_Latest">Data2!$FO$19</definedName>
    <definedName name="A130154460W">Data2!$HE$1:$HE$10,Data2!$HE$11:$HE$19</definedName>
    <definedName name="A130154460W_Data">Data2!$HE$11:$HE$19</definedName>
    <definedName name="A130154460W_Latest">Data2!$HE$19</definedName>
    <definedName name="A130154468R">Data2!$IF$1:$IF$10,Data2!$IF$11:$IF$19</definedName>
    <definedName name="A130154468R_Data">Data2!$IF$11:$IF$19</definedName>
    <definedName name="A130154468R_Latest">Data2!$IF$19</definedName>
    <definedName name="A130154476R">Data2!$HT$1:$HT$10,Data2!$HT$11:$HT$19</definedName>
    <definedName name="A130154476R_Data">Data2!$HT$11:$HT$19</definedName>
    <definedName name="A130154476R_Latest">Data2!$HT$19</definedName>
    <definedName name="A130154484R">Data2!$HH$1:$HH$10,Data2!$HH$11:$HH$19</definedName>
    <definedName name="A130154484R_Data">Data2!$HH$11:$HH$19</definedName>
    <definedName name="A130154484R_Latest">Data2!$HH$19</definedName>
    <definedName name="A130154492R">Data2!$HN$1:$HN$10,Data2!$HN$11:$HN$19</definedName>
    <definedName name="A130154492R_Data">Data2!$HN$11:$HN$19</definedName>
    <definedName name="A130154492R_Latest">Data2!$HN$19</definedName>
    <definedName name="A130154500C">Data2!$IL$1:$IL$10,Data2!$IL$11:$IL$19</definedName>
    <definedName name="A130154500C_Data">Data2!$IL$11:$IL$19</definedName>
    <definedName name="A130154500C_Latest">Data2!$IL$19</definedName>
    <definedName name="A130154508W">Data2!$IC$1:$IC$10,Data2!$IC$11:$IC$19</definedName>
    <definedName name="A130154508W_Data">Data2!$IC$11:$IC$19</definedName>
    <definedName name="A130154508W_Latest">Data2!$IC$19</definedName>
    <definedName name="A130154516W">Data3!$B$1:$B$10,Data3!$B$11:$B$19</definedName>
    <definedName name="A130154516W_Data">Data3!$B$11:$B$19</definedName>
    <definedName name="A130154516W_Latest">Data3!$B$19</definedName>
    <definedName name="A130154524W">Data3!$N$1:$N$10,Data3!$N$11:$N$19</definedName>
    <definedName name="A130154524W_Data">Data3!$N$11:$N$19</definedName>
    <definedName name="A130154524W_Latest">Data3!$N$19</definedName>
    <definedName name="A130154534A">Data2!$HQ$1:$HQ$10,Data2!$HQ$11:$HQ$19</definedName>
    <definedName name="A130154534A_Data">Data2!$HQ$11:$HQ$19</definedName>
    <definedName name="A130154534A_Latest">Data2!$HQ$19</definedName>
    <definedName name="A130154540W">Data2!$GP$1:$GP$10,Data2!$GP$11:$GP$19</definedName>
    <definedName name="A130154540W_Data">Data2!$GP$11:$GP$19</definedName>
    <definedName name="A130154540W_Latest">Data2!$GP$19</definedName>
    <definedName name="A130154548R">Data2!$HB$1:$HB$10,Data2!$HB$11:$HB$19</definedName>
    <definedName name="A130154548R_Data">Data2!$HB$11:$HB$19</definedName>
    <definedName name="A130154548R_Latest">Data2!$HB$19</definedName>
    <definedName name="A130154556R">Data2!$II$1:$II$10,Data2!$II$11:$II$19</definedName>
    <definedName name="A130154556R_Data">Data2!$II$11:$II$19</definedName>
    <definedName name="A130154556R_Latest">Data2!$II$19</definedName>
    <definedName name="A130154564R">Data2!$IO$1:$IO$10,Data2!$IO$11:$IO$19</definedName>
    <definedName name="A130154564R_Data">Data2!$IO$11:$IO$19</definedName>
    <definedName name="A130154564R_Latest">Data2!$IO$19</definedName>
    <definedName name="A130154572R">Data3!$E$1:$E$10,Data3!$E$11:$E$19</definedName>
    <definedName name="A130154572R_Data">Data3!$E$11:$E$19</definedName>
    <definedName name="A130154572R_Latest">Data3!$E$19</definedName>
    <definedName name="A130154580R">Data3!$K$1:$K$10,Data3!$K$11:$K$19</definedName>
    <definedName name="A130154580R_Data">Data3!$K$11:$K$19</definedName>
    <definedName name="A130154580R_Latest">Data3!$K$19</definedName>
    <definedName name="A130154588J">Data2!$FX$1:$FX$10,Data2!$FX$11:$FX$19</definedName>
    <definedName name="A130154588J_Data">Data2!$FX$11:$FX$19</definedName>
    <definedName name="A130154588J_Latest">Data2!$FX$19</definedName>
    <definedName name="A130154596J">Data2!$GG$1:$GG$10,Data2!$GG$11:$GG$19</definedName>
    <definedName name="A130154596J_Data">Data2!$GG$11:$GG$19</definedName>
    <definedName name="A130154596J_Latest">Data2!$GG$19</definedName>
    <definedName name="A130154604W">Data2!$GJ$1:$GJ$10,Data2!$GJ$11:$GJ$19</definedName>
    <definedName name="A130154604W_Data">Data2!$GJ$11:$GJ$19</definedName>
    <definedName name="A130154604W_Latest">Data2!$GJ$19</definedName>
    <definedName name="A130154612W">Data2!$HK$1:$HK$10,Data2!$HK$11:$HK$19</definedName>
    <definedName name="A130154612W_Data">Data2!$HK$11:$HK$19</definedName>
    <definedName name="A130154612W_Latest">Data2!$HK$19</definedName>
    <definedName name="A130154620W">Data2!$FR$1:$FR$10,Data2!$FR$11:$FR$19</definedName>
    <definedName name="A130154620W_Data">Data2!$FR$11:$FR$19</definedName>
    <definedName name="A130154620W_Latest">Data2!$FR$19</definedName>
    <definedName name="A130154628R">Data3!$H$1:$H$10,Data3!$H$11:$H$19</definedName>
    <definedName name="A130154628R_Data">Data3!$H$11:$H$19</definedName>
    <definedName name="A130154628R_Latest">Data3!$H$19</definedName>
    <definedName name="A130154636R">Data3!$T$1:$T$10,Data3!$T$11:$T$19</definedName>
    <definedName name="A130154636R_Data">Data3!$T$11:$T$19</definedName>
    <definedName name="A130154636R_Latest">Data3!$T$19</definedName>
    <definedName name="A130154644R">Data3!$W$1:$W$10,Data3!$W$11:$W$19</definedName>
    <definedName name="A130154644R_Data">Data3!$W$11:$W$19</definedName>
    <definedName name="A130154644R_Latest">Data3!$W$19</definedName>
    <definedName name="A130154652R">Data2!$GM$1:$GM$10,Data2!$GM$11:$GM$19</definedName>
    <definedName name="A130154652R_Data">Data2!$GM$11:$GM$19</definedName>
    <definedName name="A130154652R_Latest">Data2!$GM$19</definedName>
    <definedName name="A130154660R">Data2!$GV$1:$GV$10,Data2!$GV$11:$GV$19</definedName>
    <definedName name="A130154660R_Data">Data2!$GV$11:$GV$19</definedName>
    <definedName name="A130154660R_Latest">Data2!$GV$19</definedName>
    <definedName name="A130154668J">Data2!$HW$1:$HW$10,Data2!$HW$11:$HW$19</definedName>
    <definedName name="A130154668J_Data">Data2!$HW$11:$HW$19</definedName>
    <definedName name="A130154668J_Latest">Data2!$HW$19</definedName>
    <definedName name="A130154676J">Data2!$HZ$1:$HZ$10,Data2!$HZ$11:$HZ$19</definedName>
    <definedName name="A130154676J_Data">Data2!$HZ$11:$HZ$19</definedName>
    <definedName name="A130154676J_Latest">Data2!$HZ$19</definedName>
    <definedName name="A130154684J">Data3!$Q$1:$Q$10,Data3!$Q$11:$Q$19</definedName>
    <definedName name="A130154684J_Data">Data3!$Q$11:$Q$19</definedName>
    <definedName name="A130154684J_Latest">Data3!$Q$19</definedName>
    <definedName name="A130154692J">Data2!$FU$1:$FU$10,Data2!$FU$11:$FU$19</definedName>
    <definedName name="A130154692J_Data">Data2!$FU$11:$FU$19</definedName>
    <definedName name="A130154692J_Latest">Data2!$FU$19</definedName>
    <definedName name="A130154700W">Data2!$GA$1:$GA$10,Data2!$GA$11:$GA$19</definedName>
    <definedName name="A130154700W_Data">Data2!$GA$11:$GA$19</definedName>
    <definedName name="A130154700W_Latest">Data2!$GA$19</definedName>
    <definedName name="A130154708R">Data2!$GD$1:$GD$10,Data2!$GD$11:$GD$19</definedName>
    <definedName name="A130154708R_Data">Data2!$GD$11:$GD$19</definedName>
    <definedName name="A130154708R_Latest">Data2!$GD$19</definedName>
    <definedName name="A130154716R">Data2!$GS$1:$GS$10,Data2!$GS$11:$GS$19</definedName>
    <definedName name="A130154716R_Data">Data2!$GS$11:$GS$19</definedName>
    <definedName name="A130154716R_Latest">Data2!$GS$19</definedName>
    <definedName name="A130154724R">Data2!$GY$1:$GY$10,Data2!$GY$11:$GY$19</definedName>
    <definedName name="A130154724R_Data">Data2!$GY$11:$GY$19</definedName>
    <definedName name="A130154724R_Latest">Data2!$GY$19</definedName>
    <definedName name="A130154732R">Data3!$Z$1:$Z$10,Data3!$Z$11:$Z$19</definedName>
    <definedName name="A130154732R_Data">Data3!$Z$11:$Z$19</definedName>
    <definedName name="A130154732R_Latest">Data3!$Z$19</definedName>
    <definedName name="A130156980L">Data1!$AP$1:$AP$10,Data1!$AP$11:$AP$19</definedName>
    <definedName name="A130156980L_Data">Data1!$AP$11:$AP$19</definedName>
    <definedName name="A130156980L_Latest">Data1!$AP$19</definedName>
    <definedName name="A130156988F">Data1!$BQ$1:$BQ$10,Data1!$BQ$11:$BQ$19</definedName>
    <definedName name="A130156988F_Data">Data1!$BQ$11:$BQ$19</definedName>
    <definedName name="A130156988F_Latest">Data1!$BQ$19</definedName>
    <definedName name="A130156996F">Data1!$BE$1:$BE$10,Data1!$BE$11:$BE$19</definedName>
    <definedName name="A130156996F_Data">Data1!$BE$11:$BE$19</definedName>
    <definedName name="A130156996F_Latest">Data1!$BE$19</definedName>
    <definedName name="A130157004W">Data1!$AS$1:$AS$10,Data1!$AS$11:$AS$19</definedName>
    <definedName name="A130157004W_Data">Data1!$AS$11:$AS$19</definedName>
    <definedName name="A130157004W_Latest">Data1!$AS$19</definedName>
    <definedName name="A130157012W">Data1!$AY$1:$AY$10,Data1!$AY$11:$AY$19</definedName>
    <definedName name="A130157012W_Data">Data1!$AY$11:$AY$19</definedName>
    <definedName name="A130157012W_Latest">Data1!$AY$19</definedName>
    <definedName name="A130157020W">Data1!$BW$1:$BW$10,Data1!$BW$11:$BW$19</definedName>
    <definedName name="A130157020W_Data">Data1!$BW$11:$BW$19</definedName>
    <definedName name="A130157020W_Latest">Data1!$BW$19</definedName>
    <definedName name="A130157028R">Data1!$BN$1:$BN$10,Data1!$BN$11:$BN$19</definedName>
    <definedName name="A130157028R_Data">Data1!$BN$11:$BN$19</definedName>
    <definedName name="A130157028R_Latest">Data1!$BN$19</definedName>
    <definedName name="A130157036R">Data1!$CC$1:$CC$10,Data1!$CC$11:$CC$19</definedName>
    <definedName name="A130157036R_Data">Data1!$CC$11:$CC$19</definedName>
    <definedName name="A130157036R_Latest">Data1!$CC$19</definedName>
    <definedName name="A130157044R">Data1!$CO$1:$CO$10,Data1!$CO$11:$CO$19</definedName>
    <definedName name="A130157044R_Data">Data1!$CO$11:$CO$19</definedName>
    <definedName name="A130157044R_Latest">Data1!$CO$19</definedName>
    <definedName name="A130157054V">Data1!$BB$1:$BB$10,Data1!$BB$11:$BB$19</definedName>
    <definedName name="A130157054V_Data">Data1!$BB$11:$BB$19</definedName>
    <definedName name="A130157054V_Latest">Data1!$BB$19</definedName>
    <definedName name="A130157060R">Data1!$AA$1:$AA$10,Data1!$AA$11:$AA$19</definedName>
    <definedName name="A130157060R_Data">Data1!$AA$11:$AA$19</definedName>
    <definedName name="A130157060R_Latest">Data1!$AA$19</definedName>
    <definedName name="A130157068J">Data1!$AM$1:$AM$10,Data1!$AM$11:$AM$19</definedName>
    <definedName name="A130157068J_Data">Data1!$AM$11:$AM$19</definedName>
    <definedName name="A130157068J_Latest">Data1!$AM$19</definedName>
    <definedName name="A130157076J">Data1!$BT$1:$BT$10,Data1!$BT$11:$BT$19</definedName>
    <definedName name="A130157076J_Data">Data1!$BT$11:$BT$19</definedName>
    <definedName name="A130157076J_Latest">Data1!$BT$19</definedName>
    <definedName name="A130157084J">Data1!$BZ$1:$BZ$10,Data1!$BZ$11:$BZ$19</definedName>
    <definedName name="A130157084J_Data">Data1!$BZ$11:$BZ$19</definedName>
    <definedName name="A130157084J_Latest">Data1!$BZ$19</definedName>
    <definedName name="A130157092J">Data1!$CF$1:$CF$10,Data1!$CF$11:$CF$19</definedName>
    <definedName name="A130157092J_Data">Data1!$CF$11:$CF$19</definedName>
    <definedName name="A130157092J_Latest">Data1!$CF$19</definedName>
    <definedName name="A130157100W">Data1!$CL$1:$CL$10,Data1!$CL$11:$CL$19</definedName>
    <definedName name="A130157100W_Data">Data1!$CL$11:$CL$19</definedName>
    <definedName name="A130157100W_Latest">Data1!$CL$19</definedName>
    <definedName name="A130157108R">Data1!$I$1:$I$10,Data1!$I$11:$I$19</definedName>
    <definedName name="A130157108R_Data">Data1!$I$11:$I$19</definedName>
    <definedName name="A130157108R_Latest">Data1!$I$19</definedName>
    <definedName name="A130157116R">Data1!$R$1:$R$10,Data1!$R$11:$R$19</definedName>
    <definedName name="A130157116R_Data">Data1!$R$11:$R$19</definedName>
    <definedName name="A130157116R_Latest">Data1!$R$19</definedName>
    <definedName name="A130157124R">Data1!$U$1:$U$10,Data1!$U$11:$U$19</definedName>
    <definedName name="A130157124R_Data">Data1!$U$11:$U$19</definedName>
    <definedName name="A130157124R_Latest">Data1!$U$19</definedName>
    <definedName name="A130157132R">Data1!$AV$1:$AV$10,Data1!$AV$11:$AV$19</definedName>
    <definedName name="A130157132R_Data">Data1!$AV$11:$AV$19</definedName>
    <definedName name="A130157132R_Latest">Data1!$AV$19</definedName>
    <definedName name="A130157140R">Data1!$C$1:$C$10,Data1!$C$11:$C$19</definedName>
    <definedName name="A130157140R_Data">Data1!$C$11:$C$19</definedName>
    <definedName name="A130157140R_Latest">Data1!$C$19</definedName>
    <definedName name="A130157148J">Data1!$CI$1:$CI$10,Data1!$CI$11:$CI$19</definedName>
    <definedName name="A130157148J_Data">Data1!$CI$11:$CI$19</definedName>
    <definedName name="A130157148J_Latest">Data1!$CI$19</definedName>
    <definedName name="A130157156J">Data1!$CU$1:$CU$10,Data1!$CU$11:$CU$19</definedName>
    <definedName name="A130157156J_Data">Data1!$CU$11:$CU$19</definedName>
    <definedName name="A130157156J_Latest">Data1!$CU$19</definedName>
    <definedName name="A130157164J">Data1!$CX$1:$CX$10,Data1!$CX$11:$CX$19</definedName>
    <definedName name="A130157164J_Data">Data1!$CX$11:$CX$19</definedName>
    <definedName name="A130157164J_Latest">Data1!$CX$19</definedName>
    <definedName name="A130157172J">Data1!$X$1:$X$10,Data1!$X$11:$X$19</definedName>
    <definedName name="A130157172J_Data">Data1!$X$11:$X$19</definedName>
    <definedName name="A130157172J_Latest">Data1!$X$19</definedName>
    <definedName name="A130157180J">Data1!$AG$1:$AG$10,Data1!$AG$11:$AG$19</definedName>
    <definedName name="A130157180J_Data">Data1!$AG$11:$AG$19</definedName>
    <definedName name="A130157180J_Latest">Data1!$AG$19</definedName>
    <definedName name="A130157188A">Data1!$BH$1:$BH$10,Data1!$BH$11:$BH$19</definedName>
    <definedName name="A130157188A_Data">Data1!$BH$11:$BH$19</definedName>
    <definedName name="A130157188A_Latest">Data1!$BH$19</definedName>
    <definedName name="A130157196A">Data1!$BK$1:$BK$10,Data1!$BK$11:$BK$19</definedName>
    <definedName name="A130157196A_Data">Data1!$BK$11:$BK$19</definedName>
    <definedName name="A130157196A_Latest">Data1!$BK$19</definedName>
    <definedName name="A130157204R">Data1!$CR$1:$CR$10,Data1!$CR$11:$CR$19</definedName>
    <definedName name="A130157204R_Data">Data1!$CR$11:$CR$19</definedName>
    <definedName name="A130157204R_Latest">Data1!$CR$19</definedName>
    <definedName name="A130157212R">Data1!$F$1:$F$10,Data1!$F$11:$F$19</definedName>
    <definedName name="A130157212R_Data">Data1!$F$11:$F$19</definedName>
    <definedName name="A130157212R_Latest">Data1!$F$19</definedName>
    <definedName name="A130157220R">Data1!$L$1:$L$10,Data1!$L$11:$L$19</definedName>
    <definedName name="A130157220R_Data">Data1!$L$11:$L$19</definedName>
    <definedName name="A130157220R_Latest">Data1!$L$19</definedName>
    <definedName name="A130157228J">Data1!$O$1:$O$10,Data1!$O$11:$O$19</definedName>
    <definedName name="A130157228J_Data">Data1!$O$11:$O$19</definedName>
    <definedName name="A130157228J_Latest">Data1!$O$19</definedName>
    <definedName name="A130157236J">Data1!$AD$1:$AD$10,Data1!$AD$11:$AD$19</definedName>
    <definedName name="A130157236J_Data">Data1!$AD$11:$AD$19</definedName>
    <definedName name="A130157236J_Latest">Data1!$AD$19</definedName>
    <definedName name="A130157244J">Data1!$AJ$1:$AJ$10,Data1!$AJ$11:$AJ$19</definedName>
    <definedName name="A130157244J_Data">Data1!$AJ$11:$AJ$19</definedName>
    <definedName name="A130157244J_Latest">Data1!$AJ$19</definedName>
    <definedName name="A130157252J">Data1!$DA$1:$DA$10,Data1!$DA$11:$DA$19</definedName>
    <definedName name="A130157252J_Data">Data1!$DA$11:$DA$19</definedName>
    <definedName name="A130157252J_Latest">Data1!$DA$19</definedName>
    <definedName name="A130157260J">Data6!$FA$1:$FA$10,Data6!$FA$11:$FA$19</definedName>
    <definedName name="A130157260J_Data">Data6!$FA$11:$FA$19</definedName>
    <definedName name="A130157260J_Latest">Data6!$FA$19</definedName>
    <definedName name="A130157268A">Data6!$GB$1:$GB$10,Data6!$GB$11:$GB$19</definedName>
    <definedName name="A130157268A_Data">Data6!$GB$11:$GB$19</definedName>
    <definedName name="A130157268A_Latest">Data6!$GB$19</definedName>
    <definedName name="A130157276A">Data6!$FP$1:$FP$10,Data6!$FP$11:$FP$19</definedName>
    <definedName name="A130157276A_Data">Data6!$FP$11:$FP$19</definedName>
    <definedName name="A130157276A_Latest">Data6!$FP$19</definedName>
    <definedName name="A130157284A">Data6!$FD$1:$FD$10,Data6!$FD$11:$FD$19</definedName>
    <definedName name="A130157284A_Data">Data6!$FD$11:$FD$19</definedName>
    <definedName name="A130157284A_Latest">Data6!$FD$19</definedName>
    <definedName name="A130157292A">Data6!$FJ$1:$FJ$10,Data6!$FJ$11:$FJ$19</definedName>
    <definedName name="A130157292A_Data">Data6!$FJ$11:$FJ$19</definedName>
    <definedName name="A130157292A_Latest">Data6!$FJ$19</definedName>
    <definedName name="A130157300R">Data6!$GH$1:$GH$10,Data6!$GH$11:$GH$19</definedName>
    <definedName name="A130157300R_Data">Data6!$GH$11:$GH$19</definedName>
    <definedName name="A130157300R_Latest">Data6!$GH$19</definedName>
    <definedName name="A130157308J">Data6!$FY$1:$FY$10,Data6!$FY$11:$FY$19</definedName>
    <definedName name="A130157308J_Data">Data6!$FY$11:$FY$19</definedName>
    <definedName name="A130157308J_Latest">Data6!$FY$19</definedName>
    <definedName name="A130157316J">Data6!$GN$1:$GN$10,Data6!$GN$11:$GN$19</definedName>
    <definedName name="A130157316J_Data">Data6!$GN$11:$GN$19</definedName>
    <definedName name="A130157316J_Latest">Data6!$GN$19</definedName>
    <definedName name="A130157324J">Data6!$GZ$1:$GZ$10,Data6!$GZ$11:$GZ$19</definedName>
    <definedName name="A130157324J_Data">Data6!$GZ$11:$GZ$19</definedName>
    <definedName name="A130157324J_Latest">Data6!$GZ$19</definedName>
    <definedName name="A130157334L">Data6!$FM$1:$FM$10,Data6!$FM$11:$FM$19</definedName>
    <definedName name="A130157334L_Data">Data6!$FM$11:$FM$19</definedName>
    <definedName name="A130157334L_Latest">Data6!$FM$19</definedName>
    <definedName name="A130157340J">Data6!$EL$1:$EL$10,Data6!$EL$11:$EL$19</definedName>
    <definedName name="A130157340J_Data">Data6!$EL$11:$EL$19</definedName>
    <definedName name="A130157340J_Latest">Data6!$EL$19</definedName>
    <definedName name="A130157348A">Data6!$EX$1:$EX$10,Data6!$EX$11:$EX$19</definedName>
    <definedName name="A130157348A_Data">Data6!$EX$11:$EX$19</definedName>
    <definedName name="A130157348A_Latest">Data6!$EX$19</definedName>
    <definedName name="A130157356A">Data6!$GE$1:$GE$10,Data6!$GE$11:$GE$19</definedName>
    <definedName name="A130157356A_Data">Data6!$GE$11:$GE$19</definedName>
    <definedName name="A130157356A_Latest">Data6!$GE$19</definedName>
    <definedName name="A130157364A">Data6!$GK$1:$GK$10,Data6!$GK$11:$GK$19</definedName>
    <definedName name="A130157364A_Data">Data6!$GK$11:$GK$19</definedName>
    <definedName name="A130157364A_Latest">Data6!$GK$19</definedName>
    <definedName name="A130157372A">Data6!$GQ$1:$GQ$10,Data6!$GQ$11:$GQ$19</definedName>
    <definedName name="A130157372A_Data">Data6!$GQ$11:$GQ$19</definedName>
    <definedName name="A130157372A_Latest">Data6!$GQ$19</definedName>
    <definedName name="A130157380A">Data6!$GW$1:$GW$10,Data6!$GW$11:$GW$19</definedName>
    <definedName name="A130157380A_Data">Data6!$GW$11:$GW$19</definedName>
    <definedName name="A130157380A_Latest">Data6!$GW$19</definedName>
    <definedName name="A130157388V">Data6!$DT$1:$DT$10,Data6!$DT$11:$DT$19</definedName>
    <definedName name="A130157388V_Data">Data6!$DT$11:$DT$19</definedName>
    <definedName name="A130157388V_Latest">Data6!$DT$19</definedName>
    <definedName name="A130157396V">Data6!$EC$1:$EC$10,Data6!$EC$11:$EC$19</definedName>
    <definedName name="A130157396V_Data">Data6!$EC$11:$EC$19</definedName>
    <definedName name="A130157396V_Latest">Data6!$EC$19</definedName>
    <definedName name="A130157404J">Data6!$EF$1:$EF$10,Data6!$EF$11:$EF$19</definedName>
    <definedName name="A130157404J_Data">Data6!$EF$11:$EF$19</definedName>
    <definedName name="A130157404J_Latest">Data6!$EF$19</definedName>
    <definedName name="A130157412J">Data6!$FG$1:$FG$10,Data6!$FG$11:$FG$19</definedName>
    <definedName name="A130157412J_Data">Data6!$FG$11:$FG$19</definedName>
    <definedName name="A130157412J_Latest">Data6!$FG$19</definedName>
    <definedName name="A130157420J">Data6!$DN$1:$DN$10,Data6!$DN$11:$DN$19</definedName>
    <definedName name="A130157420J_Data">Data6!$DN$11:$DN$19</definedName>
    <definedName name="A130157420J_Latest">Data6!$DN$19</definedName>
    <definedName name="A130157428A">Data6!$GT$1:$GT$10,Data6!$GT$11:$GT$19</definedName>
    <definedName name="A130157428A_Data">Data6!$GT$11:$GT$19</definedName>
    <definedName name="A130157428A_Latest">Data6!$GT$19</definedName>
    <definedName name="A130157436A">Data6!$HF$1:$HF$10,Data6!$HF$11:$HF$19</definedName>
    <definedName name="A130157436A_Data">Data6!$HF$11:$HF$19</definedName>
    <definedName name="A130157436A_Latest">Data6!$HF$19</definedName>
    <definedName name="A130157444A">Data6!$HI$1:$HI$10,Data6!$HI$11:$HI$19</definedName>
    <definedName name="A130157444A_Data">Data6!$HI$11:$HI$19</definedName>
    <definedName name="A130157444A_Latest">Data6!$HI$19</definedName>
    <definedName name="A130157452A">Data6!$EI$1:$EI$10,Data6!$EI$11:$EI$19</definedName>
    <definedName name="A130157452A_Data">Data6!$EI$11:$EI$19</definedName>
    <definedName name="A130157452A_Latest">Data6!$EI$19</definedName>
    <definedName name="A130157460A">Data6!$ER$1:$ER$10,Data6!$ER$11:$ER$19</definedName>
    <definedName name="A130157460A_Data">Data6!$ER$11:$ER$19</definedName>
    <definedName name="A130157460A_Latest">Data6!$ER$19</definedName>
    <definedName name="A130157468V">Data6!$FS$1:$FS$10,Data6!$FS$11:$FS$19</definedName>
    <definedName name="A130157468V_Data">Data6!$FS$11:$FS$19</definedName>
    <definedName name="A130157468V_Latest">Data6!$FS$19</definedName>
    <definedName name="A130157476V">Data6!$FV$1:$FV$10,Data6!$FV$11:$FV$19</definedName>
    <definedName name="A130157476V_Data">Data6!$FV$11:$FV$19</definedName>
    <definedName name="A130157476V_Latest">Data6!$FV$19</definedName>
    <definedName name="A130157484V">Data6!$HC$1:$HC$10,Data6!$HC$11:$HC$19</definedName>
    <definedName name="A130157484V_Data">Data6!$HC$11:$HC$19</definedName>
    <definedName name="A130157484V_Latest">Data6!$HC$19</definedName>
    <definedName name="A130157492V">Data6!$DQ$1:$DQ$10,Data6!$DQ$11:$DQ$19</definedName>
    <definedName name="A130157492V_Data">Data6!$DQ$11:$DQ$19</definedName>
    <definedName name="A130157492V_Latest">Data6!$DQ$19</definedName>
    <definedName name="A130157500J">Data6!$DW$1:$DW$10,Data6!$DW$11:$DW$19</definedName>
    <definedName name="A130157500J_Data">Data6!$DW$11:$DW$19</definedName>
    <definedName name="A130157500J_Latest">Data6!$DW$19</definedName>
    <definedName name="A130157508A">Data6!$DZ$1:$DZ$10,Data6!$DZ$11:$DZ$19</definedName>
    <definedName name="A130157508A_Data">Data6!$DZ$11:$DZ$19</definedName>
    <definedName name="A130157508A_Latest">Data6!$DZ$19</definedName>
    <definedName name="A130157516A">Data6!$EO$1:$EO$10,Data6!$EO$11:$EO$19</definedName>
    <definedName name="A130157516A_Data">Data6!$EO$11:$EO$19</definedName>
    <definedName name="A130157516A_Latest">Data6!$EO$19</definedName>
    <definedName name="A130157524A">Data6!$EU$1:$EU$10,Data6!$EU$11:$EU$19</definedName>
    <definedName name="A130157524A_Data">Data6!$EU$11:$EU$19</definedName>
    <definedName name="A130157524A_Latest">Data6!$EU$19</definedName>
    <definedName name="A130157532A">Data6!$HL$1:$HL$10,Data6!$HL$11:$HL$19</definedName>
    <definedName name="A130157532A_Data">Data6!$HL$11:$HL$19</definedName>
    <definedName name="A130157532A_Latest">Data6!$HL$19</definedName>
    <definedName name="A130157540A">Data4!$AA$1:$AA$10,Data4!$AA$11:$AA$19</definedName>
    <definedName name="A130157540A_Data">Data4!$AA$11:$AA$19</definedName>
    <definedName name="A130157540A_Latest">Data4!$AA$19</definedName>
    <definedName name="A130157548V">Data4!$BB$1:$BB$10,Data4!$BB$11:$BB$19</definedName>
    <definedName name="A130157548V_Data">Data4!$BB$11:$BB$19</definedName>
    <definedName name="A130157548V_Latest">Data4!$BB$19</definedName>
    <definedName name="A130157556V">Data4!$AP$1:$AP$10,Data4!$AP$11:$AP$19</definedName>
    <definedName name="A130157556V_Data">Data4!$AP$11:$AP$19</definedName>
    <definedName name="A130157556V_Latest">Data4!$AP$19</definedName>
    <definedName name="A130157564V">Data4!$AD$1:$AD$10,Data4!$AD$11:$AD$19</definedName>
    <definedName name="A130157564V_Data">Data4!$AD$11:$AD$19</definedName>
    <definedName name="A130157564V_Latest">Data4!$AD$19</definedName>
    <definedName name="A130157572V">Data4!$AJ$1:$AJ$10,Data4!$AJ$11:$AJ$19</definedName>
    <definedName name="A130157572V_Data">Data4!$AJ$11:$AJ$19</definedName>
    <definedName name="A130157572V_Latest">Data4!$AJ$19</definedName>
    <definedName name="A130157580V">Data4!$BH$1:$BH$10,Data4!$BH$11:$BH$19</definedName>
    <definedName name="A130157580V_Data">Data4!$BH$11:$BH$19</definedName>
    <definedName name="A130157580V_Latest">Data4!$BH$19</definedName>
    <definedName name="A130157588L">Data4!$AY$1:$AY$10,Data4!$AY$11:$AY$19</definedName>
    <definedName name="A130157588L_Data">Data4!$AY$11:$AY$19</definedName>
    <definedName name="A130157588L_Latest">Data4!$AY$19</definedName>
    <definedName name="A130157596L">Data4!$BN$1:$BN$10,Data4!$BN$11:$BN$19</definedName>
    <definedName name="A130157596L_Data">Data4!$BN$11:$BN$19</definedName>
    <definedName name="A130157596L_Latest">Data4!$BN$19</definedName>
    <definedName name="A130157604A">Data4!$BZ$1:$BZ$10,Data4!$BZ$11:$BZ$19</definedName>
    <definedName name="A130157604A_Data">Data4!$BZ$11:$BZ$19</definedName>
    <definedName name="A130157604A_Latest">Data4!$BZ$19</definedName>
    <definedName name="A130157614F">Data4!$AM$1:$AM$10,Data4!$AM$11:$AM$19</definedName>
    <definedName name="A130157614F_Data">Data4!$AM$11:$AM$19</definedName>
    <definedName name="A130157614F_Latest">Data4!$AM$19</definedName>
    <definedName name="A130157620A">Data4!$L$1:$L$10,Data4!$L$11:$L$19</definedName>
    <definedName name="A130157620A_Data">Data4!$L$11:$L$19</definedName>
    <definedName name="A130157620A_Latest">Data4!$L$19</definedName>
    <definedName name="A130157628V">Data4!$X$1:$X$10,Data4!$X$11:$X$19</definedName>
    <definedName name="A130157628V_Data">Data4!$X$11:$X$19</definedName>
    <definedName name="A130157628V_Latest">Data4!$X$19</definedName>
    <definedName name="A130157636V">Data4!$BE$1:$BE$10,Data4!$BE$11:$BE$19</definedName>
    <definedName name="A130157636V_Data">Data4!$BE$11:$BE$19</definedName>
    <definedName name="A130157636V_Latest">Data4!$BE$19</definedName>
    <definedName name="A130157644V">Data4!$BK$1:$BK$10,Data4!$BK$11:$BK$19</definedName>
    <definedName name="A130157644V_Data">Data4!$BK$11:$BK$19</definedName>
    <definedName name="A130157644V_Latest">Data4!$BK$19</definedName>
    <definedName name="A130157652V">Data4!$BQ$1:$BQ$10,Data4!$BQ$11:$BQ$19</definedName>
    <definedName name="A130157652V_Data">Data4!$BQ$11:$BQ$19</definedName>
    <definedName name="A130157652V_Latest">Data4!$BQ$19</definedName>
    <definedName name="A130157660V">Data4!$BW$1:$BW$10,Data4!$BW$11:$BW$19</definedName>
    <definedName name="A130157660V_Data">Data4!$BW$11:$BW$19</definedName>
    <definedName name="A130157660V_Latest">Data4!$BW$19</definedName>
    <definedName name="A130157668L">Data3!$IJ$1:$IJ$10,Data3!$IJ$11:$IJ$19</definedName>
    <definedName name="A130157668L_Data">Data3!$IJ$11:$IJ$19</definedName>
    <definedName name="A130157668L_Latest">Data3!$IJ$19</definedName>
    <definedName name="A130157676L">Data4!$C$1:$C$10,Data4!$C$11:$C$19</definedName>
    <definedName name="A130157676L_Data">Data4!$C$11:$C$19</definedName>
    <definedName name="A130157676L_Latest">Data4!$C$19</definedName>
    <definedName name="A130157684L">Data4!$F$1:$F$10,Data4!$F$11:$F$19</definedName>
    <definedName name="A130157684L_Data">Data4!$F$11:$F$19</definedName>
    <definedName name="A130157684L_Latest">Data4!$F$19</definedName>
    <definedName name="A130157692L">Data4!$AG$1:$AG$10,Data4!$AG$11:$AG$19</definedName>
    <definedName name="A130157692L_Data">Data4!$AG$11:$AG$19</definedName>
    <definedName name="A130157692L_Latest">Data4!$AG$19</definedName>
    <definedName name="A130157700A">Data3!$ID$1:$ID$10,Data3!$ID$11:$ID$19</definedName>
    <definedName name="A130157700A_Data">Data3!$ID$11:$ID$19</definedName>
    <definedName name="A130157700A_Latest">Data3!$ID$19</definedName>
    <definedName name="A130157708V">Data4!$BT$1:$BT$10,Data4!$BT$11:$BT$19</definedName>
    <definedName name="A130157708V_Data">Data4!$BT$11:$BT$19</definedName>
    <definedName name="A130157708V_Latest">Data4!$BT$19</definedName>
    <definedName name="A130157716V">Data4!$CF$1:$CF$10,Data4!$CF$11:$CF$19</definedName>
    <definedName name="A130157716V_Data">Data4!$CF$11:$CF$19</definedName>
    <definedName name="A130157716V_Latest">Data4!$CF$19</definedName>
    <definedName name="A130157724V">Data4!$CI$1:$CI$10,Data4!$CI$11:$CI$19</definedName>
    <definedName name="A130157724V_Data">Data4!$CI$11:$CI$19</definedName>
    <definedName name="A130157724V_Latest">Data4!$CI$19</definedName>
    <definedName name="A130157732V">Data4!$I$1:$I$10,Data4!$I$11:$I$19</definedName>
    <definedName name="A130157732V_Data">Data4!$I$11:$I$19</definedName>
    <definedName name="A130157732V_Latest">Data4!$I$19</definedName>
    <definedName name="A130157740V">Data4!$R$1:$R$10,Data4!$R$11:$R$19</definedName>
    <definedName name="A130157740V_Data">Data4!$R$11:$R$19</definedName>
    <definedName name="A130157740V_Latest">Data4!$R$19</definedName>
    <definedName name="A130157748L">Data4!$AS$1:$AS$10,Data4!$AS$11:$AS$19</definedName>
    <definedName name="A130157748L_Data">Data4!$AS$11:$AS$19</definedName>
    <definedName name="A130157748L_Latest">Data4!$AS$19</definedName>
    <definedName name="A130157756L">Data4!$AV$1:$AV$10,Data4!$AV$11:$AV$19</definedName>
    <definedName name="A130157756L_Data">Data4!$AV$11:$AV$19</definedName>
    <definedName name="A130157756L_Latest">Data4!$AV$19</definedName>
    <definedName name="A130157764L">Data4!$CC$1:$CC$10,Data4!$CC$11:$CC$19</definedName>
    <definedName name="A130157764L_Data">Data4!$CC$11:$CC$19</definedName>
    <definedName name="A130157764L_Latest">Data4!$CC$19</definedName>
    <definedName name="A130157772L">Data3!$IG$1:$IG$10,Data3!$IG$11:$IG$19</definedName>
    <definedName name="A130157772L_Data">Data3!$IG$11:$IG$19</definedName>
    <definedName name="A130157772L_Latest">Data3!$IG$19</definedName>
    <definedName name="A130157780L">Data3!$IM$1:$IM$10,Data3!$IM$11:$IM$19</definedName>
    <definedName name="A130157780L_Data">Data3!$IM$11:$IM$19</definedName>
    <definedName name="A130157780L_Latest">Data3!$IM$19</definedName>
    <definedName name="A130157788F">Data3!$IP$1:$IP$10,Data3!$IP$11:$IP$19</definedName>
    <definedName name="A130157788F_Data">Data3!$IP$11:$IP$19</definedName>
    <definedName name="A130157788F_Latest">Data3!$IP$19</definedName>
    <definedName name="A130157796F">Data4!$O$1:$O$10,Data4!$O$11:$O$19</definedName>
    <definedName name="A130157796F_Data">Data4!$O$11:$O$19</definedName>
    <definedName name="A130157796F_Latest">Data4!$O$19</definedName>
    <definedName name="A130157804V">Data4!$U$1:$U$10,Data4!$U$11:$U$19</definedName>
    <definedName name="A130157804V_Data">Data4!$U$11:$U$19</definedName>
    <definedName name="A130157804V_Latest">Data4!$U$19</definedName>
    <definedName name="A130157812V">Data4!$CL$1:$CL$10,Data4!$CL$11:$CL$19</definedName>
    <definedName name="A130157812V_Data">Data4!$CL$11:$CL$19</definedName>
    <definedName name="A130157812V_Latest">Data4!$CL$19</definedName>
    <definedName name="A130157820V">Data5!$CN$1:$CN$10,Data5!$CN$11:$CN$19</definedName>
    <definedName name="A130157820V_Data">Data5!$CN$11:$CN$19</definedName>
    <definedName name="A130157820V_Latest">Data5!$CN$19</definedName>
    <definedName name="A130157828L">Data5!$DO$1:$DO$10,Data5!$DO$11:$DO$19</definedName>
    <definedName name="A130157828L_Data">Data5!$DO$11:$DO$19</definedName>
    <definedName name="A130157828L_Latest">Data5!$DO$19</definedName>
    <definedName name="A130157836L">Data5!$DC$1:$DC$10,Data5!$DC$11:$DC$19</definedName>
    <definedName name="A130157836L_Data">Data5!$DC$11:$DC$19</definedName>
    <definedName name="A130157836L_Latest">Data5!$DC$19</definedName>
    <definedName name="A130157844L">Data5!$CQ$1:$CQ$10,Data5!$CQ$11:$CQ$19</definedName>
    <definedName name="A130157844L_Data">Data5!$CQ$11:$CQ$19</definedName>
    <definedName name="A130157844L_Latest">Data5!$CQ$19</definedName>
    <definedName name="A130157852L">Data5!$CW$1:$CW$10,Data5!$CW$11:$CW$19</definedName>
    <definedName name="A130157852L_Data">Data5!$CW$11:$CW$19</definedName>
    <definedName name="A130157852L_Latest">Data5!$CW$19</definedName>
    <definedName name="A130157860L">Data5!$DU$1:$DU$10,Data5!$DU$11:$DU$19</definedName>
    <definedName name="A130157860L_Data">Data5!$DU$11:$DU$19</definedName>
    <definedName name="A130157860L_Latest">Data5!$DU$19</definedName>
    <definedName name="A130157868F">Data5!$DL$1:$DL$10,Data5!$DL$11:$DL$19</definedName>
    <definedName name="A130157868F_Data">Data5!$DL$11:$DL$19</definedName>
    <definedName name="A130157868F_Latest">Data5!$DL$19</definedName>
    <definedName name="A130157876F">Data5!$EA$1:$EA$10,Data5!$EA$11:$EA$19</definedName>
    <definedName name="A130157876F_Data">Data5!$EA$11:$EA$19</definedName>
    <definedName name="A130157876F_Latest">Data5!$EA$19</definedName>
    <definedName name="A130157884F">Data5!$EM$1:$EM$10,Data5!$EM$11:$EM$19</definedName>
    <definedName name="A130157884F_Data">Data5!$EM$11:$EM$19</definedName>
    <definedName name="A130157884F_Latest">Data5!$EM$19</definedName>
    <definedName name="A130157894K">Data5!$CZ$1:$CZ$10,Data5!$CZ$11:$CZ$19</definedName>
    <definedName name="A130157894K_Data">Data5!$CZ$11:$CZ$19</definedName>
    <definedName name="A130157894K_Latest">Data5!$CZ$19</definedName>
    <definedName name="A130157900V">Data5!$BY$1:$BY$10,Data5!$BY$11:$BY$19</definedName>
    <definedName name="A130157900V_Data">Data5!$BY$11:$BY$19</definedName>
    <definedName name="A130157900V_Latest">Data5!$BY$19</definedName>
    <definedName name="A130157908L">Data5!$CK$1:$CK$10,Data5!$CK$11:$CK$19</definedName>
    <definedName name="A130157908L_Data">Data5!$CK$11:$CK$19</definedName>
    <definedName name="A130157908L_Latest">Data5!$CK$19</definedName>
    <definedName name="A130157916L">Data5!$DR$1:$DR$10,Data5!$DR$11:$DR$19</definedName>
    <definedName name="A130157916L_Data">Data5!$DR$11:$DR$19</definedName>
    <definedName name="A130157916L_Latest">Data5!$DR$19</definedName>
    <definedName name="A130157924L">Data5!$DX$1:$DX$10,Data5!$DX$11:$DX$19</definedName>
    <definedName name="A130157924L_Data">Data5!$DX$11:$DX$19</definedName>
    <definedName name="A130157924L_Latest">Data5!$DX$19</definedName>
    <definedName name="A130157932L">Data5!$ED$1:$ED$10,Data5!$ED$11:$ED$19</definedName>
    <definedName name="A130157932L_Data">Data5!$ED$11:$ED$19</definedName>
    <definedName name="A130157932L_Latest">Data5!$ED$19</definedName>
    <definedName name="A130157940L">Data5!$EJ$1:$EJ$10,Data5!$EJ$11:$EJ$19</definedName>
    <definedName name="A130157940L_Data">Data5!$EJ$11:$EJ$19</definedName>
    <definedName name="A130157940L_Latest">Data5!$EJ$19</definedName>
    <definedName name="A130157948F">Data5!$BG$1:$BG$10,Data5!$BG$11:$BG$19</definedName>
    <definedName name="A130157948F_Data">Data5!$BG$11:$BG$19</definedName>
    <definedName name="A130157948F_Latest">Data5!$BG$19</definedName>
    <definedName name="A130157956F">Data5!$BP$1:$BP$10,Data5!$BP$11:$BP$19</definedName>
    <definedName name="A130157956F_Data">Data5!$BP$11:$BP$19</definedName>
    <definedName name="A130157956F_Latest">Data5!$BP$19</definedName>
    <definedName name="A130157964F">Data5!$BS$1:$BS$10,Data5!$BS$11:$BS$19</definedName>
    <definedName name="A130157964F_Data">Data5!$BS$11:$BS$19</definedName>
    <definedName name="A130157964F_Latest">Data5!$BS$19</definedName>
    <definedName name="A130157972F">Data5!$CT$1:$CT$10,Data5!$CT$11:$CT$19</definedName>
    <definedName name="A130157972F_Data">Data5!$CT$11:$CT$19</definedName>
    <definedName name="A130157972F_Latest">Data5!$CT$19</definedName>
    <definedName name="A130157980F">Data5!$BA$1:$BA$10,Data5!$BA$11:$BA$19</definedName>
    <definedName name="A130157980F_Data">Data5!$BA$11:$BA$19</definedName>
    <definedName name="A130157980F_Latest">Data5!$BA$19</definedName>
    <definedName name="A130157988X">Data5!$EG$1:$EG$10,Data5!$EG$11:$EG$19</definedName>
    <definedName name="A130157988X_Data">Data5!$EG$11:$EG$19</definedName>
    <definedName name="A130157988X_Latest">Data5!$EG$19</definedName>
    <definedName name="A130157996X">Data5!$ES$1:$ES$10,Data5!$ES$11:$ES$19</definedName>
    <definedName name="A130157996X_Data">Data5!$ES$11:$ES$19</definedName>
    <definedName name="A130157996X_Latest">Data5!$ES$19</definedName>
    <definedName name="A130158004R">Data5!$EV$1:$EV$10,Data5!$EV$11:$EV$19</definedName>
    <definedName name="A130158004R_Data">Data5!$EV$11:$EV$19</definedName>
    <definedName name="A130158004R_Latest">Data5!$EV$19</definedName>
    <definedName name="A130158012R">Data5!$BV$1:$BV$10,Data5!$BV$11:$BV$19</definedName>
    <definedName name="A130158012R_Data">Data5!$BV$11:$BV$19</definedName>
    <definedName name="A130158012R_Latest">Data5!$BV$19</definedName>
    <definedName name="A130158020R">Data5!$CE$1:$CE$10,Data5!$CE$11:$CE$19</definedName>
    <definedName name="A130158020R_Data">Data5!$CE$11:$CE$19</definedName>
    <definedName name="A130158020R_Latest">Data5!$CE$19</definedName>
    <definedName name="A130158028J">Data5!$DF$1:$DF$10,Data5!$DF$11:$DF$19</definedName>
    <definedName name="A130158028J_Data">Data5!$DF$11:$DF$19</definedName>
    <definedName name="A130158028J_Latest">Data5!$DF$19</definedName>
    <definedName name="A130158036J">Data5!$DI$1:$DI$10,Data5!$DI$11:$DI$19</definedName>
    <definedName name="A130158036J_Data">Data5!$DI$11:$DI$19</definedName>
    <definedName name="A130158036J_Latest">Data5!$DI$19</definedName>
    <definedName name="A130158044J">Data5!$EP$1:$EP$10,Data5!$EP$11:$EP$19</definedName>
    <definedName name="A130158044J_Data">Data5!$EP$11:$EP$19</definedName>
    <definedName name="A130158044J_Latest">Data5!$EP$19</definedName>
    <definedName name="A130158052J">Data5!$BD$1:$BD$10,Data5!$BD$11:$BD$19</definedName>
    <definedName name="A130158052J_Data">Data5!$BD$11:$BD$19</definedName>
    <definedName name="A130158052J_Latest">Data5!$BD$19</definedName>
    <definedName name="A130158060J">Data5!$BJ$1:$BJ$10,Data5!$BJ$11:$BJ$19</definedName>
    <definedName name="A130158060J_Data">Data5!$BJ$11:$BJ$19</definedName>
    <definedName name="A130158060J_Latest">Data5!$BJ$19</definedName>
    <definedName name="A130158068A">Data5!$BM$1:$BM$10,Data5!$BM$11:$BM$19</definedName>
    <definedName name="A130158068A_Data">Data5!$BM$11:$BM$19</definedName>
    <definedName name="A130158068A_Latest">Data5!$BM$19</definedName>
    <definedName name="A130158076A">Data5!$CB$1:$CB$10,Data5!$CB$11:$CB$19</definedName>
    <definedName name="A130158076A_Data">Data5!$CB$11:$CB$19</definedName>
    <definedName name="A130158076A_Latest">Data5!$CB$19</definedName>
    <definedName name="A130158084A">Data5!$CH$1:$CH$10,Data5!$CH$11:$CH$19</definedName>
    <definedName name="A130158084A_Data">Data5!$CH$11:$CH$19</definedName>
    <definedName name="A130158084A_Latest">Data5!$CH$19</definedName>
    <definedName name="A130158092A">Data5!$EY$1:$EY$10,Data5!$EY$11:$EY$19</definedName>
    <definedName name="A130158092A_Data">Data5!$EY$11:$EY$19</definedName>
    <definedName name="A130158092A_Latest">Data5!$EY$19</definedName>
    <definedName name="A130158100R">Data5!$GO$1:$GO$10,Data5!$GO$11:$GO$19</definedName>
    <definedName name="A130158100R_Data">Data5!$GO$11:$GO$19</definedName>
    <definedName name="A130158100R_Latest">Data5!$GO$19</definedName>
    <definedName name="A130158108J">Data5!$HP$1:$HP$10,Data5!$HP$11:$HP$19</definedName>
    <definedName name="A130158108J_Data">Data5!$HP$11:$HP$19</definedName>
    <definedName name="A130158108J_Latest">Data5!$HP$19</definedName>
    <definedName name="A130158116J">Data5!$HD$1:$HD$10,Data5!$HD$11:$HD$19</definedName>
    <definedName name="A130158116J_Data">Data5!$HD$11:$HD$19</definedName>
    <definedName name="A130158116J_Latest">Data5!$HD$19</definedName>
    <definedName name="A130158124J">Data5!$GR$1:$GR$10,Data5!$GR$11:$GR$19</definedName>
    <definedName name="A130158124J_Data">Data5!$GR$11:$GR$19</definedName>
    <definedName name="A130158124J_Latest">Data5!$GR$19</definedName>
    <definedName name="A130158132J">Data5!$GX$1:$GX$10,Data5!$GX$11:$GX$19</definedName>
    <definedName name="A130158132J_Data">Data5!$GX$11:$GX$19</definedName>
    <definedName name="A130158132J_Latest">Data5!$GX$19</definedName>
    <definedName name="A130158140J">Data5!$HV$1:$HV$10,Data5!$HV$11:$HV$19</definedName>
    <definedName name="A130158140J_Data">Data5!$HV$11:$HV$19</definedName>
    <definedName name="A130158140J_Latest">Data5!$HV$19</definedName>
    <definedName name="A130158148A">Data5!$HM$1:$HM$10,Data5!$HM$11:$HM$19</definedName>
    <definedName name="A130158148A_Data">Data5!$HM$11:$HM$19</definedName>
    <definedName name="A130158148A_Latest">Data5!$HM$19</definedName>
    <definedName name="A130158156A">Data5!$IB$1:$IB$10,Data5!$IB$11:$IB$19</definedName>
    <definedName name="A130158156A_Data">Data5!$IB$11:$IB$19</definedName>
    <definedName name="A130158156A_Latest">Data5!$IB$19</definedName>
    <definedName name="A130158164A">Data5!$IN$1:$IN$10,Data5!$IN$11:$IN$19</definedName>
    <definedName name="A130158164A_Data">Data5!$IN$11:$IN$19</definedName>
    <definedName name="A130158164A_Latest">Data5!$IN$19</definedName>
    <definedName name="A130158174F">Data5!$HA$1:$HA$10,Data5!$HA$11:$HA$19</definedName>
    <definedName name="A130158174F_Data">Data5!$HA$11:$HA$19</definedName>
    <definedName name="A130158174F_Latest">Data5!$HA$19</definedName>
    <definedName name="A130158180A">Data5!$FZ$1:$FZ$10,Data5!$FZ$11:$FZ$19</definedName>
    <definedName name="A130158180A_Data">Data5!$FZ$11:$FZ$19</definedName>
    <definedName name="A130158180A_Latest">Data5!$FZ$19</definedName>
    <definedName name="A130158188V">Data5!$GL$1:$GL$10,Data5!$GL$11:$GL$19</definedName>
    <definedName name="A130158188V_Data">Data5!$GL$11:$GL$19</definedName>
    <definedName name="A130158188V_Latest">Data5!$GL$19</definedName>
    <definedName name="A130158196V">Data5!$HS$1:$HS$10,Data5!$HS$11:$HS$19</definedName>
    <definedName name="A130158196V_Data">Data5!$HS$11:$HS$19</definedName>
    <definedName name="A130158196V_Latest">Data5!$HS$19</definedName>
    <definedName name="A130158204J">Data5!$HY$1:$HY$10,Data5!$HY$11:$HY$19</definedName>
    <definedName name="A130158204J_Data">Data5!$HY$11:$HY$19</definedName>
    <definedName name="A130158204J_Latest">Data5!$HY$19</definedName>
    <definedName name="A130158212J">Data5!$IE$1:$IE$10,Data5!$IE$11:$IE$19</definedName>
    <definedName name="A130158212J_Data">Data5!$IE$11:$IE$19</definedName>
    <definedName name="A130158212J_Latest">Data5!$IE$19</definedName>
    <definedName name="A130158220J">Data5!$IK$1:$IK$10,Data5!$IK$11:$IK$19</definedName>
    <definedName name="A130158220J_Data">Data5!$IK$11:$IK$19</definedName>
    <definedName name="A130158220J_Latest">Data5!$IK$19</definedName>
    <definedName name="A130158228A">Data5!$FH$1:$FH$10,Data5!$FH$11:$FH$19</definedName>
    <definedName name="A130158228A_Data">Data5!$FH$11:$FH$19</definedName>
    <definedName name="A130158228A_Latest">Data5!$FH$19</definedName>
    <definedName name="A130158236A">Data5!$FQ$1:$FQ$10,Data5!$FQ$11:$FQ$19</definedName>
    <definedName name="A130158236A_Data">Data5!$FQ$11:$FQ$19</definedName>
    <definedName name="A130158236A_Latest">Data5!$FQ$19</definedName>
    <definedName name="A130158244A">Data5!$FT$1:$FT$10,Data5!$FT$11:$FT$19</definedName>
    <definedName name="A130158244A_Data">Data5!$FT$11:$FT$19</definedName>
    <definedName name="A130158244A_Latest">Data5!$FT$19</definedName>
    <definedName name="A130158252A">Data5!$GU$1:$GU$10,Data5!$GU$11:$GU$19</definedName>
    <definedName name="A130158252A_Data">Data5!$GU$11:$GU$19</definedName>
    <definedName name="A130158252A_Latest">Data5!$GU$19</definedName>
    <definedName name="A130158260A">Data5!$FB$1:$FB$10,Data5!$FB$11:$FB$19</definedName>
    <definedName name="A130158260A_Data">Data5!$FB$11:$FB$19</definedName>
    <definedName name="A130158260A_Latest">Data5!$FB$19</definedName>
    <definedName name="A130158268V">Data5!$IH$1:$IH$10,Data5!$IH$11:$IH$19</definedName>
    <definedName name="A130158268V_Data">Data5!$IH$11:$IH$19</definedName>
    <definedName name="A130158268V_Latest">Data5!$IH$19</definedName>
    <definedName name="A130158276V">Data6!$D$1:$D$10,Data6!$D$11:$D$19</definedName>
    <definedName name="A130158276V_Data">Data6!$D$11:$D$19</definedName>
    <definedName name="A130158276V_Latest">Data6!$D$19</definedName>
    <definedName name="A130158284V">Data6!$G$1:$G$10,Data6!$G$11:$G$19</definedName>
    <definedName name="A130158284V_Data">Data6!$G$11:$G$19</definedName>
    <definedName name="A130158284V_Latest">Data6!$G$19</definedName>
    <definedName name="A130158292V">Data5!$FW$1:$FW$10,Data5!$FW$11:$FW$19</definedName>
    <definedName name="A130158292V_Data">Data5!$FW$11:$FW$19</definedName>
    <definedName name="A130158292V_Latest">Data5!$FW$19</definedName>
    <definedName name="A130158300J">Data5!$GF$1:$GF$10,Data5!$GF$11:$GF$19</definedName>
    <definedName name="A130158300J_Data">Data5!$GF$11:$GF$19</definedName>
    <definedName name="A130158300J_Latest">Data5!$GF$19</definedName>
    <definedName name="A130158308A">Data5!$HG$1:$HG$10,Data5!$HG$11:$HG$19</definedName>
    <definedName name="A130158308A_Data">Data5!$HG$11:$HG$19</definedName>
    <definedName name="A130158308A_Latest">Data5!$HG$19</definedName>
    <definedName name="A130158316A">Data5!$HJ$1:$HJ$10,Data5!$HJ$11:$HJ$19</definedName>
    <definedName name="A130158316A_Data">Data5!$HJ$11:$HJ$19</definedName>
    <definedName name="A130158316A_Latest">Data5!$HJ$19</definedName>
    <definedName name="A130158324A">Data5!$IQ$1:$IQ$10,Data5!$IQ$11:$IQ$19</definedName>
    <definedName name="A130158324A_Data">Data5!$IQ$11:$IQ$19</definedName>
    <definedName name="A130158324A_Latest">Data5!$IQ$19</definedName>
    <definedName name="A130158332A">Data5!$FE$1:$FE$10,Data5!$FE$11:$FE$19</definedName>
    <definedName name="A130158332A_Data">Data5!$FE$11:$FE$19</definedName>
    <definedName name="A130158332A_Latest">Data5!$FE$19</definedName>
    <definedName name="A130158340A">Data5!$FK$1:$FK$10,Data5!$FK$11:$FK$19</definedName>
    <definedName name="A130158340A_Data">Data5!$FK$11:$FK$19</definedName>
    <definedName name="A130158340A_Latest">Data5!$FK$19</definedName>
    <definedName name="A130158348V">Data5!$FN$1:$FN$10,Data5!$FN$11:$FN$19</definedName>
    <definedName name="A130158348V_Data">Data5!$FN$11:$FN$19</definedName>
    <definedName name="A130158348V_Latest">Data5!$FN$19</definedName>
    <definedName name="A130158356V">Data5!$GC$1:$GC$10,Data5!$GC$11:$GC$19</definedName>
    <definedName name="A130158356V_Data">Data5!$GC$11:$GC$19</definedName>
    <definedName name="A130158356V_Latest">Data5!$GC$19</definedName>
    <definedName name="A130158364V">Data5!$GI$1:$GI$10,Data5!$GI$11:$GI$19</definedName>
    <definedName name="A130158364V_Data">Data5!$GI$11:$GI$19</definedName>
    <definedName name="A130158364V_Latest">Data5!$GI$19</definedName>
    <definedName name="A130158372V">Data6!$J$1:$J$10,Data6!$J$11:$J$19</definedName>
    <definedName name="A130158372V_Data">Data6!$J$11:$J$19</definedName>
    <definedName name="A130158372V_Latest">Data6!$J$19</definedName>
    <definedName name="A130158380V">Data6!$AZ$1:$AZ$10,Data6!$AZ$11:$AZ$19</definedName>
    <definedName name="A130158380V_Data">Data6!$AZ$11:$AZ$19</definedName>
    <definedName name="A130158380V_Latest">Data6!$AZ$19</definedName>
    <definedName name="A130158388L">Data6!$CA$1:$CA$10,Data6!$CA$11:$CA$19</definedName>
    <definedName name="A130158388L_Data">Data6!$CA$11:$CA$19</definedName>
    <definedName name="A130158388L_Latest">Data6!$CA$19</definedName>
    <definedName name="A130158396L">Data6!$BO$1:$BO$10,Data6!$BO$11:$BO$19</definedName>
    <definedName name="A130158396L_Data">Data6!$BO$11:$BO$19</definedName>
    <definedName name="A130158396L_Latest">Data6!$BO$19</definedName>
    <definedName name="A130158404A">Data6!$BC$1:$BC$10,Data6!$BC$11:$BC$19</definedName>
    <definedName name="A130158404A_Data">Data6!$BC$11:$BC$19</definedName>
    <definedName name="A130158404A_Latest">Data6!$BC$19</definedName>
    <definedName name="A130158412A">Data6!$BI$1:$BI$10,Data6!$BI$11:$BI$19</definedName>
    <definedName name="A130158412A_Data">Data6!$BI$11:$BI$19</definedName>
    <definedName name="A130158412A_Latest">Data6!$BI$19</definedName>
    <definedName name="A130158420A">Data6!$CG$1:$CG$10,Data6!$CG$11:$CG$19</definedName>
    <definedName name="A130158420A_Data">Data6!$CG$11:$CG$19</definedName>
    <definedName name="A130158420A_Latest">Data6!$CG$19</definedName>
    <definedName name="A130158428V">Data6!$BX$1:$BX$10,Data6!$BX$11:$BX$19</definedName>
    <definedName name="A130158428V_Data">Data6!$BX$11:$BX$19</definedName>
    <definedName name="A130158428V_Latest">Data6!$BX$19</definedName>
    <definedName name="A130158436V">Data6!$CM$1:$CM$10,Data6!$CM$11:$CM$19</definedName>
    <definedName name="A130158436V_Data">Data6!$CM$11:$CM$19</definedName>
    <definedName name="A130158436V_Latest">Data6!$CM$19</definedName>
    <definedName name="A130158444V">Data6!$CY$1:$CY$10,Data6!$CY$11:$CY$19</definedName>
    <definedName name="A130158444V_Data">Data6!$CY$11:$CY$19</definedName>
    <definedName name="A130158444V_Latest">Data6!$CY$19</definedName>
    <definedName name="A130158454X">Data6!$BL$1:$BL$10,Data6!$BL$11:$BL$19</definedName>
    <definedName name="A130158454X_Data">Data6!$BL$11:$BL$19</definedName>
    <definedName name="A130158454X_Latest">Data6!$BL$19</definedName>
    <definedName name="A130158460V">Data6!$AK$1:$AK$10,Data6!$AK$11:$AK$19</definedName>
    <definedName name="A130158460V_Data">Data6!$AK$11:$AK$19</definedName>
    <definedName name="A130158460V_Latest">Data6!$AK$19</definedName>
    <definedName name="A130158468L">Data6!$AW$1:$AW$10,Data6!$AW$11:$AW$19</definedName>
    <definedName name="A130158468L_Data">Data6!$AW$11:$AW$19</definedName>
    <definedName name="A130158468L_Latest">Data6!$AW$19</definedName>
    <definedName name="A130158476L">Data6!$CD$1:$CD$10,Data6!$CD$11:$CD$19</definedName>
    <definedName name="A130158476L_Data">Data6!$CD$11:$CD$19</definedName>
    <definedName name="A130158476L_Latest">Data6!$CD$19</definedName>
    <definedName name="A130158484L">Data6!$CJ$1:$CJ$10,Data6!$CJ$11:$CJ$19</definedName>
    <definedName name="A130158484L_Data">Data6!$CJ$11:$CJ$19</definedName>
    <definedName name="A130158484L_Latest">Data6!$CJ$19</definedName>
    <definedName name="A130158492L">Data6!$CP$1:$CP$10,Data6!$CP$11:$CP$19</definedName>
    <definedName name="A130158492L_Data">Data6!$CP$11:$CP$19</definedName>
    <definedName name="A130158492L_Latest">Data6!$CP$19</definedName>
    <definedName name="A130158500A">Data6!$CV$1:$CV$10,Data6!$CV$11:$CV$19</definedName>
    <definedName name="A130158500A_Data">Data6!$CV$11:$CV$19</definedName>
    <definedName name="A130158500A_Latest">Data6!$CV$19</definedName>
    <definedName name="A130158508V">Data6!$S$1:$S$10,Data6!$S$11:$S$19</definedName>
    <definedName name="A130158508V_Data">Data6!$S$11:$S$19</definedName>
    <definedName name="A130158508V_Latest">Data6!$S$19</definedName>
    <definedName name="A130158516V">Data6!$AB$1:$AB$10,Data6!$AB$11:$AB$19</definedName>
    <definedName name="A130158516V_Data">Data6!$AB$11:$AB$19</definedName>
    <definedName name="A130158516V_Latest">Data6!$AB$19</definedName>
    <definedName name="A130158524V">Data6!$AE$1:$AE$10,Data6!$AE$11:$AE$19</definedName>
    <definedName name="A130158524V_Data">Data6!$AE$11:$AE$19</definedName>
    <definedName name="A130158524V_Latest">Data6!$AE$19</definedName>
    <definedName name="A130158532V">Data6!$BF$1:$BF$10,Data6!$BF$11:$BF$19</definedName>
    <definedName name="A130158532V_Data">Data6!$BF$11:$BF$19</definedName>
    <definedName name="A130158532V_Latest">Data6!$BF$19</definedName>
    <definedName name="A130158540V">Data6!$M$1:$M$10,Data6!$M$11:$M$19</definedName>
    <definedName name="A130158540V_Data">Data6!$M$11:$M$19</definedName>
    <definedName name="A130158540V_Latest">Data6!$M$19</definedName>
    <definedName name="A130158548L">Data6!$CS$1:$CS$10,Data6!$CS$11:$CS$19</definedName>
    <definedName name="A130158548L_Data">Data6!$CS$11:$CS$19</definedName>
    <definedName name="A130158548L_Latest">Data6!$CS$19</definedName>
    <definedName name="A130158556L">Data6!$DE$1:$DE$10,Data6!$DE$11:$DE$19</definedName>
    <definedName name="A130158556L_Data">Data6!$DE$11:$DE$19</definedName>
    <definedName name="A130158556L_Latest">Data6!$DE$19</definedName>
    <definedName name="A130158564L">Data6!$DH$1:$DH$10,Data6!$DH$11:$DH$19</definedName>
    <definedName name="A130158564L_Data">Data6!$DH$11:$DH$19</definedName>
    <definedName name="A130158564L_Latest">Data6!$DH$19</definedName>
    <definedName name="A130158572L">Data6!$AH$1:$AH$10,Data6!$AH$11:$AH$19</definedName>
    <definedName name="A130158572L_Data">Data6!$AH$11:$AH$19</definedName>
    <definedName name="A130158572L_Latest">Data6!$AH$19</definedName>
    <definedName name="A130158580L">Data6!$AQ$1:$AQ$10,Data6!$AQ$11:$AQ$19</definedName>
    <definedName name="A130158580L_Data">Data6!$AQ$11:$AQ$19</definedName>
    <definedName name="A130158580L_Latest">Data6!$AQ$19</definedName>
    <definedName name="A130158588F">Data6!$BR$1:$BR$10,Data6!$BR$11:$BR$19</definedName>
    <definedName name="A130158588F_Data">Data6!$BR$11:$BR$19</definedName>
    <definedName name="A130158588F_Latest">Data6!$BR$19</definedName>
    <definedName name="A130158596F">Data6!$BU$1:$BU$10,Data6!$BU$11:$BU$19</definedName>
    <definedName name="A130158596F_Data">Data6!$BU$11:$BU$19</definedName>
    <definedName name="A130158596F_Latest">Data6!$BU$19</definedName>
    <definedName name="A130158604V">Data6!$DB$1:$DB$10,Data6!$DB$11:$DB$19</definedName>
    <definedName name="A130158604V_Data">Data6!$DB$11:$DB$19</definedName>
    <definedName name="A130158604V_Latest">Data6!$DB$19</definedName>
    <definedName name="A130158612V">Data6!$P$1:$P$10,Data6!$P$11:$P$19</definedName>
    <definedName name="A130158612V_Data">Data6!$P$11:$P$19</definedName>
    <definedName name="A130158612V_Latest">Data6!$P$19</definedName>
    <definedName name="A130158620V">Data6!$V$1:$V$10,Data6!$V$11:$V$19</definedName>
    <definedName name="A130158620V_Data">Data6!$V$11:$V$19</definedName>
    <definedName name="A130158620V_Latest">Data6!$V$19</definedName>
    <definedName name="A130158628L">Data6!$Y$1:$Y$10,Data6!$Y$11:$Y$19</definedName>
    <definedName name="A130158628L_Data">Data6!$Y$11:$Y$19</definedName>
    <definedName name="A130158628L_Latest">Data6!$Y$19</definedName>
    <definedName name="A130158636L">Data6!$AN$1:$AN$10,Data6!$AN$11:$AN$19</definedName>
    <definedName name="A130158636L_Data">Data6!$AN$11:$AN$19</definedName>
    <definedName name="A130158636L_Latest">Data6!$AN$19</definedName>
    <definedName name="A130158644L">Data6!$AT$1:$AT$10,Data6!$AT$11:$AT$19</definedName>
    <definedName name="A130158644L_Data">Data6!$AT$11:$AT$19</definedName>
    <definedName name="A130158644L_Latest">Data6!$AT$19</definedName>
    <definedName name="A130158652L">Data6!$DK$1:$DK$10,Data6!$DK$11:$DK$19</definedName>
    <definedName name="A130158652L_Data">Data6!$DK$11:$DK$19</definedName>
    <definedName name="A130158652L_Latest">Data6!$DK$19</definedName>
    <definedName name="A130158660L">Data3!$FP$1:$FP$10,Data3!$FP$11:$FP$19</definedName>
    <definedName name="A130158660L_Data">Data3!$FP$11:$FP$19</definedName>
    <definedName name="A130158660L_Latest">Data3!$FP$19</definedName>
    <definedName name="A130158668F">Data3!$GQ$1:$GQ$10,Data3!$GQ$11:$GQ$19</definedName>
    <definedName name="A130158668F_Data">Data3!$GQ$11:$GQ$19</definedName>
    <definedName name="A130158668F_Latest">Data3!$GQ$19</definedName>
    <definedName name="A130158676F">Data3!$GE$1:$GE$10,Data3!$GE$11:$GE$19</definedName>
    <definedName name="A130158676F_Data">Data3!$GE$11:$GE$19</definedName>
    <definedName name="A130158676F_Latest">Data3!$GE$19</definedName>
    <definedName name="A130158684F">Data3!$FS$1:$FS$10,Data3!$FS$11:$FS$19</definedName>
    <definedName name="A130158684F_Data">Data3!$FS$11:$FS$19</definedName>
    <definedName name="A130158684F_Latest">Data3!$FS$19</definedName>
    <definedName name="A130158692F">Data3!$FY$1:$FY$10,Data3!$FY$11:$FY$19</definedName>
    <definedName name="A130158692F_Data">Data3!$FY$11:$FY$19</definedName>
    <definedName name="A130158692F_Latest">Data3!$FY$19</definedName>
    <definedName name="A130158700V">Data3!$GW$1:$GW$10,Data3!$GW$11:$GW$19</definedName>
    <definedName name="A130158700V_Data">Data3!$GW$11:$GW$19</definedName>
    <definedName name="A130158700V_Latest">Data3!$GW$19</definedName>
    <definedName name="A130158708L">Data3!$GN$1:$GN$10,Data3!$GN$11:$GN$19</definedName>
    <definedName name="A130158708L_Data">Data3!$GN$11:$GN$19</definedName>
    <definedName name="A130158708L_Latest">Data3!$GN$19</definedName>
    <definedName name="A130158716L">Data3!$HC$1:$HC$10,Data3!$HC$11:$HC$19</definedName>
    <definedName name="A130158716L_Data">Data3!$HC$11:$HC$19</definedName>
    <definedName name="A130158716L_Latest">Data3!$HC$19</definedName>
    <definedName name="A130158724L">Data3!$HO$1:$HO$10,Data3!$HO$11:$HO$19</definedName>
    <definedName name="A130158724L_Data">Data3!$HO$11:$HO$19</definedName>
    <definedName name="A130158724L_Latest">Data3!$HO$19</definedName>
    <definedName name="A130158734T">Data3!$GB$1:$GB$10,Data3!$GB$11:$GB$19</definedName>
    <definedName name="A130158734T_Data">Data3!$GB$11:$GB$19</definedName>
    <definedName name="A130158734T_Latest">Data3!$GB$19</definedName>
    <definedName name="A130158740L">Data3!$FA$1:$FA$10,Data3!$FA$11:$FA$19</definedName>
    <definedName name="A130158740L_Data">Data3!$FA$11:$FA$19</definedName>
    <definedName name="A130158740L_Latest">Data3!$FA$19</definedName>
    <definedName name="A130158748F">Data3!$FM$1:$FM$10,Data3!$FM$11:$FM$19</definedName>
    <definedName name="A130158748F_Data">Data3!$FM$11:$FM$19</definedName>
    <definedName name="A130158748F_Latest">Data3!$FM$19</definedName>
    <definedName name="A130158756F">Data3!$GT$1:$GT$10,Data3!$GT$11:$GT$19</definedName>
    <definedName name="A130158756F_Data">Data3!$GT$11:$GT$19</definedName>
    <definedName name="A130158756F_Latest">Data3!$GT$19</definedName>
    <definedName name="A130158764F">Data3!$GZ$1:$GZ$10,Data3!$GZ$11:$GZ$19</definedName>
    <definedName name="A130158764F_Data">Data3!$GZ$11:$GZ$19</definedName>
    <definedName name="A130158764F_Latest">Data3!$GZ$19</definedName>
    <definedName name="A130158772F">Data3!$HF$1:$HF$10,Data3!$HF$11:$HF$19</definedName>
    <definedName name="A130158772F_Data">Data3!$HF$11:$HF$19</definedName>
    <definedName name="A130158772F_Latest">Data3!$HF$19</definedName>
    <definedName name="A130158780F">Data3!$HL$1:$HL$10,Data3!$HL$11:$HL$19</definedName>
    <definedName name="A130158780F_Data">Data3!$HL$11:$HL$19</definedName>
    <definedName name="A130158780F_Latest">Data3!$HL$19</definedName>
    <definedName name="A130158788X">Data3!$EI$1:$EI$10,Data3!$EI$11:$EI$19</definedName>
    <definedName name="A130158788X_Data">Data3!$EI$11:$EI$19</definedName>
    <definedName name="A130158788X_Latest">Data3!$EI$19</definedName>
    <definedName name="A130158796X">Data3!$ER$1:$ER$10,Data3!$ER$11:$ER$19</definedName>
    <definedName name="A130158796X_Data">Data3!$ER$11:$ER$19</definedName>
    <definedName name="A130158796X_Latest">Data3!$ER$19</definedName>
    <definedName name="A130158804L">Data3!$EU$1:$EU$10,Data3!$EU$11:$EU$19</definedName>
    <definedName name="A130158804L_Data">Data3!$EU$11:$EU$19</definedName>
    <definedName name="A130158804L_Latest">Data3!$EU$19</definedName>
    <definedName name="A130158812L">Data3!$FV$1:$FV$10,Data3!$FV$11:$FV$19</definedName>
    <definedName name="A130158812L_Data">Data3!$FV$11:$FV$19</definedName>
    <definedName name="A130158812L_Latest">Data3!$FV$19</definedName>
    <definedName name="A130158820L">Data3!$EC$1:$EC$10,Data3!$EC$11:$EC$19</definedName>
    <definedName name="A130158820L_Data">Data3!$EC$11:$EC$19</definedName>
    <definedName name="A130158820L_Latest">Data3!$EC$19</definedName>
    <definedName name="A130158828F">Data3!$HI$1:$HI$10,Data3!$HI$11:$HI$19</definedName>
    <definedName name="A130158828F_Data">Data3!$HI$11:$HI$19</definedName>
    <definedName name="A130158828F_Latest">Data3!$HI$19</definedName>
    <definedName name="A130158836F">Data3!$HU$1:$HU$10,Data3!$HU$11:$HU$19</definedName>
    <definedName name="A130158836F_Data">Data3!$HU$11:$HU$19</definedName>
    <definedName name="A130158836F_Latest">Data3!$HU$19</definedName>
    <definedName name="A130158844F">Data3!$HX$1:$HX$10,Data3!$HX$11:$HX$19</definedName>
    <definedName name="A130158844F_Data">Data3!$HX$11:$HX$19</definedName>
    <definedName name="A130158844F_Latest">Data3!$HX$19</definedName>
    <definedName name="A130158852F">Data3!$EX$1:$EX$10,Data3!$EX$11:$EX$19</definedName>
    <definedName name="A130158852F_Data">Data3!$EX$11:$EX$19</definedName>
    <definedName name="A130158852F_Latest">Data3!$EX$19</definedName>
    <definedName name="A130158860F">Data3!$FG$1:$FG$10,Data3!$FG$11:$FG$19</definedName>
    <definedName name="A130158860F_Data">Data3!$FG$11:$FG$19</definedName>
    <definedName name="A130158860F_Latest">Data3!$FG$19</definedName>
    <definedName name="A130158868X">Data3!$GH$1:$GH$10,Data3!$GH$11:$GH$19</definedName>
    <definedName name="A130158868X_Data">Data3!$GH$11:$GH$19</definedName>
    <definedName name="A130158868X_Latest">Data3!$GH$19</definedName>
    <definedName name="A130158876X">Data3!$GK$1:$GK$10,Data3!$GK$11:$GK$19</definedName>
    <definedName name="A130158876X_Data">Data3!$GK$11:$GK$19</definedName>
    <definedName name="A130158876X_Latest">Data3!$GK$19</definedName>
    <definedName name="A130158884X">Data3!$HR$1:$HR$10,Data3!$HR$11:$HR$19</definedName>
    <definedName name="A130158884X_Data">Data3!$HR$11:$HR$19</definedName>
    <definedName name="A130158884X_Latest">Data3!$HR$19</definedName>
    <definedName name="A130158892X">Data3!$EF$1:$EF$10,Data3!$EF$11:$EF$19</definedName>
    <definedName name="A130158892X_Data">Data3!$EF$11:$EF$19</definedName>
    <definedName name="A130158892X_Latest">Data3!$EF$19</definedName>
    <definedName name="A130158900L">Data3!$EL$1:$EL$10,Data3!$EL$11:$EL$19</definedName>
    <definedName name="A130158900L_Data">Data3!$EL$11:$EL$19</definedName>
    <definedName name="A130158900L_Latest">Data3!$EL$19</definedName>
    <definedName name="A130158908F">Data3!$EO$1:$EO$10,Data3!$EO$11:$EO$19</definedName>
    <definedName name="A130158908F_Data">Data3!$EO$11:$EO$19</definedName>
    <definedName name="A130158908F_Latest">Data3!$EO$19</definedName>
    <definedName name="A130158916F">Data3!$FD$1:$FD$10,Data3!$FD$11:$FD$19</definedName>
    <definedName name="A130158916F_Data">Data3!$FD$11:$FD$19</definedName>
    <definedName name="A130158916F_Latest">Data3!$FD$19</definedName>
    <definedName name="A130158924F">Data3!$FJ$1:$FJ$10,Data3!$FJ$11:$FJ$19</definedName>
    <definedName name="A130158924F_Data">Data3!$FJ$11:$FJ$19</definedName>
    <definedName name="A130158924F_Latest">Data3!$FJ$19</definedName>
    <definedName name="A130158932F">Data3!$IA$1:$IA$10,Data3!$IA$11:$IA$19</definedName>
    <definedName name="A130158932F_Data">Data3!$IA$11:$IA$19</definedName>
    <definedName name="A130158932F_Latest">Data3!$IA$19</definedName>
    <definedName name="A130158940F">Data4!$EB$1:$EB$10,Data4!$EB$11:$EB$19</definedName>
    <definedName name="A130158940F_Data">Data4!$EB$11:$EB$19</definedName>
    <definedName name="A130158940F_Latest">Data4!$EB$19</definedName>
    <definedName name="A130158948X">Data4!$FC$1:$FC$10,Data4!$FC$11:$FC$19</definedName>
    <definedName name="A130158948X_Data">Data4!$FC$11:$FC$19</definedName>
    <definedName name="A130158948X_Latest">Data4!$FC$19</definedName>
    <definedName name="A130158956X">Data4!$EQ$1:$EQ$10,Data4!$EQ$11:$EQ$19</definedName>
    <definedName name="A130158956X_Data">Data4!$EQ$11:$EQ$19</definedName>
    <definedName name="A130158956X_Latest">Data4!$EQ$19</definedName>
    <definedName name="A130158964X">Data4!$EE$1:$EE$10,Data4!$EE$11:$EE$19</definedName>
    <definedName name="A130158964X_Data">Data4!$EE$11:$EE$19</definedName>
    <definedName name="A130158964X_Latest">Data4!$EE$19</definedName>
    <definedName name="A130158972X">Data4!$EK$1:$EK$10,Data4!$EK$11:$EK$19</definedName>
    <definedName name="A130158972X_Data">Data4!$EK$11:$EK$19</definedName>
    <definedName name="A130158972X_Latest">Data4!$EK$19</definedName>
    <definedName name="A130158980X">Data4!$FI$1:$FI$10,Data4!$FI$11:$FI$19</definedName>
    <definedName name="A130158980X_Data">Data4!$FI$11:$FI$19</definedName>
    <definedName name="A130158980X_Latest">Data4!$FI$19</definedName>
    <definedName name="A130158988T">Data4!$EZ$1:$EZ$10,Data4!$EZ$11:$EZ$19</definedName>
    <definedName name="A130158988T_Data">Data4!$EZ$11:$EZ$19</definedName>
    <definedName name="A130158988T_Latest">Data4!$EZ$19</definedName>
    <definedName name="A130158996T">Data4!$FO$1:$FO$10,Data4!$FO$11:$FO$19</definedName>
    <definedName name="A130158996T_Data">Data4!$FO$11:$FO$19</definedName>
    <definedName name="A130158996T_Latest">Data4!$FO$19</definedName>
    <definedName name="A130159004J">Data4!$GA$1:$GA$10,Data4!$GA$11:$GA$19</definedName>
    <definedName name="A130159004J_Data">Data4!$GA$11:$GA$19</definedName>
    <definedName name="A130159004J_Latest">Data4!$GA$19</definedName>
    <definedName name="A130159014L">Data4!$EN$1:$EN$10,Data4!$EN$11:$EN$19</definedName>
    <definedName name="A130159014L_Data">Data4!$EN$11:$EN$19</definedName>
    <definedName name="A130159014L_Latest">Data4!$EN$19</definedName>
    <definedName name="A130159020J">Data4!$DM$1:$DM$10,Data4!$DM$11:$DM$19</definedName>
    <definedName name="A130159020J_Data">Data4!$DM$11:$DM$19</definedName>
    <definedName name="A130159020J_Latest">Data4!$DM$19</definedName>
    <definedName name="A130159028A">Data4!$DY$1:$DY$10,Data4!$DY$11:$DY$19</definedName>
    <definedName name="A130159028A_Data">Data4!$DY$11:$DY$19</definedName>
    <definedName name="A130159028A_Latest">Data4!$DY$19</definedName>
    <definedName name="A130159036A">Data4!$FF$1:$FF$10,Data4!$FF$11:$FF$19</definedName>
    <definedName name="A130159036A_Data">Data4!$FF$11:$FF$19</definedName>
    <definedName name="A130159036A_Latest">Data4!$FF$19</definedName>
    <definedName name="A130159044A">Data4!$FL$1:$FL$10,Data4!$FL$11:$FL$19</definedName>
    <definedName name="A130159044A_Data">Data4!$FL$11:$FL$19</definedName>
    <definedName name="A130159044A_Latest">Data4!$FL$19</definedName>
    <definedName name="A130159052A">Data4!$FR$1:$FR$10,Data4!$FR$11:$FR$19</definedName>
    <definedName name="A130159052A_Data">Data4!$FR$11:$FR$19</definedName>
    <definedName name="A130159052A_Latest">Data4!$FR$19</definedName>
    <definedName name="A130159060A">Data4!$FX$1:$FX$10,Data4!$FX$11:$FX$19</definedName>
    <definedName name="A130159060A_Data">Data4!$FX$11:$FX$19</definedName>
    <definedName name="A130159060A_Latest">Data4!$FX$19</definedName>
    <definedName name="A130159068V">Data4!$CU$1:$CU$10,Data4!$CU$11:$CU$19</definedName>
    <definedName name="A130159068V_Data">Data4!$CU$11:$CU$19</definedName>
    <definedName name="A130159068V_Latest">Data4!$CU$19</definedName>
    <definedName name="A130159076V">Data4!$DD$1:$DD$10,Data4!$DD$11:$DD$19</definedName>
    <definedName name="A130159076V_Data">Data4!$DD$11:$DD$19</definedName>
    <definedName name="A130159076V_Latest">Data4!$DD$19</definedName>
    <definedName name="A130159084V">Data4!$DG$1:$DG$10,Data4!$DG$11:$DG$19</definedName>
    <definedName name="A130159084V_Data">Data4!$DG$11:$DG$19</definedName>
    <definedName name="A130159084V_Latest">Data4!$DG$19</definedName>
    <definedName name="A130159092V">Data4!$EH$1:$EH$10,Data4!$EH$11:$EH$19</definedName>
    <definedName name="A130159092V_Data">Data4!$EH$11:$EH$19</definedName>
    <definedName name="A130159092V_Latest">Data4!$EH$19</definedName>
    <definedName name="A130159100J">Data4!$CO$1:$CO$10,Data4!$CO$11:$CO$19</definedName>
    <definedName name="A130159100J_Data">Data4!$CO$11:$CO$19</definedName>
    <definedName name="A130159100J_Latest">Data4!$CO$19</definedName>
    <definedName name="A130159108A">Data4!$FU$1:$FU$10,Data4!$FU$11:$FU$19</definedName>
    <definedName name="A130159108A_Data">Data4!$FU$11:$FU$19</definedName>
    <definedName name="A130159108A_Latest">Data4!$FU$19</definedName>
    <definedName name="A130159116A">Data4!$GG$1:$GG$10,Data4!$GG$11:$GG$19</definedName>
    <definedName name="A130159116A_Data">Data4!$GG$11:$GG$19</definedName>
    <definedName name="A130159116A_Latest">Data4!$GG$19</definedName>
    <definedName name="A130159124A">Data4!$GJ$1:$GJ$10,Data4!$GJ$11:$GJ$19</definedName>
    <definedName name="A130159124A_Data">Data4!$GJ$11:$GJ$19</definedName>
    <definedName name="A130159124A_Latest">Data4!$GJ$19</definedName>
    <definedName name="A130159132A">Data4!$DJ$1:$DJ$10,Data4!$DJ$11:$DJ$19</definedName>
    <definedName name="A130159132A_Data">Data4!$DJ$11:$DJ$19</definedName>
    <definedName name="A130159132A_Latest">Data4!$DJ$19</definedName>
    <definedName name="A130159140A">Data4!$DS$1:$DS$10,Data4!$DS$11:$DS$19</definedName>
    <definedName name="A130159140A_Data">Data4!$DS$11:$DS$19</definedName>
    <definedName name="A130159140A_Latest">Data4!$DS$19</definedName>
    <definedName name="A130159148V">Data4!$ET$1:$ET$10,Data4!$ET$11:$ET$19</definedName>
    <definedName name="A130159148V_Data">Data4!$ET$11:$ET$19</definedName>
    <definedName name="A130159148V_Latest">Data4!$ET$19</definedName>
    <definedName name="A130159156V">Data4!$EW$1:$EW$10,Data4!$EW$11:$EW$19</definedName>
    <definedName name="A130159156V_Data">Data4!$EW$11:$EW$19</definedName>
    <definedName name="A130159156V_Latest">Data4!$EW$19</definedName>
    <definedName name="A130159164V">Data4!$GD$1:$GD$10,Data4!$GD$11:$GD$19</definedName>
    <definedName name="A130159164V_Data">Data4!$GD$11:$GD$19</definedName>
    <definedName name="A130159164V_Latest">Data4!$GD$19</definedName>
    <definedName name="A130159172V">Data4!$CR$1:$CR$10,Data4!$CR$11:$CR$19</definedName>
    <definedName name="A130159172V_Data">Data4!$CR$11:$CR$19</definedName>
    <definedName name="A130159172V_Latest">Data4!$CR$19</definedName>
    <definedName name="A130159180V">Data4!$CX$1:$CX$10,Data4!$CX$11:$CX$19</definedName>
    <definedName name="A130159180V_Data">Data4!$CX$11:$CX$19</definedName>
    <definedName name="A130159180V_Latest">Data4!$CX$19</definedName>
    <definedName name="A130159188L">Data4!$DA$1:$DA$10,Data4!$DA$11:$DA$19</definedName>
    <definedName name="A130159188L_Data">Data4!$DA$11:$DA$19</definedName>
    <definedName name="A130159188L_Latest">Data4!$DA$19</definedName>
    <definedName name="A130159196L">Data4!$DP$1:$DP$10,Data4!$DP$11:$DP$19</definedName>
    <definedName name="A130159196L_Data">Data4!$DP$11:$DP$19</definedName>
    <definedName name="A130159196L_Latest">Data4!$DP$19</definedName>
    <definedName name="A130159204A">Data4!$DV$1:$DV$10,Data4!$DV$11:$DV$19</definedName>
    <definedName name="A130159204A_Data">Data4!$DV$11:$DV$19</definedName>
    <definedName name="A130159204A_Latest">Data4!$DV$19</definedName>
    <definedName name="A130159212A">Data4!$GM$1:$GM$10,Data4!$GM$11:$GM$19</definedName>
    <definedName name="A130159212A_Data">Data4!$GM$11:$GM$19</definedName>
    <definedName name="A130159212A_Latest">Data4!$GM$19</definedName>
    <definedName name="A130159220A">Data4!$IC$1:$IC$10,Data4!$IC$11:$IC$19</definedName>
    <definedName name="A130159220A_Data">Data4!$IC$11:$IC$19</definedName>
    <definedName name="A130159220A_Latest">Data4!$IC$19</definedName>
    <definedName name="A130159228V">Data5!$N$1:$N$10,Data5!$N$11:$N$19</definedName>
    <definedName name="A130159228V_Data">Data5!$N$11:$N$19</definedName>
    <definedName name="A130159228V_Latest">Data5!$N$19</definedName>
    <definedName name="A130159236V">Data5!$B$1:$B$10,Data5!$B$11:$B$19</definedName>
    <definedName name="A130159236V_Data">Data5!$B$11:$B$19</definedName>
    <definedName name="A130159236V_Latest">Data5!$B$19</definedName>
    <definedName name="A130159244V">Data4!$IF$1:$IF$10,Data4!$IF$11:$IF$19</definedName>
    <definedName name="A130159244V_Data">Data4!$IF$11:$IF$19</definedName>
    <definedName name="A130159244V_Latest">Data4!$IF$19</definedName>
    <definedName name="A130159252V">Data4!$IL$1:$IL$10,Data4!$IL$11:$IL$19</definedName>
    <definedName name="A130159252V_Data">Data4!$IL$11:$IL$19</definedName>
    <definedName name="A130159252V_Latest">Data4!$IL$19</definedName>
    <definedName name="A130159260V">Data5!$T$1:$T$10,Data5!$T$11:$T$19</definedName>
    <definedName name="A130159260V_Data">Data5!$T$11:$T$19</definedName>
    <definedName name="A130159260V_Latest">Data5!$T$19</definedName>
    <definedName name="A130159268L">Data5!$K$1:$K$10,Data5!$K$11:$K$19</definedName>
    <definedName name="A130159268L_Data">Data5!$K$11:$K$19</definedName>
    <definedName name="A130159268L_Latest">Data5!$K$19</definedName>
    <definedName name="A130159276L">Data5!$Z$1:$Z$10,Data5!$Z$11:$Z$19</definedName>
    <definedName name="A130159276L_Data">Data5!$Z$11:$Z$19</definedName>
    <definedName name="A130159276L_Latest">Data5!$Z$19</definedName>
    <definedName name="A130159284L">Data5!$AL$1:$AL$10,Data5!$AL$11:$AL$19</definedName>
    <definedName name="A130159284L_Data">Data5!$AL$11:$AL$19</definedName>
    <definedName name="A130159284L_Latest">Data5!$AL$19</definedName>
    <definedName name="A130159294T">Data4!$IO$1:$IO$10,Data4!$IO$11:$IO$19</definedName>
    <definedName name="A130159294T_Data">Data4!$IO$11:$IO$19</definedName>
    <definedName name="A130159294T_Latest">Data4!$IO$19</definedName>
    <definedName name="A130159300A">Data4!$HN$1:$HN$10,Data4!$HN$11:$HN$19</definedName>
    <definedName name="A130159300A_Data">Data4!$HN$11:$HN$19</definedName>
    <definedName name="A130159300A_Latest">Data4!$HN$19</definedName>
    <definedName name="A130159308V">Data4!$HZ$1:$HZ$10,Data4!$HZ$11:$HZ$19</definedName>
    <definedName name="A130159308V_Data">Data4!$HZ$11:$HZ$19</definedName>
    <definedName name="A130159308V_Latest">Data4!$HZ$19</definedName>
    <definedName name="A130159316V">Data5!$Q$1:$Q$10,Data5!$Q$11:$Q$19</definedName>
    <definedName name="A130159316V_Data">Data5!$Q$11:$Q$19</definedName>
    <definedName name="A130159316V_Latest">Data5!$Q$19</definedName>
    <definedName name="A130159324V">Data5!$W$1:$W$10,Data5!$W$11:$W$19</definedName>
    <definedName name="A130159324V_Data">Data5!$W$11:$W$19</definedName>
    <definedName name="A130159324V_Latest">Data5!$W$19</definedName>
    <definedName name="A130159332V">Data5!$AC$1:$AC$10,Data5!$AC$11:$AC$19</definedName>
    <definedName name="A130159332V_Data">Data5!$AC$11:$AC$19</definedName>
    <definedName name="A130159332V_Latest">Data5!$AC$19</definedName>
    <definedName name="A130159340V">Data5!$AI$1:$AI$10,Data5!$AI$11:$AI$19</definedName>
    <definedName name="A130159340V_Data">Data5!$AI$11:$AI$19</definedName>
    <definedName name="A130159340V_Latest">Data5!$AI$19</definedName>
    <definedName name="A130159348L">Data4!$GV$1:$GV$10,Data4!$GV$11:$GV$19</definedName>
    <definedName name="A130159348L_Data">Data4!$GV$11:$GV$19</definedName>
    <definedName name="A130159348L_Latest">Data4!$GV$19</definedName>
    <definedName name="A130159356L">Data4!$HE$1:$HE$10,Data4!$HE$11:$HE$19</definedName>
    <definedName name="A130159356L_Data">Data4!$HE$11:$HE$19</definedName>
    <definedName name="A130159356L_Latest">Data4!$HE$19</definedName>
    <definedName name="A130159364L">Data4!$HH$1:$HH$10,Data4!$HH$11:$HH$19</definedName>
    <definedName name="A130159364L_Data">Data4!$HH$11:$HH$19</definedName>
    <definedName name="A130159364L_Latest">Data4!$HH$19</definedName>
    <definedName name="A130159372L">Data4!$II$1:$II$10,Data4!$II$11:$II$19</definedName>
    <definedName name="A130159372L_Data">Data4!$II$11:$II$19</definedName>
    <definedName name="A130159372L_Latest">Data4!$II$19</definedName>
    <definedName name="A130159380L">Data4!$GP$1:$GP$10,Data4!$GP$11:$GP$19</definedName>
    <definedName name="A130159380L_Data">Data4!$GP$11:$GP$19</definedName>
    <definedName name="A130159380L_Latest">Data4!$GP$19</definedName>
    <definedName name="A130159388F">Data5!$AF$1:$AF$10,Data5!$AF$11:$AF$19</definedName>
    <definedName name="A130159388F_Data">Data5!$AF$11:$AF$19</definedName>
    <definedName name="A130159388F_Latest">Data5!$AF$19</definedName>
    <definedName name="A130159396F">Data5!$AR$1:$AR$10,Data5!$AR$11:$AR$19</definedName>
    <definedName name="A130159396F_Data">Data5!$AR$11:$AR$19</definedName>
    <definedName name="A130159396F_Latest">Data5!$AR$19</definedName>
    <definedName name="A130159404V">Data5!$AU$1:$AU$10,Data5!$AU$11:$AU$19</definedName>
    <definedName name="A130159404V_Data">Data5!$AU$11:$AU$19</definedName>
    <definedName name="A130159404V_Latest">Data5!$AU$19</definedName>
    <definedName name="A130159412V">Data4!$HK$1:$HK$10,Data4!$HK$11:$HK$19</definedName>
    <definedName name="A130159412V_Data">Data4!$HK$11:$HK$19</definedName>
    <definedName name="A130159412V_Latest">Data4!$HK$19</definedName>
    <definedName name="A130159420V">Data4!$HT$1:$HT$10,Data4!$HT$11:$HT$19</definedName>
    <definedName name="A130159420V_Data">Data4!$HT$11:$HT$19</definedName>
    <definedName name="A130159420V_Latest">Data4!$HT$19</definedName>
    <definedName name="A130159428L">Data5!$E$1:$E$10,Data5!$E$11:$E$19</definedName>
    <definedName name="A130159428L_Data">Data5!$E$11:$E$19</definedName>
    <definedName name="A130159428L_Latest">Data5!$E$19</definedName>
    <definedName name="A130159436L">Data5!$H$1:$H$10,Data5!$H$11:$H$19</definedName>
    <definedName name="A130159436L_Data">Data5!$H$11:$H$19</definedName>
    <definedName name="A130159436L_Latest">Data5!$H$19</definedName>
    <definedName name="A130159444L">Data5!$AO$1:$AO$10,Data5!$AO$11:$AO$19</definedName>
    <definedName name="A130159444L_Data">Data5!$AO$11:$AO$19</definedName>
    <definedName name="A130159444L_Latest">Data5!$AO$19</definedName>
    <definedName name="A130159452L">Data4!$GS$1:$GS$10,Data4!$GS$11:$GS$19</definedName>
    <definedName name="A130159452L_Data">Data4!$GS$11:$GS$19</definedName>
    <definedName name="A130159452L_Latest">Data4!$GS$19</definedName>
    <definedName name="A130159460L">Data4!$GY$1:$GY$10,Data4!$GY$11:$GY$19</definedName>
    <definedName name="A130159460L_Data">Data4!$GY$11:$GY$19</definedName>
    <definedName name="A130159460L_Latest">Data4!$GY$19</definedName>
    <definedName name="A130159468F">Data4!$HB$1:$HB$10,Data4!$HB$11:$HB$19</definedName>
    <definedName name="A130159468F_Data">Data4!$HB$11:$HB$19</definedName>
    <definedName name="A130159468F_Latest">Data4!$HB$19</definedName>
    <definedName name="A130159476F">Data4!$HQ$1:$HQ$10,Data4!$HQ$11:$HQ$19</definedName>
    <definedName name="A130159476F_Data">Data4!$HQ$11:$HQ$19</definedName>
    <definedName name="A130159476F_Latest">Data4!$HQ$19</definedName>
    <definedName name="A130159484F">Data4!$HW$1:$HW$10,Data4!$HW$11:$HW$19</definedName>
    <definedName name="A130159484F_Data">Data4!$HW$11:$HW$19</definedName>
    <definedName name="A130159484F_Latest">Data4!$HW$19</definedName>
    <definedName name="A130159492F">Data5!$AX$1:$AX$10,Data5!$AX$11:$AX$19</definedName>
    <definedName name="A130159492F_Data">Data5!$AX$11:$AX$19</definedName>
    <definedName name="A130159492F_Latest">Data5!$AX$19</definedName>
    <definedName name="A130159500V">Data2!$B$1:$B$10,Data2!$B$11:$B$19</definedName>
    <definedName name="A130159500V_Data">Data2!$B$11:$B$19</definedName>
    <definedName name="A130159500V_Latest">Data2!$B$19</definedName>
    <definedName name="A130159508L">Data2!$AC$1:$AC$10,Data2!$AC$11:$AC$19</definedName>
    <definedName name="A130159508L_Data">Data2!$AC$11:$AC$19</definedName>
    <definedName name="A130159508L_Latest">Data2!$AC$19</definedName>
    <definedName name="A130159516L">Data2!$Q$1:$Q$10,Data2!$Q$11:$Q$19</definedName>
    <definedName name="A130159516L_Data">Data2!$Q$11:$Q$19</definedName>
    <definedName name="A130159516L_Latest">Data2!$Q$19</definedName>
    <definedName name="A130159524L">Data2!$E$1:$E$10,Data2!$E$11:$E$19</definedName>
    <definedName name="A130159524L_Data">Data2!$E$11:$E$19</definedName>
    <definedName name="A130159524L_Latest">Data2!$E$19</definedName>
    <definedName name="A130159532L">Data2!$K$1:$K$10,Data2!$K$11:$K$19</definedName>
    <definedName name="A130159532L_Data">Data2!$K$11:$K$19</definedName>
    <definedName name="A130159532L_Latest">Data2!$K$19</definedName>
    <definedName name="A130159540L">Data2!$AI$1:$AI$10,Data2!$AI$11:$AI$19</definedName>
    <definedName name="A130159540L_Data">Data2!$AI$11:$AI$19</definedName>
    <definedName name="A130159540L_Latest">Data2!$AI$19</definedName>
    <definedName name="A130159548F">Data2!$Z$1:$Z$10,Data2!$Z$11:$Z$19</definedName>
    <definedName name="A130159548F_Data">Data2!$Z$11:$Z$19</definedName>
    <definedName name="A130159548F_Latest">Data2!$Z$19</definedName>
    <definedName name="A130159556F">Data2!$AO$1:$AO$10,Data2!$AO$11:$AO$19</definedName>
    <definedName name="A130159556F_Data">Data2!$AO$11:$AO$19</definedName>
    <definedName name="A130159556F_Latest">Data2!$AO$19</definedName>
    <definedName name="A130159564F">Data2!$BA$1:$BA$10,Data2!$BA$11:$BA$19</definedName>
    <definedName name="A130159564F_Data">Data2!$BA$11:$BA$19</definedName>
    <definedName name="A130159564F_Latest">Data2!$BA$19</definedName>
    <definedName name="A130159574K">Data2!$N$1:$N$10,Data2!$N$11:$N$19</definedName>
    <definedName name="A130159574K_Data">Data2!$N$11:$N$19</definedName>
    <definedName name="A130159574K_Latest">Data2!$N$19</definedName>
    <definedName name="A130159580F">Data1!$IC$1:$IC$10,Data1!$IC$11:$IC$19</definedName>
    <definedName name="A130159580F_Data">Data1!$IC$11:$IC$19</definedName>
    <definedName name="A130159580F_Latest">Data1!$IC$19</definedName>
    <definedName name="A130159588X">Data1!$IO$1:$IO$10,Data1!$IO$11:$IO$19</definedName>
    <definedName name="A130159588X_Data">Data1!$IO$11:$IO$19</definedName>
    <definedName name="A130159588X_Latest">Data1!$IO$19</definedName>
    <definedName name="A130159596X">Data2!$AF$1:$AF$10,Data2!$AF$11:$AF$19</definedName>
    <definedName name="A130159596X_Data">Data2!$AF$11:$AF$19</definedName>
    <definedName name="A130159596X_Latest">Data2!$AF$19</definedName>
    <definedName name="A130159604L">Data2!$AL$1:$AL$10,Data2!$AL$11:$AL$19</definedName>
    <definedName name="A130159604L_Data">Data2!$AL$11:$AL$19</definedName>
    <definedName name="A130159604L_Latest">Data2!$AL$19</definedName>
    <definedName name="A130159612L">Data2!$AR$1:$AR$10,Data2!$AR$11:$AR$19</definedName>
    <definedName name="A130159612L_Data">Data2!$AR$11:$AR$19</definedName>
    <definedName name="A130159612L_Latest">Data2!$AR$19</definedName>
    <definedName name="A130159620L">Data2!$AX$1:$AX$10,Data2!$AX$11:$AX$19</definedName>
    <definedName name="A130159620L_Data">Data2!$AX$11:$AX$19</definedName>
    <definedName name="A130159620L_Latest">Data2!$AX$19</definedName>
    <definedName name="A130159628F">Data1!$HK$1:$HK$10,Data1!$HK$11:$HK$19</definedName>
    <definedName name="A130159628F_Data">Data1!$HK$11:$HK$19</definedName>
    <definedName name="A130159628F_Latest">Data1!$HK$19</definedName>
    <definedName name="A130159636F">Data1!$HT$1:$HT$10,Data1!$HT$11:$HT$19</definedName>
    <definedName name="A130159636F_Data">Data1!$HT$11:$HT$19</definedName>
    <definedName name="A130159636F_Latest">Data1!$HT$19</definedName>
    <definedName name="A130159644F">Data1!$HW$1:$HW$10,Data1!$HW$11:$HW$19</definedName>
    <definedName name="A130159644F_Data">Data1!$HW$11:$HW$19</definedName>
    <definedName name="A130159644F_Latest">Data1!$HW$19</definedName>
    <definedName name="A130159652F">Data2!$H$1:$H$10,Data2!$H$11:$H$19</definedName>
    <definedName name="A130159652F_Data">Data2!$H$11:$H$19</definedName>
    <definedName name="A130159652F_Latest">Data2!$H$19</definedName>
    <definedName name="A130159660F">Data1!$HE$1:$HE$10,Data1!$HE$11:$HE$19</definedName>
    <definedName name="A130159660F_Data">Data1!$HE$11:$HE$19</definedName>
    <definedName name="A130159660F_Latest">Data1!$HE$19</definedName>
    <definedName name="A130159668X">Data2!$AU$1:$AU$10,Data2!$AU$11:$AU$19</definedName>
    <definedName name="A130159668X_Data">Data2!$AU$11:$AU$19</definedName>
    <definedName name="A130159668X_Latest">Data2!$AU$19</definedName>
    <definedName name="A130159676X">Data2!$BG$1:$BG$10,Data2!$BG$11:$BG$19</definedName>
    <definedName name="A130159676X_Data">Data2!$BG$11:$BG$19</definedName>
    <definedName name="A130159676X_Latest">Data2!$BG$19</definedName>
    <definedName name="A130159684X">Data2!$BJ$1:$BJ$10,Data2!$BJ$11:$BJ$19</definedName>
    <definedName name="A130159684X_Data">Data2!$BJ$11:$BJ$19</definedName>
    <definedName name="A130159684X_Latest">Data2!$BJ$19</definedName>
    <definedName name="A130159692X">Data1!$HZ$1:$HZ$10,Data1!$HZ$11:$HZ$19</definedName>
    <definedName name="A130159692X_Data">Data1!$HZ$11:$HZ$19</definedName>
    <definedName name="A130159692X_Latest">Data1!$HZ$19</definedName>
    <definedName name="A130159700L">Data1!$II$1:$II$10,Data1!$II$11:$II$19</definedName>
    <definedName name="A130159700L_Data">Data1!$II$11:$II$19</definedName>
    <definedName name="A130159700L_Latest">Data1!$II$19</definedName>
    <definedName name="A130159708F">Data2!$T$1:$T$10,Data2!$T$11:$T$19</definedName>
    <definedName name="A130159708F_Data">Data2!$T$11:$T$19</definedName>
    <definedName name="A130159708F_Latest">Data2!$T$19</definedName>
    <definedName name="A130159716F">Data2!$W$1:$W$10,Data2!$W$11:$W$19</definedName>
    <definedName name="A130159716F_Data">Data2!$W$11:$W$19</definedName>
    <definedName name="A130159716F_Latest">Data2!$W$19</definedName>
    <definedName name="A130159724F">Data2!$BD$1:$BD$10,Data2!$BD$11:$BD$19</definedName>
    <definedName name="A130159724F_Data">Data2!$BD$11:$BD$19</definedName>
    <definedName name="A130159724F_Latest">Data2!$BD$19</definedName>
    <definedName name="A130159732F">Data1!$HH$1:$HH$10,Data1!$HH$11:$HH$19</definedName>
    <definedName name="A130159732F_Data">Data1!$HH$11:$HH$19</definedName>
    <definedName name="A130159732F_Latest">Data1!$HH$19</definedName>
    <definedName name="A130159740F">Data1!$HN$1:$HN$10,Data1!$HN$11:$HN$19</definedName>
    <definedName name="A130159740F_Data">Data1!$HN$11:$HN$19</definedName>
    <definedName name="A130159740F_Latest">Data1!$HN$19</definedName>
    <definedName name="A130159748X">Data1!$HQ$1:$HQ$10,Data1!$HQ$11:$HQ$19</definedName>
    <definedName name="A130159748X_Data">Data1!$HQ$11:$HQ$19</definedName>
    <definedName name="A130159748X_Latest">Data1!$HQ$19</definedName>
    <definedName name="A130159756X">Data1!$IF$1:$IF$10,Data1!$IF$11:$IF$19</definedName>
    <definedName name="A130159756X_Data">Data1!$IF$11:$IF$19</definedName>
    <definedName name="A130159756X_Latest">Data1!$IF$19</definedName>
    <definedName name="A130159764X">Data1!$IL$1:$IL$10,Data1!$IL$11:$IL$19</definedName>
    <definedName name="A130159764X_Data">Data1!$IL$11:$IL$19</definedName>
    <definedName name="A130159764X_Latest">Data1!$IL$19</definedName>
    <definedName name="A130159772X">Data2!$BM$1:$BM$10,Data2!$BM$11:$BM$19</definedName>
    <definedName name="A130159772X_Data">Data2!$BM$11:$BM$19</definedName>
    <definedName name="A130159772X_Latest">Data2!$BM$19</definedName>
    <definedName name="A130162020T">Data3!$BO$1:$BO$10,Data3!$BO$11:$BO$19</definedName>
    <definedName name="A130162020T_Data">Data3!$BO$11:$BO$19</definedName>
    <definedName name="A130162020T_Latest">Data3!$BO$19</definedName>
    <definedName name="A130162028K">Data3!$CP$1:$CP$10,Data3!$CP$11:$CP$19</definedName>
    <definedName name="A130162028K_Data">Data3!$CP$11:$CP$19</definedName>
    <definedName name="A130162028K_Latest">Data3!$CP$19</definedName>
    <definedName name="A130162036K">Data3!$CD$1:$CD$10,Data3!$CD$11:$CD$19</definedName>
    <definedName name="A130162036K_Data">Data3!$CD$11:$CD$19</definedName>
    <definedName name="A130162036K_Latest">Data3!$CD$19</definedName>
    <definedName name="A130162044K">Data3!$BR$1:$BR$10,Data3!$BR$11:$BR$19</definedName>
    <definedName name="A130162044K_Data">Data3!$BR$11:$BR$19</definedName>
    <definedName name="A130162044K_Latest">Data3!$BR$19</definedName>
    <definedName name="A130162052K">Data3!$BX$1:$BX$10,Data3!$BX$11:$BX$19</definedName>
    <definedName name="A130162052K_Data">Data3!$BX$11:$BX$19</definedName>
    <definedName name="A130162052K_Latest">Data3!$BX$19</definedName>
    <definedName name="A130162060K">Data3!$CV$1:$CV$10,Data3!$CV$11:$CV$19</definedName>
    <definedName name="A130162060K_Data">Data3!$CV$11:$CV$19</definedName>
    <definedName name="A130162060K_Latest">Data3!$CV$19</definedName>
    <definedName name="A130162068C">Data3!$CM$1:$CM$10,Data3!$CM$11:$CM$19</definedName>
    <definedName name="A130162068C_Data">Data3!$CM$11:$CM$19</definedName>
    <definedName name="A130162068C_Latest">Data3!$CM$19</definedName>
    <definedName name="A130162076C">Data3!$DB$1:$DB$10,Data3!$DB$11:$DB$19</definedName>
    <definedName name="A130162076C_Data">Data3!$DB$11:$DB$19</definedName>
    <definedName name="A130162076C_Latest">Data3!$DB$19</definedName>
    <definedName name="A130162084C">Data3!$DN$1:$DN$10,Data3!$DN$11:$DN$19</definedName>
    <definedName name="A130162084C_Data">Data3!$DN$11:$DN$19</definedName>
    <definedName name="A130162084C_Latest">Data3!$DN$19</definedName>
    <definedName name="A130162094J">Data3!$CA$1:$CA$10,Data3!$CA$11:$CA$19</definedName>
    <definedName name="A130162094J_Data">Data3!$CA$11:$CA$19</definedName>
    <definedName name="A130162094J_Latest">Data3!$CA$19</definedName>
    <definedName name="A130162100T">Data3!$AZ$1:$AZ$10,Data3!$AZ$11:$AZ$19</definedName>
    <definedName name="A130162100T_Data">Data3!$AZ$11:$AZ$19</definedName>
    <definedName name="A130162100T_Latest">Data3!$AZ$19</definedName>
    <definedName name="A130162108K">Data3!$BL$1:$BL$10,Data3!$BL$11:$BL$19</definedName>
    <definedName name="A130162108K_Data">Data3!$BL$11:$BL$19</definedName>
    <definedName name="A130162108K_Latest">Data3!$BL$19</definedName>
    <definedName name="A130162116K">Data3!$CS$1:$CS$10,Data3!$CS$11:$CS$19</definedName>
    <definedName name="A130162116K_Data">Data3!$CS$11:$CS$19</definedName>
    <definedName name="A130162116K_Latest">Data3!$CS$19</definedName>
    <definedName name="A130162124K">Data3!$CY$1:$CY$10,Data3!$CY$11:$CY$19</definedName>
    <definedName name="A130162124K_Data">Data3!$CY$11:$CY$19</definedName>
    <definedName name="A130162124K_Latest">Data3!$CY$19</definedName>
    <definedName name="A130162132K">Data3!$DE$1:$DE$10,Data3!$DE$11:$DE$19</definedName>
    <definedName name="A130162132K_Data">Data3!$DE$11:$DE$19</definedName>
    <definedName name="A130162132K_Latest">Data3!$DE$19</definedName>
    <definedName name="A130162140K">Data3!$DK$1:$DK$10,Data3!$DK$11:$DK$19</definedName>
    <definedName name="A130162140K_Data">Data3!$DK$11:$DK$19</definedName>
    <definedName name="A130162140K_Latest">Data3!$DK$19</definedName>
    <definedName name="A130162148C">Data3!$AH$1:$AH$10,Data3!$AH$11:$AH$19</definedName>
    <definedName name="A130162148C_Data">Data3!$AH$11:$AH$19</definedName>
    <definedName name="A130162148C_Latest">Data3!$AH$19</definedName>
    <definedName name="A130162156C">Data3!$AQ$1:$AQ$10,Data3!$AQ$11:$AQ$19</definedName>
    <definedName name="A130162156C_Data">Data3!$AQ$11:$AQ$19</definedName>
    <definedName name="A130162156C_Latest">Data3!$AQ$19</definedName>
    <definedName name="A130162164C">Data3!$AT$1:$AT$10,Data3!$AT$11:$AT$19</definedName>
    <definedName name="A130162164C_Data">Data3!$AT$11:$AT$19</definedName>
    <definedName name="A130162164C_Latest">Data3!$AT$19</definedName>
    <definedName name="A130162172C">Data3!$BU$1:$BU$10,Data3!$BU$11:$BU$19</definedName>
    <definedName name="A130162172C_Data">Data3!$BU$11:$BU$19</definedName>
    <definedName name="A130162172C_Latest">Data3!$BU$19</definedName>
    <definedName name="A130162180C">Data3!$AB$1:$AB$10,Data3!$AB$11:$AB$19</definedName>
    <definedName name="A130162180C_Data">Data3!$AB$11:$AB$19</definedName>
    <definedName name="A130162180C_Latest">Data3!$AB$19</definedName>
    <definedName name="A130162188W">Data3!$DH$1:$DH$10,Data3!$DH$11:$DH$19</definedName>
    <definedName name="A130162188W_Data">Data3!$DH$11:$DH$19</definedName>
    <definedName name="A130162188W_Latest">Data3!$DH$19</definedName>
    <definedName name="A130162196W">Data3!$DT$1:$DT$10,Data3!$DT$11:$DT$19</definedName>
    <definedName name="A130162196W_Data">Data3!$DT$11:$DT$19</definedName>
    <definedName name="A130162196W_Latest">Data3!$DT$19</definedName>
    <definedName name="A130162204K">Data3!$DW$1:$DW$10,Data3!$DW$11:$DW$19</definedName>
    <definedName name="A130162204K_Data">Data3!$DW$11:$DW$19</definedName>
    <definedName name="A130162204K_Latest">Data3!$DW$19</definedName>
    <definedName name="A130162212K">Data3!$AW$1:$AW$10,Data3!$AW$11:$AW$19</definedName>
    <definedName name="A130162212K_Data">Data3!$AW$11:$AW$19</definedName>
    <definedName name="A130162212K_Latest">Data3!$AW$19</definedName>
    <definedName name="A130162220K">Data3!$BF$1:$BF$10,Data3!$BF$11:$BF$19</definedName>
    <definedName name="A130162220K_Data">Data3!$BF$11:$BF$19</definedName>
    <definedName name="A130162220K_Latest">Data3!$BF$19</definedName>
    <definedName name="A130162228C">Data3!$CG$1:$CG$10,Data3!$CG$11:$CG$19</definedName>
    <definedName name="A130162228C_Data">Data3!$CG$11:$CG$19</definedName>
    <definedName name="A130162228C_Latest">Data3!$CG$19</definedName>
    <definedName name="A130162236C">Data3!$CJ$1:$CJ$10,Data3!$CJ$11:$CJ$19</definedName>
    <definedName name="A130162236C_Data">Data3!$CJ$11:$CJ$19</definedName>
    <definedName name="A130162236C_Latest">Data3!$CJ$19</definedName>
    <definedName name="A130162244C">Data3!$DQ$1:$DQ$10,Data3!$DQ$11:$DQ$19</definedName>
    <definedName name="A130162244C_Data">Data3!$DQ$11:$DQ$19</definedName>
    <definedName name="A130162244C_Latest">Data3!$DQ$19</definedName>
    <definedName name="A130162252C">Data3!$AE$1:$AE$10,Data3!$AE$11:$AE$19</definedName>
    <definedName name="A130162252C_Data">Data3!$AE$11:$AE$19</definedName>
    <definedName name="A130162252C_Latest">Data3!$AE$19</definedName>
    <definedName name="A130162260C">Data3!$AK$1:$AK$10,Data3!$AK$11:$AK$19</definedName>
    <definedName name="A130162260C_Data">Data3!$AK$11:$AK$19</definedName>
    <definedName name="A130162260C_Latest">Data3!$AK$19</definedName>
    <definedName name="A130162268W">Data3!$AN$1:$AN$10,Data3!$AN$11:$AN$19</definedName>
    <definedName name="A130162268W_Data">Data3!$AN$11:$AN$19</definedName>
    <definedName name="A130162268W_Latest">Data3!$AN$19</definedName>
    <definedName name="A130162276W">Data3!$BC$1:$BC$10,Data3!$BC$11:$BC$19</definedName>
    <definedName name="A130162276W_Data">Data3!$BC$11:$BC$19</definedName>
    <definedName name="A130162276W_Latest">Data3!$BC$19</definedName>
    <definedName name="A130162284W">Data3!$BI$1:$BI$10,Data3!$BI$11:$BI$19</definedName>
    <definedName name="A130162284W_Data">Data3!$BI$11:$BI$19</definedName>
    <definedName name="A130162284W_Latest">Data3!$BI$19</definedName>
    <definedName name="A130162292W">Data3!$DZ$1:$DZ$10,Data3!$DZ$11:$DZ$19</definedName>
    <definedName name="A130162292W_Data">Data3!$DZ$11:$DZ$19</definedName>
    <definedName name="A130162292W_Latest">Data3!$DZ$19</definedName>
    <definedName name="A130164540J">Data1!$EQ$1:$EQ$10,Data1!$EQ$11:$EQ$19</definedName>
    <definedName name="A130164540J_Data">Data1!$EQ$11:$EQ$19</definedName>
    <definedName name="A130164540J_Latest">Data1!$EQ$19</definedName>
    <definedName name="A130164548A">Data1!$FR$1:$FR$10,Data1!$FR$11:$FR$19</definedName>
    <definedName name="A130164548A_Data">Data1!$FR$11:$FR$19</definedName>
    <definedName name="A130164548A_Latest">Data1!$FR$19</definedName>
    <definedName name="A130164556A">Data1!$FF$1:$FF$10,Data1!$FF$11:$FF$19</definedName>
    <definedName name="A130164556A_Data">Data1!$FF$11:$FF$19</definedName>
    <definedName name="A130164556A_Latest">Data1!$FF$19</definedName>
    <definedName name="A130164564A">Data1!$ET$1:$ET$10,Data1!$ET$11:$ET$19</definedName>
    <definedName name="A130164564A_Data">Data1!$ET$11:$ET$19</definedName>
    <definedName name="A130164564A_Latest">Data1!$ET$19</definedName>
    <definedName name="A130164572A">Data1!$EZ$1:$EZ$10,Data1!$EZ$11:$EZ$19</definedName>
    <definedName name="A130164572A_Data">Data1!$EZ$11:$EZ$19</definedName>
    <definedName name="A130164572A_Latest">Data1!$EZ$19</definedName>
    <definedName name="A130164580A">Data1!$FX$1:$FX$10,Data1!$FX$11:$FX$19</definedName>
    <definedName name="A130164580A_Data">Data1!$FX$11:$FX$19</definedName>
    <definedName name="A130164580A_Latest">Data1!$FX$19</definedName>
    <definedName name="A130164588V">Data1!$FO$1:$FO$10,Data1!$FO$11:$FO$19</definedName>
    <definedName name="A130164588V_Data">Data1!$FO$11:$FO$19</definedName>
    <definedName name="A130164588V_Latest">Data1!$FO$19</definedName>
    <definedName name="A130164596V">Data1!$GD$1:$GD$10,Data1!$GD$11:$GD$19</definedName>
    <definedName name="A130164596V_Data">Data1!$GD$11:$GD$19</definedName>
    <definedName name="A130164596V_Latest">Data1!$GD$19</definedName>
    <definedName name="A130164604J">Data1!$GP$1:$GP$10,Data1!$GP$11:$GP$19</definedName>
    <definedName name="A130164604J_Data">Data1!$GP$11:$GP$19</definedName>
    <definedName name="A130164604J_Latest">Data1!$GP$19</definedName>
    <definedName name="A130164614L">Data1!$FC$1:$FC$10,Data1!$FC$11:$FC$19</definedName>
    <definedName name="A130164614L_Data">Data1!$FC$11:$FC$19</definedName>
    <definedName name="A130164614L_Latest">Data1!$FC$19</definedName>
    <definedName name="A130164620J">Data1!$EB$1:$EB$10,Data1!$EB$11:$EB$19</definedName>
    <definedName name="A130164620J_Data">Data1!$EB$11:$EB$19</definedName>
    <definedName name="A130164620J_Latest">Data1!$EB$19</definedName>
    <definedName name="A130164628A">Data1!$EN$1:$EN$10,Data1!$EN$11:$EN$19</definedName>
    <definedName name="A130164628A_Data">Data1!$EN$11:$EN$19</definedName>
    <definedName name="A130164628A_Latest">Data1!$EN$19</definedName>
    <definedName name="A130164636A">Data1!$FU$1:$FU$10,Data1!$FU$11:$FU$19</definedName>
    <definedName name="A130164636A_Data">Data1!$FU$11:$FU$19</definedName>
    <definedName name="A130164636A_Latest">Data1!$FU$19</definedName>
    <definedName name="A130164644A">Data1!$GA$1:$GA$10,Data1!$GA$11:$GA$19</definedName>
    <definedName name="A130164644A_Data">Data1!$GA$11:$GA$19</definedName>
    <definedName name="A130164644A_Latest">Data1!$GA$19</definedName>
    <definedName name="A130164652A">Data1!$GG$1:$GG$10,Data1!$GG$11:$GG$19</definedName>
    <definedName name="A130164652A_Data">Data1!$GG$11:$GG$19</definedName>
    <definedName name="A130164652A_Latest">Data1!$GG$19</definedName>
    <definedName name="A130164660A">Data1!$GM$1:$GM$10,Data1!$GM$11:$GM$19</definedName>
    <definedName name="A130164660A_Data">Data1!$GM$11:$GM$19</definedName>
    <definedName name="A130164660A_Latest">Data1!$GM$19</definedName>
    <definedName name="A130164668V">Data1!$DJ$1:$DJ$10,Data1!$DJ$11:$DJ$19</definedName>
    <definedName name="A130164668V_Data">Data1!$DJ$11:$DJ$19</definedName>
    <definedName name="A130164668V_Latest">Data1!$DJ$19</definedName>
    <definedName name="A130164676V">Data1!$DS$1:$DS$10,Data1!$DS$11:$DS$19</definedName>
    <definedName name="A130164676V_Data">Data1!$DS$11:$DS$19</definedName>
    <definedName name="A130164676V_Latest">Data1!$DS$19</definedName>
    <definedName name="A130164684V">Data1!$DV$1:$DV$10,Data1!$DV$11:$DV$19</definedName>
    <definedName name="A130164684V_Data">Data1!$DV$11:$DV$19</definedName>
    <definedName name="A130164684V_Latest">Data1!$DV$19</definedName>
    <definedName name="A130164692V">Data1!$EW$1:$EW$10,Data1!$EW$11:$EW$19</definedName>
    <definedName name="A130164692V_Data">Data1!$EW$11:$EW$19</definedName>
    <definedName name="A130164692V_Latest">Data1!$EW$19</definedName>
    <definedName name="A130164700J">Data1!$DD$1:$DD$10,Data1!$DD$11:$DD$19</definedName>
    <definedName name="A130164700J_Data">Data1!$DD$11:$DD$19</definedName>
    <definedName name="A130164700J_Latest">Data1!$DD$19</definedName>
    <definedName name="A130164708A">Data1!$GJ$1:$GJ$10,Data1!$GJ$11:$GJ$19</definedName>
    <definedName name="A130164708A_Data">Data1!$GJ$11:$GJ$19</definedName>
    <definedName name="A130164708A_Latest">Data1!$GJ$19</definedName>
    <definedName name="A130164716A">Data1!$GV$1:$GV$10,Data1!$GV$11:$GV$19</definedName>
    <definedName name="A130164716A_Data">Data1!$GV$11:$GV$19</definedName>
    <definedName name="A130164716A_Latest">Data1!$GV$19</definedName>
    <definedName name="A130164724A">Data1!$GY$1:$GY$10,Data1!$GY$11:$GY$19</definedName>
    <definedName name="A130164724A_Data">Data1!$GY$11:$GY$19</definedName>
    <definedName name="A130164724A_Latest">Data1!$GY$19</definedName>
    <definedName name="A130164732A">Data1!$DY$1:$DY$10,Data1!$DY$11:$DY$19</definedName>
    <definedName name="A130164732A_Data">Data1!$DY$11:$DY$19</definedName>
    <definedName name="A130164732A_Latest">Data1!$DY$19</definedName>
    <definedName name="A130164740A">Data1!$EH$1:$EH$10,Data1!$EH$11:$EH$19</definedName>
    <definedName name="A130164740A_Data">Data1!$EH$11:$EH$19</definedName>
    <definedName name="A130164740A_Latest">Data1!$EH$19</definedName>
    <definedName name="A130164748V">Data1!$FI$1:$FI$10,Data1!$FI$11:$FI$19</definedName>
    <definedName name="A130164748V_Data">Data1!$FI$11:$FI$19</definedName>
    <definedName name="A130164748V_Latest">Data1!$FI$19</definedName>
    <definedName name="A130164756V">Data1!$FL$1:$FL$10,Data1!$FL$11:$FL$19</definedName>
    <definedName name="A130164756V_Data">Data1!$FL$11:$FL$19</definedName>
    <definedName name="A130164756V_Latest">Data1!$FL$19</definedName>
    <definedName name="A130164764V">Data1!$GS$1:$GS$10,Data1!$GS$11:$GS$19</definedName>
    <definedName name="A130164764V_Data">Data1!$GS$11:$GS$19</definedName>
    <definedName name="A130164764V_Latest">Data1!$GS$19</definedName>
    <definedName name="A130164772V">Data1!$DG$1:$DG$10,Data1!$DG$11:$DG$19</definedName>
    <definedName name="A130164772V_Data">Data1!$DG$11:$DG$19</definedName>
    <definedName name="A130164772V_Latest">Data1!$DG$19</definedName>
    <definedName name="A130164780V">Data1!$DM$1:$DM$10,Data1!$DM$11:$DM$19</definedName>
    <definedName name="A130164780V_Data">Data1!$DM$11:$DM$19</definedName>
    <definedName name="A130164780V_Latest">Data1!$DM$19</definedName>
    <definedName name="A130164788L">Data1!$DP$1:$DP$10,Data1!$DP$11:$DP$19</definedName>
    <definedName name="A130164788L_Data">Data1!$DP$11:$DP$19</definedName>
    <definedName name="A130164788L_Latest">Data1!$DP$19</definedName>
    <definedName name="A130164796L">Data1!$EE$1:$EE$10,Data1!$EE$11:$EE$19</definedName>
    <definedName name="A130164796L_Data">Data1!$EE$11:$EE$19</definedName>
    <definedName name="A130164796L_Latest">Data1!$EE$19</definedName>
    <definedName name="A130164804A">Data1!$EK$1:$EK$10,Data1!$EK$11:$EK$19</definedName>
    <definedName name="A130164804A_Data">Data1!$EK$11:$EK$19</definedName>
    <definedName name="A130164804A_Latest">Data1!$EK$19</definedName>
    <definedName name="A130164812A">Data1!$HB$1:$HB$10,Data1!$HB$11:$HB$19</definedName>
    <definedName name="A130164812A_Data">Data1!$HB$11:$HB$19</definedName>
    <definedName name="A130164812A_Latest">Data1!$HB$19</definedName>
    <definedName name="A130167060A">Data2!$DC$1:$DC$10,Data2!$DC$11:$DC$19</definedName>
    <definedName name="A130167060A_Data">Data2!$DC$11:$DC$19</definedName>
    <definedName name="A130167060A_Latest">Data2!$DC$19</definedName>
    <definedName name="A130167068V">Data2!$ED$1:$ED$10,Data2!$ED$11:$ED$19</definedName>
    <definedName name="A130167068V_Data">Data2!$ED$11:$ED$19</definedName>
    <definedName name="A130167068V_Latest">Data2!$ED$19</definedName>
    <definedName name="A130167076V">Data2!$DR$1:$DR$10,Data2!$DR$11:$DR$19</definedName>
    <definedName name="A130167076V_Data">Data2!$DR$11:$DR$19</definedName>
    <definedName name="A130167076V_Latest">Data2!$DR$19</definedName>
    <definedName name="A130167084V">Data2!$DF$1:$DF$10,Data2!$DF$11:$DF$19</definedName>
    <definedName name="A130167084V_Data">Data2!$DF$11:$DF$19</definedName>
    <definedName name="A130167084V_Latest">Data2!$DF$19</definedName>
    <definedName name="A130167092V">Data2!$DL$1:$DL$10,Data2!$DL$11:$DL$19</definedName>
    <definedName name="A130167092V_Data">Data2!$DL$11:$DL$19</definedName>
    <definedName name="A130167092V_Latest">Data2!$DL$19</definedName>
    <definedName name="A130167100J">Data2!$EJ$1:$EJ$10,Data2!$EJ$11:$EJ$19</definedName>
    <definedName name="A130167100J_Data">Data2!$EJ$11:$EJ$19</definedName>
    <definedName name="A130167100J_Latest">Data2!$EJ$19</definedName>
    <definedName name="A130167108A">Data2!$EA$1:$EA$10,Data2!$EA$11:$EA$19</definedName>
    <definedName name="A130167108A_Data">Data2!$EA$11:$EA$19</definedName>
    <definedName name="A130167108A_Latest">Data2!$EA$19</definedName>
    <definedName name="A130167116A">Data2!$EP$1:$EP$10,Data2!$EP$11:$EP$19</definedName>
    <definedName name="A130167116A_Data">Data2!$EP$11:$EP$19</definedName>
    <definedName name="A130167116A_Latest">Data2!$EP$19</definedName>
    <definedName name="A130167124A">Data2!$FB$1:$FB$10,Data2!$FB$11:$FB$19</definedName>
    <definedName name="A130167124A_Data">Data2!$FB$11:$FB$19</definedName>
    <definedName name="A130167124A_Latest">Data2!$FB$19</definedName>
    <definedName name="A130167134F">Data2!$DO$1:$DO$10,Data2!$DO$11:$DO$19</definedName>
    <definedName name="A130167134F_Data">Data2!$DO$11:$DO$19</definedName>
    <definedName name="A130167134F_Latest">Data2!$DO$19</definedName>
    <definedName name="A130167140A">Data2!$CN$1:$CN$10,Data2!$CN$11:$CN$19</definedName>
    <definedName name="A130167140A_Data">Data2!$CN$11:$CN$19</definedName>
    <definedName name="A130167140A_Latest">Data2!$CN$19</definedName>
    <definedName name="A130167148V">Data2!$CZ$1:$CZ$10,Data2!$CZ$11:$CZ$19</definedName>
    <definedName name="A130167148V_Data">Data2!$CZ$11:$CZ$19</definedName>
    <definedName name="A130167148V_Latest">Data2!$CZ$19</definedName>
    <definedName name="A130167156V">Data2!$EG$1:$EG$10,Data2!$EG$11:$EG$19</definedName>
    <definedName name="A130167156V_Data">Data2!$EG$11:$EG$19</definedName>
    <definedName name="A130167156V_Latest">Data2!$EG$19</definedName>
    <definedName name="A130167164V">Data2!$EM$1:$EM$10,Data2!$EM$11:$EM$19</definedName>
    <definedName name="A130167164V_Data">Data2!$EM$11:$EM$19</definedName>
    <definedName name="A130167164V_Latest">Data2!$EM$19</definedName>
    <definedName name="A130167172V">Data2!$ES$1:$ES$10,Data2!$ES$11:$ES$19</definedName>
    <definedName name="A130167172V_Data">Data2!$ES$11:$ES$19</definedName>
    <definedName name="A130167172V_Latest">Data2!$ES$19</definedName>
    <definedName name="A130167180V">Data2!$EY$1:$EY$10,Data2!$EY$11:$EY$19</definedName>
    <definedName name="A130167180V_Data">Data2!$EY$11:$EY$19</definedName>
    <definedName name="A130167180V_Latest">Data2!$EY$19</definedName>
    <definedName name="A130167188L">Data2!$BV$1:$BV$10,Data2!$BV$11:$BV$19</definedName>
    <definedName name="A130167188L_Data">Data2!$BV$11:$BV$19</definedName>
    <definedName name="A130167188L_Latest">Data2!$BV$19</definedName>
    <definedName name="A130167196L">Data2!$CE$1:$CE$10,Data2!$CE$11:$CE$19</definedName>
    <definedName name="A130167196L_Data">Data2!$CE$11:$CE$19</definedName>
    <definedName name="A130167196L_Latest">Data2!$CE$19</definedName>
    <definedName name="A130167204A">Data2!$CH$1:$CH$10,Data2!$CH$11:$CH$19</definedName>
    <definedName name="A130167204A_Data">Data2!$CH$11:$CH$19</definedName>
    <definedName name="A130167204A_Latest">Data2!$CH$19</definedName>
    <definedName name="A130167212A">Data2!$DI$1:$DI$10,Data2!$DI$11:$DI$19</definedName>
    <definedName name="A130167212A_Data">Data2!$DI$11:$DI$19</definedName>
    <definedName name="A130167212A_Latest">Data2!$DI$19</definedName>
    <definedName name="A130167220A">Data2!$BP$1:$BP$10,Data2!$BP$11:$BP$19</definedName>
    <definedName name="A130167220A_Data">Data2!$BP$11:$BP$19</definedName>
    <definedName name="A130167220A_Latest">Data2!$BP$19</definedName>
    <definedName name="A130167228V">Data2!$EV$1:$EV$10,Data2!$EV$11:$EV$19</definedName>
    <definedName name="A130167228V_Data">Data2!$EV$11:$EV$19</definedName>
    <definedName name="A130167228V_Latest">Data2!$EV$19</definedName>
    <definedName name="A130167236V">Data2!$FH$1:$FH$10,Data2!$FH$11:$FH$19</definedName>
    <definedName name="A130167236V_Data">Data2!$FH$11:$FH$19</definedName>
    <definedName name="A130167236V_Latest">Data2!$FH$19</definedName>
    <definedName name="A130167244V">Data2!$FK$1:$FK$10,Data2!$FK$11:$FK$19</definedName>
    <definedName name="A130167244V_Data">Data2!$FK$11:$FK$19</definedName>
    <definedName name="A130167244V_Latest">Data2!$FK$19</definedName>
    <definedName name="A130167252V">Data2!$CK$1:$CK$10,Data2!$CK$11:$CK$19</definedName>
    <definedName name="A130167252V_Data">Data2!$CK$11:$CK$19</definedName>
    <definedName name="A130167252V_Latest">Data2!$CK$19</definedName>
    <definedName name="A130167260V">Data2!$CT$1:$CT$10,Data2!$CT$11:$CT$19</definedName>
    <definedName name="A130167260V_Data">Data2!$CT$11:$CT$19</definedName>
    <definedName name="A130167260V_Latest">Data2!$CT$19</definedName>
    <definedName name="A130167268L">Data2!$DU$1:$DU$10,Data2!$DU$11:$DU$19</definedName>
    <definedName name="A130167268L_Data">Data2!$DU$11:$DU$19</definedName>
    <definedName name="A130167268L_Latest">Data2!$DU$19</definedName>
    <definedName name="A130167276L">Data2!$DX$1:$DX$10,Data2!$DX$11:$DX$19</definedName>
    <definedName name="A130167276L_Data">Data2!$DX$11:$DX$19</definedName>
    <definedName name="A130167276L_Latest">Data2!$DX$19</definedName>
    <definedName name="A130167284L">Data2!$FE$1:$FE$10,Data2!$FE$11:$FE$19</definedName>
    <definedName name="A130167284L_Data">Data2!$FE$11:$FE$19</definedName>
    <definedName name="A130167284L_Latest">Data2!$FE$19</definedName>
    <definedName name="A130167292L">Data2!$BS$1:$BS$10,Data2!$BS$11:$BS$19</definedName>
    <definedName name="A130167292L_Data">Data2!$BS$11:$BS$19</definedName>
    <definedName name="A130167292L_Latest">Data2!$BS$19</definedName>
    <definedName name="A130167300A">Data2!$BY$1:$BY$10,Data2!$BY$11:$BY$19</definedName>
    <definedName name="A130167300A_Data">Data2!$BY$11:$BY$19</definedName>
    <definedName name="A130167300A_Latest">Data2!$BY$19</definedName>
    <definedName name="A130167308V">Data2!$CB$1:$CB$10,Data2!$CB$11:$CB$19</definedName>
    <definedName name="A130167308V_Data">Data2!$CB$11:$CB$19</definedName>
    <definedName name="A130167308V_Latest">Data2!$CB$19</definedName>
    <definedName name="A130167316V">Data2!$CQ$1:$CQ$10,Data2!$CQ$11:$CQ$19</definedName>
    <definedName name="A130167316V_Data">Data2!$CQ$11:$CQ$19</definedName>
    <definedName name="A130167316V_Latest">Data2!$CQ$19</definedName>
    <definedName name="A130167324V">Data2!$CW$1:$CW$10,Data2!$CW$11:$CW$19</definedName>
    <definedName name="A130167324V_Data">Data2!$CW$11:$CW$19</definedName>
    <definedName name="A130167324V_Latest">Data2!$CW$19</definedName>
    <definedName name="A130167332V">Data2!$FN$1:$FN$10,Data2!$FN$11:$FN$19</definedName>
    <definedName name="A130167332V_Data">Data2!$FN$11:$FN$19</definedName>
    <definedName name="A130167332V_Latest">Data2!$FN$19</definedName>
    <definedName name="A130169580T">Data2!$HD$1:$HD$10,Data2!$HD$11:$HD$19</definedName>
    <definedName name="A130169580T_Data">Data2!$HD$11:$HD$19</definedName>
    <definedName name="A130169580T_Latest">Data2!$HD$19</definedName>
    <definedName name="A130169588K">Data2!$IE$1:$IE$10,Data2!$IE$11:$IE$19</definedName>
    <definedName name="A130169588K_Data">Data2!$IE$11:$IE$19</definedName>
    <definedName name="A130169588K_Latest">Data2!$IE$19</definedName>
    <definedName name="A130169596K">Data2!$HS$1:$HS$10,Data2!$HS$11:$HS$19</definedName>
    <definedName name="A130169596K_Data">Data2!$HS$11:$HS$19</definedName>
    <definedName name="A130169596K_Latest">Data2!$HS$19</definedName>
    <definedName name="A130169604X">Data2!$HG$1:$HG$10,Data2!$HG$11:$HG$19</definedName>
    <definedName name="A130169604X_Data">Data2!$HG$11:$HG$19</definedName>
    <definedName name="A130169604X_Latest">Data2!$HG$19</definedName>
    <definedName name="A130169612X">Data2!$HM$1:$HM$10,Data2!$HM$11:$HM$19</definedName>
    <definedName name="A130169612X_Data">Data2!$HM$11:$HM$19</definedName>
    <definedName name="A130169612X_Latest">Data2!$HM$19</definedName>
    <definedName name="A130169620X">Data2!$IK$1:$IK$10,Data2!$IK$11:$IK$19</definedName>
    <definedName name="A130169620X_Data">Data2!$IK$11:$IK$19</definedName>
    <definedName name="A130169620X_Latest">Data2!$IK$19</definedName>
    <definedName name="A130169628T">Data2!$IB$1:$IB$10,Data2!$IB$11:$IB$19</definedName>
    <definedName name="A130169628T_Data">Data2!$IB$11:$IB$19</definedName>
    <definedName name="A130169628T_Latest">Data2!$IB$19</definedName>
    <definedName name="A130169636T">Data2!$IQ$1:$IQ$10,Data2!$IQ$11:$IQ$19</definedName>
    <definedName name="A130169636T_Data">Data2!$IQ$11:$IQ$19</definedName>
    <definedName name="A130169636T_Latest">Data2!$IQ$19</definedName>
    <definedName name="A130169644T">Data3!$M$1:$M$10,Data3!$M$11:$M$19</definedName>
    <definedName name="A130169644T_Data">Data3!$M$11:$M$19</definedName>
    <definedName name="A130169644T_Latest">Data3!$M$19</definedName>
    <definedName name="A130169654W">Data2!$HP$1:$HP$10,Data2!$HP$11:$HP$19</definedName>
    <definedName name="A130169654W_Data">Data2!$HP$11:$HP$19</definedName>
    <definedName name="A130169654W_Latest">Data2!$HP$19</definedName>
    <definedName name="A130169660T">Data2!$GO$1:$GO$10,Data2!$GO$11:$GO$19</definedName>
    <definedName name="A130169660T_Data">Data2!$GO$11:$GO$19</definedName>
    <definedName name="A130169660T_Latest">Data2!$GO$19</definedName>
    <definedName name="A130169668K">Data2!$HA$1:$HA$10,Data2!$HA$11:$HA$19</definedName>
    <definedName name="A130169668K_Data">Data2!$HA$11:$HA$19</definedName>
    <definedName name="A130169668K_Latest">Data2!$HA$19</definedName>
    <definedName name="A130169676K">Data2!$IH$1:$IH$10,Data2!$IH$11:$IH$19</definedName>
    <definedName name="A130169676K_Data">Data2!$IH$11:$IH$19</definedName>
    <definedName name="A130169676K_Latest">Data2!$IH$19</definedName>
    <definedName name="A130169684K">Data2!$IN$1:$IN$10,Data2!$IN$11:$IN$19</definedName>
    <definedName name="A130169684K_Data">Data2!$IN$11:$IN$19</definedName>
    <definedName name="A130169684K_Latest">Data2!$IN$19</definedName>
    <definedName name="A130169692K">Data3!$D$1:$D$10,Data3!$D$11:$D$19</definedName>
    <definedName name="A130169692K_Data">Data3!$D$11:$D$19</definedName>
    <definedName name="A130169692K_Latest">Data3!$D$19</definedName>
    <definedName name="A130169700X">Data3!$J$1:$J$10,Data3!$J$11:$J$19</definedName>
    <definedName name="A130169700X_Data">Data3!$J$11:$J$19</definedName>
    <definedName name="A130169700X_Latest">Data3!$J$19</definedName>
    <definedName name="A130169708T">Data2!$FW$1:$FW$10,Data2!$FW$11:$FW$19</definedName>
    <definedName name="A130169708T_Data">Data2!$FW$11:$FW$19</definedName>
    <definedName name="A130169708T_Latest">Data2!$FW$19</definedName>
    <definedName name="A130169716T">Data2!$GF$1:$GF$10,Data2!$GF$11:$GF$19</definedName>
    <definedName name="A130169716T_Data">Data2!$GF$11:$GF$19</definedName>
    <definedName name="A130169716T_Latest">Data2!$GF$19</definedName>
    <definedName name="A130169724T">Data2!$GI$1:$GI$10,Data2!$GI$11:$GI$19</definedName>
    <definedName name="A130169724T_Data">Data2!$GI$11:$GI$19</definedName>
    <definedName name="A130169724T_Latest">Data2!$GI$19</definedName>
    <definedName name="A130169732T">Data2!$HJ$1:$HJ$10,Data2!$HJ$11:$HJ$19</definedName>
    <definedName name="A130169732T_Data">Data2!$HJ$11:$HJ$19</definedName>
    <definedName name="A130169732T_Latest">Data2!$HJ$19</definedName>
    <definedName name="A130169740T">Data2!$FQ$1:$FQ$10,Data2!$FQ$11:$FQ$19</definedName>
    <definedName name="A130169740T_Data">Data2!$FQ$11:$FQ$19</definedName>
    <definedName name="A130169740T_Latest">Data2!$FQ$19</definedName>
    <definedName name="A130169748K">Data3!$G$1:$G$10,Data3!$G$11:$G$19</definedName>
    <definedName name="A130169748K_Data">Data3!$G$11:$G$19</definedName>
    <definedName name="A130169748K_Latest">Data3!$G$19</definedName>
    <definedName name="A130169756K">Data3!$S$1:$S$10,Data3!$S$11:$S$19</definedName>
    <definedName name="A130169756K_Data">Data3!$S$11:$S$19</definedName>
    <definedName name="A130169756K_Latest">Data3!$S$19</definedName>
    <definedName name="A130169764K">Data3!$V$1:$V$10,Data3!$V$11:$V$19</definedName>
    <definedName name="A130169764K_Data">Data3!$V$11:$V$19</definedName>
    <definedName name="A130169764K_Latest">Data3!$V$19</definedName>
    <definedName name="A130169772K">Data2!$GL$1:$GL$10,Data2!$GL$11:$GL$19</definedName>
    <definedName name="A130169772K_Data">Data2!$GL$11:$GL$19</definedName>
    <definedName name="A130169772K_Latest">Data2!$GL$19</definedName>
    <definedName name="A130169780K">Data2!$GU$1:$GU$10,Data2!$GU$11:$GU$19</definedName>
    <definedName name="A130169780K_Data">Data2!$GU$11:$GU$19</definedName>
    <definedName name="A130169780K_Latest">Data2!$GU$19</definedName>
    <definedName name="A130169788C">Data2!$HV$1:$HV$10,Data2!$HV$11:$HV$19</definedName>
    <definedName name="A130169788C_Data">Data2!$HV$11:$HV$19</definedName>
    <definedName name="A130169788C_Latest">Data2!$HV$19</definedName>
    <definedName name="A130169796C">Data2!$HY$1:$HY$10,Data2!$HY$11:$HY$19</definedName>
    <definedName name="A130169796C_Data">Data2!$HY$11:$HY$19</definedName>
    <definedName name="A130169796C_Latest">Data2!$HY$19</definedName>
    <definedName name="A130169804T">Data3!$P$1:$P$10,Data3!$P$11:$P$19</definedName>
    <definedName name="A130169804T_Data">Data3!$P$11:$P$19</definedName>
    <definedName name="A130169804T_Latest">Data3!$P$19</definedName>
    <definedName name="A130169812T">Data2!$FT$1:$FT$10,Data2!$FT$11:$FT$19</definedName>
    <definedName name="A130169812T_Data">Data2!$FT$11:$FT$19</definedName>
    <definedName name="A130169812T_Latest">Data2!$FT$19</definedName>
    <definedName name="A130169820T">Data2!$FZ$1:$FZ$10,Data2!$FZ$11:$FZ$19</definedName>
    <definedName name="A130169820T_Data">Data2!$FZ$11:$FZ$19</definedName>
    <definedName name="A130169820T_Latest">Data2!$FZ$19</definedName>
    <definedName name="A130169828K">Data2!$GC$1:$GC$10,Data2!$GC$11:$GC$19</definedName>
    <definedName name="A130169828K_Data">Data2!$GC$11:$GC$19</definedName>
    <definedName name="A130169828K_Latest">Data2!$GC$19</definedName>
    <definedName name="A130169836K">Data2!$GR$1:$GR$10,Data2!$GR$11:$GR$19</definedName>
    <definedName name="A130169836K_Data">Data2!$GR$11:$GR$19</definedName>
    <definedName name="A130169836K_Latest">Data2!$GR$19</definedName>
    <definedName name="A130169844K">Data2!$GX$1:$GX$10,Data2!$GX$11:$GX$19</definedName>
    <definedName name="A130169844K_Data">Data2!$GX$11:$GX$19</definedName>
    <definedName name="A130169844K_Latest">Data2!$GX$19</definedName>
    <definedName name="A130169852K">Data3!$Y$1:$Y$10,Data3!$Y$11:$Y$19</definedName>
    <definedName name="A130169852K_Data">Data3!$Y$11:$Y$19</definedName>
    <definedName name="A130169852K_Latest">Data3!$Y$19</definedName>
    <definedName name="Date_Range">Data1!$A$2:$A$10,Data1!$A$11:$A$19</definedName>
    <definedName name="Date_Range_Data">Data1!$A$11:$A$19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F163" i="11" l="1"/>
  <c r="BE163" i="11"/>
  <c r="BD163" i="11"/>
  <c r="BC163" i="11"/>
  <c r="BB163" i="11"/>
  <c r="BA163" i="11"/>
  <c r="AZ163" i="11"/>
  <c r="AY163" i="11"/>
  <c r="AX163" i="11"/>
  <c r="AW163" i="11"/>
  <c r="AV163" i="11"/>
  <c r="AU163" i="11"/>
  <c r="AT163" i="11"/>
  <c r="AS163" i="11"/>
  <c r="AR163" i="11"/>
  <c r="AQ163" i="11"/>
  <c r="AP163" i="11"/>
  <c r="AO163" i="11"/>
  <c r="AN163" i="11"/>
  <c r="AM163" i="11"/>
  <c r="AL163" i="11"/>
  <c r="AK163" i="11"/>
  <c r="AJ163" i="11"/>
  <c r="AI163" i="11"/>
  <c r="AH163" i="11"/>
  <c r="AG163" i="11"/>
  <c r="AF163" i="11"/>
  <c r="BF162" i="11"/>
  <c r="BE162" i="11"/>
  <c r="BD162" i="11"/>
  <c r="BC162" i="11"/>
  <c r="BB162" i="11"/>
  <c r="BA162" i="11"/>
  <c r="AZ162" i="11"/>
  <c r="AY162" i="11"/>
  <c r="AX162" i="11"/>
  <c r="AW162" i="11"/>
  <c r="AV162" i="11"/>
  <c r="AU162" i="11"/>
  <c r="AT162" i="11"/>
  <c r="AS162" i="11"/>
  <c r="AR162" i="11"/>
  <c r="AQ162" i="11"/>
  <c r="AP162" i="11"/>
  <c r="AO162" i="11"/>
  <c r="AN162" i="11"/>
  <c r="AM162" i="11"/>
  <c r="AL162" i="11"/>
  <c r="AK162" i="11"/>
  <c r="AJ162" i="11"/>
  <c r="AI162" i="11"/>
  <c r="AH162" i="11"/>
  <c r="AG162" i="11"/>
  <c r="AF162" i="11"/>
  <c r="BF161" i="11"/>
  <c r="BE161" i="11"/>
  <c r="BD161" i="11"/>
  <c r="BC161" i="11"/>
  <c r="BB161" i="11"/>
  <c r="BA161" i="11"/>
  <c r="AZ161" i="11"/>
  <c r="AY161" i="11"/>
  <c r="AX161" i="11"/>
  <c r="AW161" i="11"/>
  <c r="AV161" i="11"/>
  <c r="AU161" i="11"/>
  <c r="AT161" i="11"/>
  <c r="AS161" i="11"/>
  <c r="AR161" i="11"/>
  <c r="AQ161" i="11"/>
  <c r="AP161" i="11"/>
  <c r="AO161" i="11"/>
  <c r="AN161" i="11"/>
  <c r="AM161" i="11"/>
  <c r="AL161" i="11"/>
  <c r="AK161" i="11"/>
  <c r="AJ161" i="11"/>
  <c r="AI161" i="11"/>
  <c r="AH161" i="11"/>
  <c r="AG161" i="11"/>
  <c r="AF161" i="11"/>
  <c r="BF160" i="11"/>
  <c r="BE160" i="11"/>
  <c r="BD160" i="11"/>
  <c r="BC160" i="11"/>
  <c r="BB160" i="11"/>
  <c r="BA160" i="11"/>
  <c r="AZ160" i="11"/>
  <c r="AY160" i="11"/>
  <c r="AX160" i="11"/>
  <c r="AW160" i="11"/>
  <c r="AV160" i="11"/>
  <c r="AU160" i="11"/>
  <c r="AT160" i="11"/>
  <c r="AS160" i="11"/>
  <c r="AR160" i="11"/>
  <c r="AQ160" i="11"/>
  <c r="AP160" i="11"/>
  <c r="AO160" i="11"/>
  <c r="AN160" i="11"/>
  <c r="AM160" i="11"/>
  <c r="AL160" i="11"/>
  <c r="AK160" i="11"/>
  <c r="AJ160" i="11"/>
  <c r="AI160" i="11"/>
  <c r="AH160" i="11"/>
  <c r="AG160" i="11"/>
  <c r="AF160" i="11"/>
  <c r="BF159" i="11"/>
  <c r="BE159" i="11"/>
  <c r="BD159" i="11"/>
  <c r="BC159" i="11"/>
  <c r="BB159" i="11"/>
  <c r="BA159" i="11"/>
  <c r="AZ159" i="11"/>
  <c r="AY159" i="11"/>
  <c r="AX159" i="11"/>
  <c r="AW159" i="11"/>
  <c r="AV159" i="11"/>
  <c r="AU159" i="11"/>
  <c r="AT159" i="11"/>
  <c r="AS159" i="11"/>
  <c r="AR159" i="11"/>
  <c r="AQ159" i="11"/>
  <c r="AP159" i="11"/>
  <c r="AO159" i="11"/>
  <c r="AN159" i="11"/>
  <c r="AM159" i="11"/>
  <c r="AL159" i="11"/>
  <c r="AK159" i="11"/>
  <c r="AJ159" i="11"/>
  <c r="AI159" i="11"/>
  <c r="AH159" i="11"/>
  <c r="AG159" i="11"/>
  <c r="AF159" i="11"/>
  <c r="BF158" i="11"/>
  <c r="BE158" i="11"/>
  <c r="BD158" i="11"/>
  <c r="BC158" i="11"/>
  <c r="BB158" i="11"/>
  <c r="BA158" i="11"/>
  <c r="AZ158" i="11"/>
  <c r="AY158" i="11"/>
  <c r="AX158" i="11"/>
  <c r="AW158" i="11"/>
  <c r="AV158" i="11"/>
  <c r="AU158" i="11"/>
  <c r="AT158" i="11"/>
  <c r="AS158" i="11"/>
  <c r="AR158" i="11"/>
  <c r="AQ158" i="11"/>
  <c r="AP158" i="11"/>
  <c r="AO158" i="11"/>
  <c r="AN158" i="11"/>
  <c r="AM158" i="11"/>
  <c r="AL158" i="11"/>
  <c r="AK158" i="11"/>
  <c r="AJ158" i="11"/>
  <c r="AI158" i="11"/>
  <c r="AH158" i="11"/>
  <c r="AG158" i="11"/>
  <c r="AF158" i="11"/>
  <c r="BF157" i="11"/>
  <c r="BE157" i="11"/>
  <c r="BD157" i="11"/>
  <c r="BC157" i="11"/>
  <c r="BB157" i="11"/>
  <c r="BA157" i="11"/>
  <c r="AZ157" i="11"/>
  <c r="AY157" i="11"/>
  <c r="AX157" i="11"/>
  <c r="AW157" i="11"/>
  <c r="AV157" i="11"/>
  <c r="AU157" i="11"/>
  <c r="AT157" i="11"/>
  <c r="AS157" i="11"/>
  <c r="AR157" i="11"/>
  <c r="AQ157" i="11"/>
  <c r="AP157" i="11"/>
  <c r="AO157" i="11"/>
  <c r="AN157" i="11"/>
  <c r="AM157" i="11"/>
  <c r="AL157" i="11"/>
  <c r="AK157" i="11"/>
  <c r="AJ157" i="11"/>
  <c r="AI157" i="11"/>
  <c r="AH157" i="11"/>
  <c r="AG157" i="11"/>
  <c r="AF157" i="11"/>
  <c r="BF156" i="11"/>
  <c r="BE156" i="11"/>
  <c r="BD156" i="11"/>
  <c r="BC156" i="11"/>
  <c r="BB156" i="11"/>
  <c r="BA156" i="11"/>
  <c r="AZ156" i="11"/>
  <c r="AY156" i="11"/>
  <c r="AX156" i="11"/>
  <c r="AW156" i="11"/>
  <c r="AV156" i="11"/>
  <c r="AU156" i="11"/>
  <c r="AT156" i="11"/>
  <c r="AS156" i="11"/>
  <c r="AR156" i="11"/>
  <c r="AQ156" i="11"/>
  <c r="AP156" i="11"/>
  <c r="AO156" i="11"/>
  <c r="AN156" i="11"/>
  <c r="AM156" i="11"/>
  <c r="AL156" i="11"/>
  <c r="AK156" i="11"/>
  <c r="AJ156" i="11"/>
  <c r="AI156" i="11"/>
  <c r="AH156" i="11"/>
  <c r="AG156" i="11"/>
  <c r="AF156" i="11"/>
  <c r="BF155" i="11"/>
  <c r="BE155" i="11"/>
  <c r="BD155" i="11"/>
  <c r="BC155" i="11"/>
  <c r="BB155" i="11"/>
  <c r="BA155" i="11"/>
  <c r="AZ155" i="11"/>
  <c r="AY155" i="11"/>
  <c r="AX155" i="11"/>
  <c r="AW155" i="11"/>
  <c r="AV155" i="11"/>
  <c r="AU155" i="11"/>
  <c r="AT155" i="11"/>
  <c r="AS155" i="11"/>
  <c r="AR155" i="11"/>
  <c r="AQ155" i="11"/>
  <c r="AP155" i="11"/>
  <c r="AO155" i="11"/>
  <c r="AN155" i="11"/>
  <c r="AM155" i="11"/>
  <c r="AL155" i="11"/>
  <c r="AK155" i="11"/>
  <c r="AJ155" i="11"/>
  <c r="AI155" i="11"/>
  <c r="AH155" i="11"/>
  <c r="AG155" i="11"/>
  <c r="AF155" i="11"/>
  <c r="BF154" i="11"/>
  <c r="BE154" i="11"/>
  <c r="BD154" i="11"/>
  <c r="BC154" i="11"/>
  <c r="BB154" i="11"/>
  <c r="BA154" i="11"/>
  <c r="AZ154" i="11"/>
  <c r="AY154" i="11"/>
  <c r="AX154" i="11"/>
  <c r="AW154" i="11"/>
  <c r="AV154" i="11"/>
  <c r="AU154" i="11"/>
  <c r="AT154" i="11"/>
  <c r="AS154" i="11"/>
  <c r="AR154" i="11"/>
  <c r="AQ154" i="11"/>
  <c r="AP154" i="11"/>
  <c r="AO154" i="11"/>
  <c r="AN154" i="11"/>
  <c r="AM154" i="11"/>
  <c r="AL154" i="11"/>
  <c r="AK154" i="11"/>
  <c r="AJ154" i="11"/>
  <c r="AI154" i="11"/>
  <c r="AH154" i="11"/>
  <c r="AG154" i="11"/>
  <c r="AF154" i="11"/>
  <c r="BF153" i="11"/>
  <c r="BE153" i="11"/>
  <c r="BD153" i="11"/>
  <c r="BC153" i="11"/>
  <c r="BB153" i="11"/>
  <c r="BA153" i="11"/>
  <c r="AZ153" i="11"/>
  <c r="AY153" i="11"/>
  <c r="AX153" i="11"/>
  <c r="AW153" i="11"/>
  <c r="AV153" i="11"/>
  <c r="AU153" i="11"/>
  <c r="AT153" i="11"/>
  <c r="AS153" i="11"/>
  <c r="AR153" i="11"/>
  <c r="AQ153" i="11"/>
  <c r="AP153" i="11"/>
  <c r="AO153" i="11"/>
  <c r="AN153" i="11"/>
  <c r="AM153" i="11"/>
  <c r="AL153" i="11"/>
  <c r="AK153" i="11"/>
  <c r="AJ153" i="11"/>
  <c r="AI153" i="11"/>
  <c r="AH153" i="11"/>
  <c r="AG153" i="11"/>
  <c r="AF153" i="11"/>
  <c r="BF152" i="11"/>
  <c r="BE152" i="11"/>
  <c r="BD152" i="11"/>
  <c r="BC152" i="11"/>
  <c r="BB152" i="11"/>
  <c r="BA152" i="11"/>
  <c r="AZ152" i="11"/>
  <c r="AY152" i="11"/>
  <c r="AX152" i="11"/>
  <c r="AW152" i="11"/>
  <c r="AV152" i="11"/>
  <c r="AU152" i="11"/>
  <c r="AT152" i="11"/>
  <c r="AS152" i="11"/>
  <c r="AR152" i="11"/>
  <c r="AQ152" i="11"/>
  <c r="AP152" i="11"/>
  <c r="AO152" i="11"/>
  <c r="AN152" i="11"/>
  <c r="AM152" i="11"/>
  <c r="AL152" i="11"/>
  <c r="AK152" i="11"/>
  <c r="AJ152" i="11"/>
  <c r="AI152" i="11"/>
  <c r="AH152" i="11"/>
  <c r="AG152" i="11"/>
  <c r="AF152" i="11"/>
  <c r="BF151" i="11"/>
  <c r="BE151" i="11"/>
  <c r="BD151" i="11"/>
  <c r="BC151" i="11"/>
  <c r="BB151" i="11"/>
  <c r="BA151" i="11"/>
  <c r="AZ151" i="11"/>
  <c r="AY151" i="11"/>
  <c r="AX151" i="11"/>
  <c r="AW151" i="11"/>
  <c r="AV151" i="11"/>
  <c r="AU151" i="11"/>
  <c r="AT151" i="11"/>
  <c r="AS151" i="11"/>
  <c r="AR151" i="11"/>
  <c r="AQ151" i="11"/>
  <c r="AP151" i="11"/>
  <c r="AO151" i="11"/>
  <c r="AN151" i="11"/>
  <c r="AM151" i="11"/>
  <c r="AL151" i="11"/>
  <c r="AK151" i="11"/>
  <c r="AJ151" i="11"/>
  <c r="AI151" i="11"/>
  <c r="AH151" i="11"/>
  <c r="AG151" i="11"/>
  <c r="AF151" i="11"/>
  <c r="BF150" i="11"/>
  <c r="BE150" i="11"/>
  <c r="BD150" i="11"/>
  <c r="BC150" i="11"/>
  <c r="BB150" i="11"/>
  <c r="BA150" i="11"/>
  <c r="AZ150" i="11"/>
  <c r="AY150" i="11"/>
  <c r="AX150" i="11"/>
  <c r="AW150" i="11"/>
  <c r="AV150" i="11"/>
  <c r="AU150" i="11"/>
  <c r="AT150" i="11"/>
  <c r="AS150" i="11"/>
  <c r="AR150" i="11"/>
  <c r="AQ150" i="11"/>
  <c r="AP150" i="11"/>
  <c r="AO150" i="11"/>
  <c r="AN150" i="11"/>
  <c r="AM150" i="11"/>
  <c r="AL150" i="11"/>
  <c r="AK150" i="11"/>
  <c r="AJ150" i="11"/>
  <c r="AI150" i="11"/>
  <c r="AH150" i="11"/>
  <c r="AG150" i="11"/>
  <c r="AF150" i="11"/>
  <c r="BF149" i="11"/>
  <c r="BE149" i="11"/>
  <c r="BD149" i="11"/>
  <c r="BC149" i="11"/>
  <c r="BB149" i="11"/>
  <c r="BA149" i="11"/>
  <c r="AZ149" i="11"/>
  <c r="AY149" i="11"/>
  <c r="AX149" i="11"/>
  <c r="AW149" i="11"/>
  <c r="AV149" i="11"/>
  <c r="AU149" i="11"/>
  <c r="AT149" i="11"/>
  <c r="AS149" i="11"/>
  <c r="AR149" i="11"/>
  <c r="AQ149" i="11"/>
  <c r="AP149" i="11"/>
  <c r="AO149" i="11"/>
  <c r="AN149" i="11"/>
  <c r="AM149" i="11"/>
  <c r="AL149" i="11"/>
  <c r="AK149" i="11"/>
  <c r="AJ149" i="11"/>
  <c r="AI149" i="11"/>
  <c r="AH149" i="11"/>
  <c r="AG149" i="11"/>
  <c r="AF149" i="11"/>
  <c r="BF148" i="11"/>
  <c r="BE148" i="11"/>
  <c r="BD148" i="11"/>
  <c r="BC148" i="11"/>
  <c r="BB148" i="11"/>
  <c r="BA148" i="11"/>
  <c r="AZ148" i="11"/>
  <c r="AY148" i="11"/>
  <c r="AX148" i="11"/>
  <c r="AW148" i="11"/>
  <c r="AV148" i="11"/>
  <c r="AU148" i="11"/>
  <c r="AT148" i="11"/>
  <c r="AS148" i="11"/>
  <c r="AR148" i="11"/>
  <c r="AQ148" i="11"/>
  <c r="AP148" i="11"/>
  <c r="AO148" i="11"/>
  <c r="AN148" i="11"/>
  <c r="AM148" i="11"/>
  <c r="AL148" i="11"/>
  <c r="AK148" i="11"/>
  <c r="AJ148" i="11"/>
  <c r="AI148" i="11"/>
  <c r="AH148" i="11"/>
  <c r="AG148" i="11"/>
  <c r="AF148" i="11"/>
  <c r="BF147" i="11"/>
  <c r="BE147" i="11"/>
  <c r="BD147" i="11"/>
  <c r="BC147" i="11"/>
  <c r="BB147" i="11"/>
  <c r="BA147" i="11"/>
  <c r="AZ147" i="11"/>
  <c r="AY147" i="11"/>
  <c r="AX147" i="11"/>
  <c r="AW147" i="11"/>
  <c r="AV147" i="11"/>
  <c r="AU147" i="11"/>
  <c r="AT147" i="11"/>
  <c r="AS147" i="11"/>
  <c r="AR147" i="11"/>
  <c r="AQ147" i="11"/>
  <c r="AP147" i="11"/>
  <c r="AO147" i="11"/>
  <c r="AN147" i="11"/>
  <c r="AM147" i="11"/>
  <c r="AL147" i="11"/>
  <c r="AK147" i="11"/>
  <c r="AJ147" i="11"/>
  <c r="AI147" i="11"/>
  <c r="AH147" i="11"/>
  <c r="AG147" i="11"/>
  <c r="AF147" i="11"/>
  <c r="BF145" i="11"/>
  <c r="BE145" i="11"/>
  <c r="BD145" i="11"/>
  <c r="BC145" i="11"/>
  <c r="BB145" i="11"/>
  <c r="BA145" i="11"/>
  <c r="AZ145" i="11"/>
  <c r="AY145" i="11"/>
  <c r="AX145" i="11"/>
  <c r="AW145" i="11"/>
  <c r="AV145" i="11"/>
  <c r="AU145" i="11"/>
  <c r="AT145" i="11"/>
  <c r="AS145" i="11"/>
  <c r="AR145" i="11"/>
  <c r="AQ145" i="11"/>
  <c r="AP145" i="11"/>
  <c r="AO145" i="11"/>
  <c r="AN145" i="11"/>
  <c r="AM145" i="11"/>
  <c r="AL145" i="11"/>
  <c r="AK145" i="11"/>
  <c r="AJ145" i="11"/>
  <c r="AI145" i="11"/>
  <c r="AH145" i="11"/>
  <c r="AG145" i="11"/>
  <c r="AF145" i="11"/>
  <c r="BF144" i="11"/>
  <c r="BE144" i="11"/>
  <c r="BD144" i="11"/>
  <c r="BC144" i="11"/>
  <c r="BB144" i="11"/>
  <c r="BA144" i="11"/>
  <c r="AZ144" i="11"/>
  <c r="AY144" i="11"/>
  <c r="AX144" i="11"/>
  <c r="AW144" i="11"/>
  <c r="AV144" i="11"/>
  <c r="AU144" i="11"/>
  <c r="AT144" i="11"/>
  <c r="AS144" i="11"/>
  <c r="AR144" i="11"/>
  <c r="AQ144" i="11"/>
  <c r="AP144" i="11"/>
  <c r="AO144" i="11"/>
  <c r="AN144" i="11"/>
  <c r="AM144" i="11"/>
  <c r="AL144" i="11"/>
  <c r="AK144" i="11"/>
  <c r="AJ144" i="11"/>
  <c r="AI144" i="11"/>
  <c r="AH144" i="11"/>
  <c r="AG144" i="11"/>
  <c r="AF144" i="11"/>
  <c r="BF143" i="11"/>
  <c r="BE143" i="11"/>
  <c r="BD143" i="11"/>
  <c r="BC143" i="11"/>
  <c r="BB143" i="11"/>
  <c r="BA143" i="11"/>
  <c r="AZ143" i="11"/>
  <c r="AY143" i="11"/>
  <c r="AX143" i="11"/>
  <c r="AW143" i="11"/>
  <c r="AV143" i="11"/>
  <c r="AU143" i="11"/>
  <c r="AT143" i="11"/>
  <c r="AS143" i="11"/>
  <c r="AR143" i="11"/>
  <c r="AQ143" i="11"/>
  <c r="AP143" i="11"/>
  <c r="AO143" i="11"/>
  <c r="AN143" i="11"/>
  <c r="AM143" i="11"/>
  <c r="AL143" i="11"/>
  <c r="AK143" i="11"/>
  <c r="AJ143" i="11"/>
  <c r="AI143" i="11"/>
  <c r="AH143" i="11"/>
  <c r="AG143" i="11"/>
  <c r="AF143" i="11"/>
  <c r="BF142" i="11"/>
  <c r="BE142" i="11"/>
  <c r="BD142" i="11"/>
  <c r="BC142" i="11"/>
  <c r="BB142" i="11"/>
  <c r="BA142" i="11"/>
  <c r="AZ142" i="11"/>
  <c r="AY142" i="11"/>
  <c r="AX142" i="11"/>
  <c r="AW142" i="11"/>
  <c r="AV142" i="11"/>
  <c r="AU142" i="11"/>
  <c r="AT142" i="11"/>
  <c r="AS142" i="11"/>
  <c r="AR142" i="11"/>
  <c r="AQ142" i="11"/>
  <c r="AP142" i="11"/>
  <c r="AO142" i="11"/>
  <c r="AN142" i="11"/>
  <c r="AM142" i="11"/>
  <c r="AL142" i="11"/>
  <c r="AK142" i="11"/>
  <c r="AJ142" i="11"/>
  <c r="AI142" i="11"/>
  <c r="AH142" i="11"/>
  <c r="AG142" i="11"/>
  <c r="AF142" i="11"/>
  <c r="BF140" i="11"/>
  <c r="BE140" i="11"/>
  <c r="BD140" i="11"/>
  <c r="BC140" i="11"/>
  <c r="BB140" i="11"/>
  <c r="BA140" i="11"/>
  <c r="AZ140" i="11"/>
  <c r="AY140" i="11"/>
  <c r="AX140" i="11"/>
  <c r="AW140" i="11"/>
  <c r="AV140" i="11"/>
  <c r="AU140" i="11"/>
  <c r="AT140" i="11"/>
  <c r="AS140" i="11"/>
  <c r="AR140" i="11"/>
  <c r="AQ140" i="11"/>
  <c r="AP140" i="11"/>
  <c r="AO140" i="11"/>
  <c r="AN140" i="11"/>
  <c r="AM140" i="11"/>
  <c r="AL140" i="11"/>
  <c r="AK140" i="11"/>
  <c r="AJ140" i="11"/>
  <c r="AI140" i="11"/>
  <c r="AH140" i="11"/>
  <c r="AG140" i="11"/>
  <c r="AF140" i="11"/>
  <c r="BF139" i="11"/>
  <c r="BE139" i="11"/>
  <c r="BD139" i="11"/>
  <c r="BC139" i="11"/>
  <c r="BB139" i="11"/>
  <c r="BA139" i="11"/>
  <c r="AZ139" i="11"/>
  <c r="AY139" i="11"/>
  <c r="AX139" i="11"/>
  <c r="AW139" i="11"/>
  <c r="AV139" i="11"/>
  <c r="AU139" i="11"/>
  <c r="AT139" i="11"/>
  <c r="AS139" i="11"/>
  <c r="AR139" i="11"/>
  <c r="AQ139" i="11"/>
  <c r="AP139" i="11"/>
  <c r="AO139" i="11"/>
  <c r="AN139" i="11"/>
  <c r="AM139" i="11"/>
  <c r="AL139" i="11"/>
  <c r="AK139" i="11"/>
  <c r="AJ139" i="11"/>
  <c r="AI139" i="11"/>
  <c r="AH139" i="11"/>
  <c r="AG139" i="11"/>
  <c r="AF139" i="11"/>
  <c r="BF138" i="11"/>
  <c r="BE138" i="11"/>
  <c r="BD138" i="11"/>
  <c r="BC138" i="11"/>
  <c r="BB138" i="11"/>
  <c r="BA138" i="11"/>
  <c r="AZ138" i="11"/>
  <c r="AY138" i="11"/>
  <c r="AX138" i="11"/>
  <c r="AW138" i="11"/>
  <c r="AV138" i="11"/>
  <c r="AU138" i="11"/>
  <c r="AT138" i="11"/>
  <c r="AS138" i="11"/>
  <c r="AR138" i="11"/>
  <c r="AQ138" i="11"/>
  <c r="AP138" i="11"/>
  <c r="AO138" i="11"/>
  <c r="AN138" i="11"/>
  <c r="AM138" i="11"/>
  <c r="AL138" i="11"/>
  <c r="AK138" i="11"/>
  <c r="AJ138" i="11"/>
  <c r="AI138" i="11"/>
  <c r="AH138" i="11"/>
  <c r="AG138" i="11"/>
  <c r="AF138" i="11"/>
  <c r="BF137" i="11"/>
  <c r="BE137" i="11"/>
  <c r="BD137" i="11"/>
  <c r="BC137" i="11"/>
  <c r="BB137" i="11"/>
  <c r="BA137" i="11"/>
  <c r="AZ137" i="11"/>
  <c r="AY137" i="11"/>
  <c r="AX137" i="11"/>
  <c r="AW137" i="11"/>
  <c r="AV137" i="11"/>
  <c r="AU137" i="11"/>
  <c r="AT137" i="11"/>
  <c r="AS137" i="11"/>
  <c r="AR137" i="11"/>
  <c r="AQ137" i="11"/>
  <c r="AP137" i="11"/>
  <c r="AO137" i="11"/>
  <c r="AN137" i="11"/>
  <c r="AM137" i="11"/>
  <c r="AL137" i="11"/>
  <c r="AK137" i="11"/>
  <c r="AJ137" i="11"/>
  <c r="AI137" i="11"/>
  <c r="AH137" i="11"/>
  <c r="AG137" i="11"/>
  <c r="AF137" i="11"/>
  <c r="BF136" i="11"/>
  <c r="BE136" i="11"/>
  <c r="BD136" i="11"/>
  <c r="BC136" i="11"/>
  <c r="BB136" i="11"/>
  <c r="BA136" i="11"/>
  <c r="AZ136" i="11"/>
  <c r="AY136" i="11"/>
  <c r="AX136" i="11"/>
  <c r="AW136" i="11"/>
  <c r="AV136" i="11"/>
  <c r="AU136" i="11"/>
  <c r="AT136" i="11"/>
  <c r="AS136" i="11"/>
  <c r="AR136" i="11"/>
  <c r="AQ136" i="11"/>
  <c r="AP136" i="11"/>
  <c r="AO136" i="11"/>
  <c r="AN136" i="11"/>
  <c r="AM136" i="11"/>
  <c r="AL136" i="11"/>
  <c r="AK136" i="11"/>
  <c r="AJ136" i="11"/>
  <c r="AI136" i="11"/>
  <c r="AH136" i="11"/>
  <c r="AG136" i="11"/>
  <c r="AF136" i="11"/>
  <c r="BF135" i="11"/>
  <c r="BE135" i="11"/>
  <c r="BD135" i="11"/>
  <c r="BC135" i="11"/>
  <c r="BB135" i="11"/>
  <c r="BA135" i="11"/>
  <c r="AZ135" i="11"/>
  <c r="AY135" i="11"/>
  <c r="AX135" i="11"/>
  <c r="AW135" i="11"/>
  <c r="AV135" i="11"/>
  <c r="AU135" i="11"/>
  <c r="AT135" i="11"/>
  <c r="AS135" i="11"/>
  <c r="AR135" i="11"/>
  <c r="AQ135" i="11"/>
  <c r="AP135" i="11"/>
  <c r="AO135" i="11"/>
  <c r="AN135" i="11"/>
  <c r="AM135" i="11"/>
  <c r="AL135" i="11"/>
  <c r="AK135" i="11"/>
  <c r="AJ135" i="11"/>
  <c r="AI135" i="11"/>
  <c r="AH135" i="11"/>
  <c r="AG135" i="11"/>
  <c r="AF135" i="11"/>
  <c r="BF134" i="11"/>
  <c r="BE134" i="11"/>
  <c r="BD134" i="11"/>
  <c r="BC134" i="11"/>
  <c r="BB134" i="11"/>
  <c r="BA134" i="11"/>
  <c r="AZ134" i="11"/>
  <c r="AY134" i="11"/>
  <c r="AX134" i="11"/>
  <c r="AW134" i="11"/>
  <c r="AV134" i="11"/>
  <c r="AU134" i="11"/>
  <c r="AT134" i="11"/>
  <c r="AS134" i="11"/>
  <c r="AR134" i="11"/>
  <c r="AQ134" i="11"/>
  <c r="AP134" i="11"/>
  <c r="AO134" i="11"/>
  <c r="AN134" i="11"/>
  <c r="AM134" i="11"/>
  <c r="AL134" i="11"/>
  <c r="AK134" i="11"/>
  <c r="AJ134" i="11"/>
  <c r="AI134" i="11"/>
  <c r="AH134" i="11"/>
  <c r="AG134" i="11"/>
  <c r="AF134" i="11"/>
  <c r="BF133" i="11"/>
  <c r="BE133" i="11"/>
  <c r="BD133" i="11"/>
  <c r="BC133" i="11"/>
  <c r="BB133" i="11"/>
  <c r="BA133" i="11"/>
  <c r="AZ133" i="11"/>
  <c r="AY133" i="11"/>
  <c r="AX133" i="11"/>
  <c r="AW133" i="11"/>
  <c r="AV133" i="11"/>
  <c r="AU133" i="11"/>
  <c r="AT133" i="11"/>
  <c r="AS133" i="11"/>
  <c r="AR133" i="11"/>
  <c r="AQ133" i="11"/>
  <c r="AP133" i="11"/>
  <c r="AO133" i="11"/>
  <c r="AN133" i="11"/>
  <c r="AM133" i="11"/>
  <c r="AL133" i="11"/>
  <c r="AK133" i="11"/>
  <c r="AJ133" i="11"/>
  <c r="AI133" i="11"/>
  <c r="AH133" i="11"/>
  <c r="AG133" i="11"/>
  <c r="AF133" i="11"/>
  <c r="BF132" i="11"/>
  <c r="BE132" i="11"/>
  <c r="BD132" i="11"/>
  <c r="BC132" i="11"/>
  <c r="BB132" i="11"/>
  <c r="BA132" i="11"/>
  <c r="AZ132" i="11"/>
  <c r="AY132" i="11"/>
  <c r="AX132" i="11"/>
  <c r="AW132" i="11"/>
  <c r="AV132" i="11"/>
  <c r="AU132" i="11"/>
  <c r="AT132" i="11"/>
  <c r="AS132" i="11"/>
  <c r="AR132" i="11"/>
  <c r="AQ132" i="11"/>
  <c r="AP132" i="11"/>
  <c r="AO132" i="11"/>
  <c r="AN132" i="11"/>
  <c r="AM132" i="11"/>
  <c r="AL132" i="11"/>
  <c r="AK132" i="11"/>
  <c r="AJ132" i="11"/>
  <c r="AI132" i="11"/>
  <c r="AH132" i="11"/>
  <c r="AG132" i="11"/>
  <c r="AF132" i="11"/>
  <c r="BF131" i="11"/>
  <c r="BE131" i="11"/>
  <c r="BD131" i="11"/>
  <c r="BC131" i="11"/>
  <c r="BB131" i="11"/>
  <c r="BA131" i="11"/>
  <c r="AZ131" i="11"/>
  <c r="AY131" i="11"/>
  <c r="AX131" i="11"/>
  <c r="AW131" i="11"/>
  <c r="AV131" i="11"/>
  <c r="AU131" i="11"/>
  <c r="AT131" i="11"/>
  <c r="AS131" i="11"/>
  <c r="AR131" i="11"/>
  <c r="AQ131" i="11"/>
  <c r="AP131" i="11"/>
  <c r="AO131" i="11"/>
  <c r="AN131" i="11"/>
  <c r="AM131" i="11"/>
  <c r="AL131" i="11"/>
  <c r="AK131" i="11"/>
  <c r="AJ131" i="11"/>
  <c r="AI131" i="11"/>
  <c r="AH131" i="11"/>
  <c r="AG131" i="11"/>
  <c r="AF131" i="11"/>
  <c r="BF130" i="11"/>
  <c r="BE130" i="11"/>
  <c r="BD130" i="11"/>
  <c r="BC130" i="11"/>
  <c r="BB130" i="11"/>
  <c r="BA130" i="11"/>
  <c r="AZ130" i="11"/>
  <c r="AY130" i="11"/>
  <c r="AX130" i="11"/>
  <c r="AW130" i="11"/>
  <c r="AV130" i="11"/>
  <c r="AU130" i="11"/>
  <c r="AT130" i="11"/>
  <c r="AS130" i="11"/>
  <c r="AR130" i="11"/>
  <c r="AQ130" i="11"/>
  <c r="AP130" i="11"/>
  <c r="AO130" i="11"/>
  <c r="AN130" i="11"/>
  <c r="AM130" i="11"/>
  <c r="AL130" i="11"/>
  <c r="AK130" i="11"/>
  <c r="AJ130" i="11"/>
  <c r="AI130" i="11"/>
  <c r="AH130" i="11"/>
  <c r="AG130" i="11"/>
  <c r="AF130" i="11"/>
  <c r="BF129" i="11"/>
  <c r="BE129" i="11"/>
  <c r="BD129" i="11"/>
  <c r="BC129" i="11"/>
  <c r="BB129" i="11"/>
  <c r="BA129" i="11"/>
  <c r="AZ129" i="11"/>
  <c r="AY129" i="11"/>
  <c r="AX129" i="11"/>
  <c r="AW129" i="11"/>
  <c r="AV129" i="11"/>
  <c r="AU129" i="11"/>
  <c r="AT129" i="11"/>
  <c r="AS129" i="11"/>
  <c r="AR129" i="11"/>
  <c r="AQ129" i="11"/>
  <c r="AP129" i="11"/>
  <c r="AO129" i="11"/>
  <c r="AN129" i="11"/>
  <c r="AM129" i="11"/>
  <c r="AL129" i="11"/>
  <c r="AK129" i="11"/>
  <c r="AJ129" i="11"/>
  <c r="AI129" i="11"/>
  <c r="AH129" i="11"/>
  <c r="AG129" i="11"/>
  <c r="AF129" i="11"/>
  <c r="BF128" i="11"/>
  <c r="BE128" i="11"/>
  <c r="BD128" i="11"/>
  <c r="BC128" i="11"/>
  <c r="BB128" i="11"/>
  <c r="BA128" i="11"/>
  <c r="AZ128" i="11"/>
  <c r="AY128" i="11"/>
  <c r="AX128" i="11"/>
  <c r="AW128" i="11"/>
  <c r="AV128" i="11"/>
  <c r="AU128" i="11"/>
  <c r="AT128" i="11"/>
  <c r="AS128" i="11"/>
  <c r="AR128" i="11"/>
  <c r="AQ128" i="11"/>
  <c r="AP128" i="11"/>
  <c r="AO128" i="11"/>
  <c r="AN128" i="11"/>
  <c r="AM128" i="11"/>
  <c r="AL128" i="11"/>
  <c r="AK128" i="11"/>
  <c r="AJ128" i="11"/>
  <c r="AI128" i="11"/>
  <c r="AH128" i="11"/>
  <c r="AG128" i="11"/>
  <c r="AF128" i="11"/>
  <c r="BF127" i="11"/>
  <c r="BE127" i="11"/>
  <c r="BD127" i="11"/>
  <c r="BC127" i="11"/>
  <c r="BB127" i="11"/>
  <c r="BA127" i="11"/>
  <c r="AZ127" i="11"/>
  <c r="AY127" i="11"/>
  <c r="AX127" i="11"/>
  <c r="AW127" i="11"/>
  <c r="AV127" i="11"/>
  <c r="AU127" i="11"/>
  <c r="AT127" i="11"/>
  <c r="AS127" i="11"/>
  <c r="AR127" i="11"/>
  <c r="AQ127" i="11"/>
  <c r="AP127" i="11"/>
  <c r="AO127" i="11"/>
  <c r="AN127" i="11"/>
  <c r="AM127" i="11"/>
  <c r="AL127" i="11"/>
  <c r="AK127" i="11"/>
  <c r="AJ127" i="11"/>
  <c r="AI127" i="11"/>
  <c r="AH127" i="11"/>
  <c r="AG127" i="11"/>
  <c r="AF127" i="11"/>
  <c r="AD112" i="11"/>
  <c r="AC112" i="11"/>
  <c r="AB112" i="11"/>
  <c r="AA112" i="11"/>
  <c r="Z112" i="11"/>
  <c r="Y112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D112" i="11"/>
  <c r="AD111" i="11"/>
  <c r="AC111" i="11"/>
  <c r="AB111" i="11"/>
  <c r="AA111" i="11"/>
  <c r="Z111" i="11"/>
  <c r="Y111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D111" i="11"/>
  <c r="AD110" i="11"/>
  <c r="AC110" i="11"/>
  <c r="AB110" i="11"/>
  <c r="AA110" i="11"/>
  <c r="Z110" i="11"/>
  <c r="Y110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D110" i="11"/>
  <c r="AD109" i="11"/>
  <c r="AC109" i="11"/>
  <c r="AB109" i="11"/>
  <c r="AA109" i="11"/>
  <c r="Z109" i="11"/>
  <c r="Y109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D109" i="11"/>
  <c r="AD108" i="11"/>
  <c r="AC108" i="11"/>
  <c r="AB108" i="11"/>
  <c r="AA108" i="11"/>
  <c r="Z108" i="11"/>
  <c r="Y108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D108" i="11"/>
  <c r="AD107" i="11"/>
  <c r="AC107" i="11"/>
  <c r="AB107" i="11"/>
  <c r="AA107" i="11"/>
  <c r="Z107" i="11"/>
  <c r="Y107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D107" i="11"/>
  <c r="AD106" i="11"/>
  <c r="AC106" i="11"/>
  <c r="AB106" i="11"/>
  <c r="AA106" i="11"/>
  <c r="Z106" i="11"/>
  <c r="Y106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D106" i="11"/>
  <c r="AD105" i="11"/>
  <c r="AC105" i="11"/>
  <c r="AB105" i="11"/>
  <c r="AA105" i="11"/>
  <c r="Z105" i="11"/>
  <c r="Y105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D105" i="11"/>
  <c r="AD104" i="11"/>
  <c r="AC104" i="11"/>
  <c r="AB104" i="11"/>
  <c r="AA104" i="11"/>
  <c r="Z104" i="11"/>
  <c r="Y104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D104" i="11"/>
  <c r="AD103" i="11"/>
  <c r="AC103" i="11"/>
  <c r="AB103" i="11"/>
  <c r="AA103" i="11"/>
  <c r="Z103" i="11"/>
  <c r="Y103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D103" i="11"/>
  <c r="AD102" i="11"/>
  <c r="AC102" i="11"/>
  <c r="AB102" i="11"/>
  <c r="AA102" i="11"/>
  <c r="Z102" i="11"/>
  <c r="Y102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D102" i="11"/>
  <c r="AD101" i="11"/>
  <c r="AC101" i="11"/>
  <c r="AB101" i="11"/>
  <c r="AA101" i="11"/>
  <c r="Z101" i="11"/>
  <c r="Y101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D101" i="11"/>
  <c r="AD100" i="11"/>
  <c r="AC100" i="11"/>
  <c r="AB100" i="11"/>
  <c r="AA100" i="11"/>
  <c r="Z100" i="11"/>
  <c r="Y100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D100" i="11"/>
  <c r="AD99" i="11"/>
  <c r="AC99" i="11"/>
  <c r="AB99" i="11"/>
  <c r="AA99" i="11"/>
  <c r="Z99" i="11"/>
  <c r="Y99" i="11"/>
  <c r="X99" i="11"/>
  <c r="W99" i="11"/>
  <c r="V99" i="11"/>
  <c r="U99" i="11"/>
  <c r="T99" i="11"/>
  <c r="S99" i="11"/>
  <c r="R99" i="11"/>
  <c r="Q99" i="11"/>
  <c r="P99" i="11"/>
  <c r="O99" i="11"/>
  <c r="N99" i="11"/>
  <c r="M99" i="11"/>
  <c r="L99" i="11"/>
  <c r="K99" i="11"/>
  <c r="J99" i="11"/>
  <c r="I99" i="11"/>
  <c r="H99" i="11"/>
  <c r="G99" i="11"/>
  <c r="F99" i="11"/>
  <c r="E99" i="11"/>
  <c r="D99" i="11"/>
  <c r="AD98" i="11"/>
  <c r="AC98" i="11"/>
  <c r="AB98" i="11"/>
  <c r="AA98" i="11"/>
  <c r="Z98" i="11"/>
  <c r="Y98" i="11"/>
  <c r="X98" i="11"/>
  <c r="W98" i="11"/>
  <c r="V98" i="11"/>
  <c r="U98" i="11"/>
  <c r="T98" i="11"/>
  <c r="S98" i="11"/>
  <c r="R98" i="11"/>
  <c r="Q98" i="11"/>
  <c r="P98" i="11"/>
  <c r="O98" i="11"/>
  <c r="N98" i="11"/>
  <c r="M98" i="11"/>
  <c r="L98" i="11"/>
  <c r="K98" i="11"/>
  <c r="J98" i="11"/>
  <c r="I98" i="11"/>
  <c r="H98" i="11"/>
  <c r="G98" i="11"/>
  <c r="F98" i="11"/>
  <c r="E98" i="11"/>
  <c r="D98" i="11"/>
  <c r="AD97" i="11"/>
  <c r="AC97" i="11"/>
  <c r="AB97" i="11"/>
  <c r="AA97" i="11"/>
  <c r="Z97" i="11"/>
  <c r="Y97" i="11"/>
  <c r="X97" i="11"/>
  <c r="W97" i="11"/>
  <c r="V97" i="11"/>
  <c r="U97" i="11"/>
  <c r="T97" i="11"/>
  <c r="S97" i="11"/>
  <c r="R97" i="11"/>
  <c r="Q97" i="11"/>
  <c r="P97" i="11"/>
  <c r="O97" i="11"/>
  <c r="N97" i="11"/>
  <c r="M97" i="11"/>
  <c r="L97" i="11"/>
  <c r="K97" i="11"/>
  <c r="J97" i="11"/>
  <c r="I97" i="11"/>
  <c r="H97" i="11"/>
  <c r="G97" i="11"/>
  <c r="F97" i="11"/>
  <c r="E97" i="11"/>
  <c r="D97" i="11"/>
  <c r="AD96" i="11"/>
  <c r="AC96" i="11"/>
  <c r="AB96" i="11"/>
  <c r="AA96" i="11"/>
  <c r="Z96" i="11"/>
  <c r="Y96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D96" i="11"/>
  <c r="AD94" i="11"/>
  <c r="AC94" i="11"/>
  <c r="AB94" i="11"/>
  <c r="AA94" i="11"/>
  <c r="Z94" i="11"/>
  <c r="Y94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D94" i="11"/>
  <c r="AD93" i="11"/>
  <c r="AC93" i="11"/>
  <c r="AB93" i="11"/>
  <c r="AA93" i="11"/>
  <c r="Z93" i="11"/>
  <c r="Y93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D93" i="11"/>
  <c r="AD92" i="11"/>
  <c r="AC92" i="11"/>
  <c r="AB92" i="11"/>
  <c r="AA92" i="11"/>
  <c r="Z92" i="11"/>
  <c r="Y92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D92" i="11"/>
  <c r="AD91" i="11"/>
  <c r="AC91" i="11"/>
  <c r="AB91" i="11"/>
  <c r="AA91" i="11"/>
  <c r="Z91" i="11"/>
  <c r="Y91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D91" i="11"/>
  <c r="AD89" i="11"/>
  <c r="AC89" i="11"/>
  <c r="AB89" i="11"/>
  <c r="AA89" i="11"/>
  <c r="Z89" i="11"/>
  <c r="Y89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D89" i="11"/>
  <c r="AD88" i="11"/>
  <c r="AC88" i="11"/>
  <c r="AB88" i="11"/>
  <c r="AA88" i="11"/>
  <c r="Z88" i="11"/>
  <c r="Y88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D88" i="11"/>
  <c r="AD87" i="11"/>
  <c r="AC87" i="11"/>
  <c r="AB87" i="11"/>
  <c r="AA87" i="11"/>
  <c r="Z87" i="11"/>
  <c r="Y87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D87" i="11"/>
  <c r="AD86" i="11"/>
  <c r="AC86" i="11"/>
  <c r="AB86" i="11"/>
  <c r="AA86" i="11"/>
  <c r="Z86" i="11"/>
  <c r="Y86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D86" i="11"/>
  <c r="AD85" i="11"/>
  <c r="AC85" i="11"/>
  <c r="AB85" i="11"/>
  <c r="AA85" i="11"/>
  <c r="Z85" i="11"/>
  <c r="Y85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D85" i="11"/>
  <c r="AD84" i="11"/>
  <c r="AC84" i="11"/>
  <c r="AB84" i="11"/>
  <c r="AA84" i="11"/>
  <c r="Z84" i="11"/>
  <c r="Y84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D84" i="11"/>
  <c r="AD83" i="11"/>
  <c r="AC83" i="11"/>
  <c r="AB83" i="11"/>
  <c r="AA83" i="11"/>
  <c r="Z83" i="11"/>
  <c r="Y83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D83" i="11"/>
  <c r="AD82" i="11"/>
  <c r="AC82" i="11"/>
  <c r="AB82" i="11"/>
  <c r="AA82" i="11"/>
  <c r="Z82" i="11"/>
  <c r="Y82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D82" i="11"/>
  <c r="AD81" i="11"/>
  <c r="AC81" i="11"/>
  <c r="AB81" i="11"/>
  <c r="AA81" i="11"/>
  <c r="Z81" i="11"/>
  <c r="Y81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D81" i="11"/>
  <c r="AD80" i="11"/>
  <c r="AC80" i="11"/>
  <c r="AB80" i="11"/>
  <c r="AA80" i="11"/>
  <c r="Z80" i="11"/>
  <c r="Y80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D80" i="11"/>
  <c r="AD79" i="11"/>
  <c r="AC79" i="11"/>
  <c r="AB79" i="11"/>
  <c r="AA79" i="11"/>
  <c r="Z79" i="11"/>
  <c r="Y79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D79" i="11"/>
  <c r="AD78" i="11"/>
  <c r="AC78" i="11"/>
  <c r="AB78" i="11"/>
  <c r="AA78" i="11"/>
  <c r="Z78" i="11"/>
  <c r="Y78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D78" i="11"/>
  <c r="AD77" i="11"/>
  <c r="AC77" i="11"/>
  <c r="AB77" i="11"/>
  <c r="AA77" i="11"/>
  <c r="Z77" i="11"/>
  <c r="Y77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D77" i="11"/>
  <c r="AD76" i="11"/>
  <c r="AC76" i="11"/>
  <c r="AB76" i="11"/>
  <c r="AA76" i="11"/>
  <c r="Z76" i="11"/>
  <c r="Y76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D76" i="11"/>
  <c r="C65" i="11"/>
  <c r="H51" i="11" s="1" a="1"/>
  <c r="H51" i="11" s="1"/>
  <c r="A8" i="11"/>
  <c r="B7" i="11"/>
  <c r="B6" i="11"/>
  <c r="B5" i="11"/>
  <c r="AN162" i="10"/>
  <c r="AM162" i="10"/>
  <c r="AL162" i="10"/>
  <c r="AK162" i="10"/>
  <c r="AJ162" i="10"/>
  <c r="AI162" i="10"/>
  <c r="AH162" i="10"/>
  <c r="AG162" i="10"/>
  <c r="AF162" i="10"/>
  <c r="AE162" i="10"/>
  <c r="AD162" i="10"/>
  <c r="AC162" i="10"/>
  <c r="AB162" i="10"/>
  <c r="AA162" i="10"/>
  <c r="Z162" i="10"/>
  <c r="Y162" i="10"/>
  <c r="X162" i="10"/>
  <c r="W162" i="10"/>
  <c r="AN161" i="10"/>
  <c r="AM161" i="10"/>
  <c r="AL161" i="10"/>
  <c r="AK161" i="10"/>
  <c r="AJ161" i="10"/>
  <c r="AI161" i="10"/>
  <c r="AH161" i="10"/>
  <c r="AG161" i="10"/>
  <c r="AF161" i="10"/>
  <c r="AE161" i="10"/>
  <c r="AD161" i="10"/>
  <c r="AC161" i="10"/>
  <c r="AB161" i="10"/>
  <c r="AA161" i="10"/>
  <c r="Z161" i="10"/>
  <c r="Y161" i="10"/>
  <c r="X161" i="10"/>
  <c r="W161" i="10"/>
  <c r="AN160" i="10"/>
  <c r="AM160" i="10"/>
  <c r="AL160" i="10"/>
  <c r="AK160" i="10"/>
  <c r="AJ160" i="10"/>
  <c r="AI160" i="10"/>
  <c r="AH160" i="10"/>
  <c r="AG160" i="10"/>
  <c r="AF160" i="10"/>
  <c r="AE160" i="10"/>
  <c r="AD160" i="10"/>
  <c r="AC160" i="10"/>
  <c r="AB160" i="10"/>
  <c r="AA160" i="10"/>
  <c r="Z160" i="10"/>
  <c r="Y160" i="10"/>
  <c r="X160" i="10"/>
  <c r="W160" i="10"/>
  <c r="AN159" i="10"/>
  <c r="AM159" i="10"/>
  <c r="AL159" i="10"/>
  <c r="AK159" i="10"/>
  <c r="AJ159" i="10"/>
  <c r="AI159" i="10"/>
  <c r="AH159" i="10"/>
  <c r="AG159" i="10"/>
  <c r="AF159" i="10"/>
  <c r="AE159" i="10"/>
  <c r="AD159" i="10"/>
  <c r="AC159" i="10"/>
  <c r="AB159" i="10"/>
  <c r="AA159" i="10"/>
  <c r="Z159" i="10"/>
  <c r="Y159" i="10"/>
  <c r="X159" i="10"/>
  <c r="W159" i="10"/>
  <c r="AN158" i="10"/>
  <c r="AM158" i="10"/>
  <c r="AL158" i="10"/>
  <c r="AK158" i="10"/>
  <c r="AJ158" i="10"/>
  <c r="AI158" i="10"/>
  <c r="AH158" i="10"/>
  <c r="AG158" i="10"/>
  <c r="AF158" i="10"/>
  <c r="AE158" i="10"/>
  <c r="AD158" i="10"/>
  <c r="AC158" i="10"/>
  <c r="AB158" i="10"/>
  <c r="AA158" i="10"/>
  <c r="Z158" i="10"/>
  <c r="Y158" i="10"/>
  <c r="X158" i="10"/>
  <c r="W158" i="10"/>
  <c r="AN157" i="10"/>
  <c r="AM157" i="10"/>
  <c r="AL157" i="10"/>
  <c r="AK157" i="10"/>
  <c r="AJ157" i="10"/>
  <c r="AI157" i="10"/>
  <c r="AH157" i="10"/>
  <c r="AG157" i="10"/>
  <c r="AF157" i="10"/>
  <c r="AE157" i="10"/>
  <c r="AD157" i="10"/>
  <c r="AC157" i="10"/>
  <c r="AB157" i="10"/>
  <c r="AA157" i="10"/>
  <c r="Z157" i="10"/>
  <c r="Y157" i="10"/>
  <c r="X157" i="10"/>
  <c r="W157" i="10"/>
  <c r="AN156" i="10"/>
  <c r="AM156" i="10"/>
  <c r="AL156" i="10"/>
  <c r="AK156" i="10"/>
  <c r="AJ156" i="10"/>
  <c r="AI156" i="10"/>
  <c r="AH156" i="10"/>
  <c r="AG156" i="10"/>
  <c r="AF156" i="10"/>
  <c r="AE156" i="10"/>
  <c r="AD156" i="10"/>
  <c r="AC156" i="10"/>
  <c r="AB156" i="10"/>
  <c r="AA156" i="10"/>
  <c r="Z156" i="10"/>
  <c r="Y156" i="10"/>
  <c r="X156" i="10"/>
  <c r="W156" i="10"/>
  <c r="AN155" i="10"/>
  <c r="AM155" i="10"/>
  <c r="AL155" i="10"/>
  <c r="AK155" i="10"/>
  <c r="AJ155" i="10"/>
  <c r="AI155" i="10"/>
  <c r="AH155" i="10"/>
  <c r="AG155" i="10"/>
  <c r="AF155" i="10"/>
  <c r="AE155" i="10"/>
  <c r="AD155" i="10"/>
  <c r="AC155" i="10"/>
  <c r="AB155" i="10"/>
  <c r="AA155" i="10"/>
  <c r="Z155" i="10"/>
  <c r="Y155" i="10"/>
  <c r="X155" i="10"/>
  <c r="W155" i="10"/>
  <c r="AN154" i="10"/>
  <c r="AM154" i="10"/>
  <c r="AL154" i="10"/>
  <c r="AK154" i="10"/>
  <c r="AJ154" i="10"/>
  <c r="AI154" i="10"/>
  <c r="AH154" i="10"/>
  <c r="AG154" i="10"/>
  <c r="AF154" i="10"/>
  <c r="AE154" i="10"/>
  <c r="AD154" i="10"/>
  <c r="AC154" i="10"/>
  <c r="AB154" i="10"/>
  <c r="AA154" i="10"/>
  <c r="Z154" i="10"/>
  <c r="Y154" i="10"/>
  <c r="X154" i="10"/>
  <c r="W154" i="10"/>
  <c r="AN153" i="10"/>
  <c r="AM153" i="10"/>
  <c r="AL153" i="10"/>
  <c r="AK153" i="10"/>
  <c r="AJ153" i="10"/>
  <c r="AI153" i="10"/>
  <c r="AH153" i="10"/>
  <c r="AG153" i="10"/>
  <c r="AF153" i="10"/>
  <c r="AE153" i="10"/>
  <c r="AD153" i="10"/>
  <c r="AC153" i="10"/>
  <c r="AB153" i="10"/>
  <c r="AA153" i="10"/>
  <c r="Z153" i="10"/>
  <c r="Y153" i="10"/>
  <c r="X153" i="10"/>
  <c r="W153" i="10"/>
  <c r="AN152" i="10"/>
  <c r="AM152" i="10"/>
  <c r="AL152" i="10"/>
  <c r="AK152" i="10"/>
  <c r="AJ152" i="10"/>
  <c r="AI152" i="10"/>
  <c r="AH152" i="10"/>
  <c r="AG152" i="10"/>
  <c r="AF152" i="10"/>
  <c r="AE152" i="10"/>
  <c r="AD152" i="10"/>
  <c r="AC152" i="10"/>
  <c r="AB152" i="10"/>
  <c r="AA152" i="10"/>
  <c r="Z152" i="10"/>
  <c r="Y152" i="10"/>
  <c r="X152" i="10"/>
  <c r="W152" i="10"/>
  <c r="AN151" i="10"/>
  <c r="AM151" i="10"/>
  <c r="AL151" i="10"/>
  <c r="AK151" i="10"/>
  <c r="AJ151" i="10"/>
  <c r="AI151" i="10"/>
  <c r="AH151" i="10"/>
  <c r="AG151" i="10"/>
  <c r="AF151" i="10"/>
  <c r="AE151" i="10"/>
  <c r="AD151" i="10"/>
  <c r="AC151" i="10"/>
  <c r="AB151" i="10"/>
  <c r="AA151" i="10"/>
  <c r="Z151" i="10"/>
  <c r="Y151" i="10"/>
  <c r="X151" i="10"/>
  <c r="W151" i="10"/>
  <c r="AN150" i="10"/>
  <c r="AM150" i="10"/>
  <c r="AL150" i="10"/>
  <c r="AK150" i="10"/>
  <c r="AJ150" i="10"/>
  <c r="AI150" i="10"/>
  <c r="AH150" i="10"/>
  <c r="AG150" i="10"/>
  <c r="AF150" i="10"/>
  <c r="AE150" i="10"/>
  <c r="AD150" i="10"/>
  <c r="AC150" i="10"/>
  <c r="AB150" i="10"/>
  <c r="AA150" i="10"/>
  <c r="Z150" i="10"/>
  <c r="Y150" i="10"/>
  <c r="X150" i="10"/>
  <c r="W150" i="10"/>
  <c r="AN149" i="10"/>
  <c r="AM149" i="10"/>
  <c r="AL149" i="10"/>
  <c r="AK149" i="10"/>
  <c r="AJ149" i="10"/>
  <c r="AI149" i="10"/>
  <c r="AH149" i="10"/>
  <c r="AG149" i="10"/>
  <c r="AF149" i="10"/>
  <c r="AE149" i="10"/>
  <c r="AD149" i="10"/>
  <c r="AC149" i="10"/>
  <c r="AB149" i="10"/>
  <c r="AA149" i="10"/>
  <c r="Z149" i="10"/>
  <c r="Y149" i="10"/>
  <c r="X149" i="10"/>
  <c r="W149" i="10"/>
  <c r="AN148" i="10"/>
  <c r="AM148" i="10"/>
  <c r="AL148" i="10"/>
  <c r="AK148" i="10"/>
  <c r="AJ148" i="10"/>
  <c r="AI148" i="10"/>
  <c r="AH148" i="10"/>
  <c r="AG148" i="10"/>
  <c r="AF148" i="10"/>
  <c r="AE148" i="10"/>
  <c r="AD148" i="10"/>
  <c r="AC148" i="10"/>
  <c r="AB148" i="10"/>
  <c r="AA148" i="10"/>
  <c r="Z148" i="10"/>
  <c r="Y148" i="10"/>
  <c r="X148" i="10"/>
  <c r="W148" i="10"/>
  <c r="AN147" i="10"/>
  <c r="AM147" i="10"/>
  <c r="AL147" i="10"/>
  <c r="AK147" i="10"/>
  <c r="AJ147" i="10"/>
  <c r="AI147" i="10"/>
  <c r="AH147" i="10"/>
  <c r="AG147" i="10"/>
  <c r="AF147" i="10"/>
  <c r="AE147" i="10"/>
  <c r="AD147" i="10"/>
  <c r="AC147" i="10"/>
  <c r="AB147" i="10"/>
  <c r="AA147" i="10"/>
  <c r="Z147" i="10"/>
  <c r="Y147" i="10"/>
  <c r="X147" i="10"/>
  <c r="W147" i="10"/>
  <c r="AN146" i="10"/>
  <c r="AM146" i="10"/>
  <c r="AL146" i="10"/>
  <c r="AK146" i="10"/>
  <c r="AJ146" i="10"/>
  <c r="AI146" i="10"/>
  <c r="AH146" i="10"/>
  <c r="AG146" i="10"/>
  <c r="AF146" i="10"/>
  <c r="AE146" i="10"/>
  <c r="AD146" i="10"/>
  <c r="AC146" i="10"/>
  <c r="AB146" i="10"/>
  <c r="AA146" i="10"/>
  <c r="Z146" i="10"/>
  <c r="Y146" i="10"/>
  <c r="X146" i="10"/>
  <c r="W146" i="10"/>
  <c r="AN144" i="10"/>
  <c r="AM144" i="10"/>
  <c r="AL144" i="10"/>
  <c r="AK144" i="10"/>
  <c r="AJ144" i="10"/>
  <c r="AI144" i="10"/>
  <c r="AH144" i="10"/>
  <c r="AG144" i="10"/>
  <c r="AF144" i="10"/>
  <c r="AE144" i="10"/>
  <c r="AD144" i="10"/>
  <c r="AC144" i="10"/>
  <c r="AB144" i="10"/>
  <c r="AA144" i="10"/>
  <c r="Z144" i="10"/>
  <c r="Y144" i="10"/>
  <c r="X144" i="10"/>
  <c r="W144" i="10"/>
  <c r="AN143" i="10"/>
  <c r="AM143" i="10"/>
  <c r="AL143" i="10"/>
  <c r="AK143" i="10"/>
  <c r="AJ143" i="10"/>
  <c r="AI143" i="10"/>
  <c r="AH143" i="10"/>
  <c r="AG143" i="10"/>
  <c r="AF143" i="10"/>
  <c r="AE143" i="10"/>
  <c r="AD143" i="10"/>
  <c r="AC143" i="10"/>
  <c r="AB143" i="10"/>
  <c r="AA143" i="10"/>
  <c r="Z143" i="10"/>
  <c r="Y143" i="10"/>
  <c r="X143" i="10"/>
  <c r="W143" i="10"/>
  <c r="AN142" i="10"/>
  <c r="AM142" i="10"/>
  <c r="AL142" i="10"/>
  <c r="AK142" i="10"/>
  <c r="AJ142" i="10"/>
  <c r="AI142" i="10"/>
  <c r="AH142" i="10"/>
  <c r="AG142" i="10"/>
  <c r="AF142" i="10"/>
  <c r="AE142" i="10"/>
  <c r="AD142" i="10"/>
  <c r="AC142" i="10"/>
  <c r="AB142" i="10"/>
  <c r="AA142" i="10"/>
  <c r="Z142" i="10"/>
  <c r="Y142" i="10"/>
  <c r="X142" i="10"/>
  <c r="W142" i="10"/>
  <c r="AN141" i="10"/>
  <c r="AM141" i="10"/>
  <c r="AL141" i="10"/>
  <c r="AK141" i="10"/>
  <c r="AJ141" i="10"/>
  <c r="AI141" i="10"/>
  <c r="AH141" i="10"/>
  <c r="AG141" i="10"/>
  <c r="AF141" i="10"/>
  <c r="AE141" i="10"/>
  <c r="AD141" i="10"/>
  <c r="AC141" i="10"/>
  <c r="AB141" i="10"/>
  <c r="AA141" i="10"/>
  <c r="Z141" i="10"/>
  <c r="Y141" i="10"/>
  <c r="X141" i="10"/>
  <c r="W141" i="10"/>
  <c r="AN139" i="10"/>
  <c r="AM139" i="10"/>
  <c r="AL139" i="10"/>
  <c r="AK139" i="10"/>
  <c r="AJ139" i="10"/>
  <c r="AI139" i="10"/>
  <c r="AH139" i="10"/>
  <c r="AG139" i="10"/>
  <c r="AF139" i="10"/>
  <c r="AE139" i="10"/>
  <c r="AD139" i="10"/>
  <c r="AC139" i="10"/>
  <c r="AB139" i="10"/>
  <c r="AA139" i="10"/>
  <c r="Z139" i="10"/>
  <c r="Y139" i="10"/>
  <c r="X139" i="10"/>
  <c r="W139" i="10"/>
  <c r="AN138" i="10"/>
  <c r="AM138" i="10"/>
  <c r="AL138" i="10"/>
  <c r="AK138" i="10"/>
  <c r="AJ138" i="10"/>
  <c r="AI138" i="10"/>
  <c r="AH138" i="10"/>
  <c r="AG138" i="10"/>
  <c r="AF138" i="10"/>
  <c r="AE138" i="10"/>
  <c r="AD138" i="10"/>
  <c r="AC138" i="10"/>
  <c r="AB138" i="10"/>
  <c r="AA138" i="10"/>
  <c r="Z138" i="10"/>
  <c r="Y138" i="10"/>
  <c r="X138" i="10"/>
  <c r="W138" i="10"/>
  <c r="AN137" i="10"/>
  <c r="AM137" i="10"/>
  <c r="AL137" i="10"/>
  <c r="AK137" i="10"/>
  <c r="AJ137" i="10"/>
  <c r="AI137" i="10"/>
  <c r="AH137" i="10"/>
  <c r="AG137" i="10"/>
  <c r="AF137" i="10"/>
  <c r="AE137" i="10"/>
  <c r="AD137" i="10"/>
  <c r="AC137" i="10"/>
  <c r="AB137" i="10"/>
  <c r="AA137" i="10"/>
  <c r="Z137" i="10"/>
  <c r="Y137" i="10"/>
  <c r="X137" i="10"/>
  <c r="W137" i="10"/>
  <c r="AN136" i="10"/>
  <c r="AM136" i="10"/>
  <c r="AL136" i="10"/>
  <c r="AK136" i="10"/>
  <c r="AJ136" i="10"/>
  <c r="AI136" i="10"/>
  <c r="AH136" i="10"/>
  <c r="AG136" i="10"/>
  <c r="AF136" i="10"/>
  <c r="AE136" i="10"/>
  <c r="AD136" i="10"/>
  <c r="AC136" i="10"/>
  <c r="AB136" i="10"/>
  <c r="AA136" i="10"/>
  <c r="Z136" i="10"/>
  <c r="Y136" i="10"/>
  <c r="X136" i="10"/>
  <c r="W136" i="10"/>
  <c r="AN135" i="10"/>
  <c r="AM135" i="10"/>
  <c r="AL135" i="10"/>
  <c r="AK135" i="10"/>
  <c r="AJ135" i="10"/>
  <c r="AI135" i="10"/>
  <c r="AH135" i="10"/>
  <c r="AG135" i="10"/>
  <c r="AF135" i="10"/>
  <c r="AE135" i="10"/>
  <c r="AD135" i="10"/>
  <c r="AC135" i="10"/>
  <c r="AB135" i="10"/>
  <c r="AA135" i="10"/>
  <c r="Z135" i="10"/>
  <c r="Y135" i="10"/>
  <c r="X135" i="10"/>
  <c r="W135" i="10"/>
  <c r="AN134" i="10"/>
  <c r="AM134" i="10"/>
  <c r="AL134" i="10"/>
  <c r="AK134" i="10"/>
  <c r="AJ134" i="10"/>
  <c r="AI134" i="10"/>
  <c r="AH134" i="10"/>
  <c r="AG134" i="10"/>
  <c r="AF134" i="10"/>
  <c r="AE134" i="10"/>
  <c r="AD134" i="10"/>
  <c r="AC134" i="10"/>
  <c r="AB134" i="10"/>
  <c r="AA134" i="10"/>
  <c r="Z134" i="10"/>
  <c r="Y134" i="10"/>
  <c r="X134" i="10"/>
  <c r="W134" i="10"/>
  <c r="AN133" i="10"/>
  <c r="AM133" i="10"/>
  <c r="AL133" i="10"/>
  <c r="AK133" i="10"/>
  <c r="AJ133" i="10"/>
  <c r="AI133" i="10"/>
  <c r="AH133" i="10"/>
  <c r="AG133" i="10"/>
  <c r="AF133" i="10"/>
  <c r="AE133" i="10"/>
  <c r="AD133" i="10"/>
  <c r="AC133" i="10"/>
  <c r="AB133" i="10"/>
  <c r="AA133" i="10"/>
  <c r="Z133" i="10"/>
  <c r="Y133" i="10"/>
  <c r="X133" i="10"/>
  <c r="W133" i="10"/>
  <c r="AN132" i="10"/>
  <c r="AM132" i="10"/>
  <c r="AL132" i="10"/>
  <c r="AK132" i="10"/>
  <c r="AJ132" i="10"/>
  <c r="AI132" i="10"/>
  <c r="AH132" i="10"/>
  <c r="AG132" i="10"/>
  <c r="AF132" i="10"/>
  <c r="AE132" i="10"/>
  <c r="AD132" i="10"/>
  <c r="AC132" i="10"/>
  <c r="AB132" i="10"/>
  <c r="AA132" i="10"/>
  <c r="Z132" i="10"/>
  <c r="Y132" i="10"/>
  <c r="X132" i="10"/>
  <c r="W132" i="10"/>
  <c r="AN131" i="10"/>
  <c r="AM131" i="10"/>
  <c r="AL131" i="10"/>
  <c r="AK131" i="10"/>
  <c r="AJ131" i="10"/>
  <c r="AI131" i="10"/>
  <c r="AH131" i="10"/>
  <c r="AG131" i="10"/>
  <c r="AF131" i="10"/>
  <c r="AE131" i="10"/>
  <c r="AD131" i="10"/>
  <c r="AC131" i="10"/>
  <c r="AB131" i="10"/>
  <c r="AA131" i="10"/>
  <c r="Z131" i="10"/>
  <c r="Y131" i="10"/>
  <c r="X131" i="10"/>
  <c r="W131" i="10"/>
  <c r="AN130" i="10"/>
  <c r="AM130" i="10"/>
  <c r="AL130" i="10"/>
  <c r="AK130" i="10"/>
  <c r="AJ130" i="10"/>
  <c r="AI130" i="10"/>
  <c r="AH130" i="10"/>
  <c r="AG130" i="10"/>
  <c r="AF130" i="10"/>
  <c r="AE130" i="10"/>
  <c r="AD130" i="10"/>
  <c r="AC130" i="10"/>
  <c r="AB130" i="10"/>
  <c r="AA130" i="10"/>
  <c r="Z130" i="10"/>
  <c r="Y130" i="10"/>
  <c r="X130" i="10"/>
  <c r="W130" i="10"/>
  <c r="AN129" i="10"/>
  <c r="AM129" i="10"/>
  <c r="AL129" i="10"/>
  <c r="AK129" i="10"/>
  <c r="AJ129" i="10"/>
  <c r="AI129" i="10"/>
  <c r="AH129" i="10"/>
  <c r="AG129" i="10"/>
  <c r="AF129" i="10"/>
  <c r="AE129" i="10"/>
  <c r="AD129" i="10"/>
  <c r="AC129" i="10"/>
  <c r="AB129" i="10"/>
  <c r="AA129" i="10"/>
  <c r="Z129" i="10"/>
  <c r="Y129" i="10"/>
  <c r="X129" i="10"/>
  <c r="W129" i="10"/>
  <c r="AN128" i="10"/>
  <c r="AM128" i="10"/>
  <c r="AL128" i="10"/>
  <c r="AK128" i="10"/>
  <c r="AJ128" i="10"/>
  <c r="AI128" i="10"/>
  <c r="AH128" i="10"/>
  <c r="AG128" i="10"/>
  <c r="AF128" i="10"/>
  <c r="AE128" i="10"/>
  <c r="AD128" i="10"/>
  <c r="AC128" i="10"/>
  <c r="AB128" i="10"/>
  <c r="AA128" i="10"/>
  <c r="Z128" i="10"/>
  <c r="Y128" i="10"/>
  <c r="X128" i="10"/>
  <c r="W128" i="10"/>
  <c r="AN127" i="10"/>
  <c r="AM127" i="10"/>
  <c r="AL127" i="10"/>
  <c r="AK127" i="10"/>
  <c r="AJ127" i="10"/>
  <c r="AI127" i="10"/>
  <c r="AH127" i="10"/>
  <c r="AG127" i="10"/>
  <c r="AF127" i="10"/>
  <c r="AE127" i="10"/>
  <c r="AD127" i="10"/>
  <c r="AC127" i="10"/>
  <c r="AB127" i="10"/>
  <c r="AA127" i="10"/>
  <c r="Z127" i="10"/>
  <c r="Y127" i="10"/>
  <c r="X127" i="10"/>
  <c r="W127" i="10"/>
  <c r="AN126" i="10"/>
  <c r="AM126" i="10"/>
  <c r="AL126" i="10"/>
  <c r="AK126" i="10"/>
  <c r="AJ126" i="10"/>
  <c r="AI126" i="10"/>
  <c r="AH126" i="10"/>
  <c r="AG126" i="10"/>
  <c r="AF126" i="10"/>
  <c r="AE126" i="10"/>
  <c r="AD126" i="10"/>
  <c r="AC126" i="10"/>
  <c r="AB126" i="10"/>
  <c r="AA126" i="10"/>
  <c r="Z126" i="10"/>
  <c r="Y126" i="10"/>
  <c r="X126" i="10"/>
  <c r="W126" i="10"/>
  <c r="U111" i="10"/>
  <c r="T111" i="10"/>
  <c r="S111" i="10"/>
  <c r="R111" i="10"/>
  <c r="Q111" i="10"/>
  <c r="P111" i="10"/>
  <c r="O111" i="10"/>
  <c r="N111" i="10"/>
  <c r="M111" i="10"/>
  <c r="L111" i="10"/>
  <c r="K111" i="10"/>
  <c r="J111" i="10"/>
  <c r="I111" i="10"/>
  <c r="H111" i="10"/>
  <c r="G111" i="10"/>
  <c r="F111" i="10"/>
  <c r="E111" i="10"/>
  <c r="D111" i="10"/>
  <c r="U110" i="10"/>
  <c r="T110" i="10"/>
  <c r="S110" i="10"/>
  <c r="R110" i="10"/>
  <c r="Q110" i="10"/>
  <c r="P110" i="10"/>
  <c r="O110" i="10"/>
  <c r="N110" i="10"/>
  <c r="M110" i="10"/>
  <c r="L110" i="10"/>
  <c r="K110" i="10"/>
  <c r="J110" i="10"/>
  <c r="I110" i="10"/>
  <c r="H110" i="10"/>
  <c r="G110" i="10"/>
  <c r="F110" i="10"/>
  <c r="E110" i="10"/>
  <c r="D110" i="10"/>
  <c r="U109" i="10"/>
  <c r="T109" i="10"/>
  <c r="S109" i="10"/>
  <c r="R109" i="10"/>
  <c r="Q109" i="10"/>
  <c r="P109" i="10"/>
  <c r="O109" i="10"/>
  <c r="N109" i="10"/>
  <c r="M109" i="10"/>
  <c r="L109" i="10"/>
  <c r="K109" i="10"/>
  <c r="J109" i="10"/>
  <c r="I109" i="10"/>
  <c r="H109" i="10"/>
  <c r="G109" i="10"/>
  <c r="F109" i="10"/>
  <c r="E109" i="10"/>
  <c r="D109" i="10"/>
  <c r="U108" i="10"/>
  <c r="T108" i="10"/>
  <c r="S108" i="10"/>
  <c r="R108" i="10"/>
  <c r="Q108" i="10"/>
  <c r="P108" i="10"/>
  <c r="O108" i="10"/>
  <c r="N108" i="10"/>
  <c r="M108" i="10"/>
  <c r="L108" i="10"/>
  <c r="K108" i="10"/>
  <c r="J108" i="10"/>
  <c r="I108" i="10"/>
  <c r="H108" i="10"/>
  <c r="G108" i="10"/>
  <c r="F108" i="10"/>
  <c r="E108" i="10"/>
  <c r="D108" i="10"/>
  <c r="U107" i="10"/>
  <c r="T107" i="10"/>
  <c r="S107" i="10"/>
  <c r="R107" i="10"/>
  <c r="Q107" i="10"/>
  <c r="P107" i="10"/>
  <c r="O107" i="10"/>
  <c r="N107" i="10"/>
  <c r="M107" i="10"/>
  <c r="L107" i="10"/>
  <c r="K107" i="10"/>
  <c r="J107" i="10"/>
  <c r="I107" i="10"/>
  <c r="H107" i="10"/>
  <c r="G107" i="10"/>
  <c r="F107" i="10"/>
  <c r="E107" i="10"/>
  <c r="D107" i="10"/>
  <c r="U106" i="10"/>
  <c r="T106" i="10"/>
  <c r="S106" i="10"/>
  <c r="R106" i="10"/>
  <c r="Q106" i="10"/>
  <c r="P106" i="10"/>
  <c r="O106" i="10"/>
  <c r="N106" i="10"/>
  <c r="M106" i="10"/>
  <c r="L106" i="10"/>
  <c r="K106" i="10"/>
  <c r="J106" i="10"/>
  <c r="I106" i="10"/>
  <c r="H106" i="10"/>
  <c r="G106" i="10"/>
  <c r="F106" i="10"/>
  <c r="E106" i="10"/>
  <c r="D106" i="10"/>
  <c r="U105" i="10"/>
  <c r="T105" i="10"/>
  <c r="S105" i="10"/>
  <c r="R105" i="10"/>
  <c r="Q105" i="10"/>
  <c r="P105" i="10"/>
  <c r="O105" i="10"/>
  <c r="N105" i="10"/>
  <c r="M105" i="10"/>
  <c r="L105" i="10"/>
  <c r="K105" i="10"/>
  <c r="J105" i="10"/>
  <c r="I105" i="10"/>
  <c r="H105" i="10"/>
  <c r="G105" i="10"/>
  <c r="F105" i="10"/>
  <c r="E105" i="10"/>
  <c r="D105" i="10"/>
  <c r="U104" i="10"/>
  <c r="T104" i="10"/>
  <c r="S104" i="10"/>
  <c r="R104" i="10"/>
  <c r="Q104" i="10"/>
  <c r="P104" i="10"/>
  <c r="O104" i="10"/>
  <c r="N104" i="10"/>
  <c r="M104" i="10"/>
  <c r="L104" i="10"/>
  <c r="K104" i="10"/>
  <c r="J104" i="10"/>
  <c r="I104" i="10"/>
  <c r="H104" i="10"/>
  <c r="G104" i="10"/>
  <c r="F104" i="10"/>
  <c r="E104" i="10"/>
  <c r="D104" i="10"/>
  <c r="U103" i="10"/>
  <c r="T103" i="10"/>
  <c r="S103" i="10"/>
  <c r="R103" i="10"/>
  <c r="Q103" i="10"/>
  <c r="P103" i="10"/>
  <c r="O103" i="10"/>
  <c r="N103" i="10"/>
  <c r="M103" i="10"/>
  <c r="L103" i="10"/>
  <c r="K103" i="10"/>
  <c r="J103" i="10"/>
  <c r="I103" i="10"/>
  <c r="H103" i="10"/>
  <c r="G103" i="10"/>
  <c r="F103" i="10"/>
  <c r="E103" i="10"/>
  <c r="D103" i="10"/>
  <c r="U102" i="10"/>
  <c r="T102" i="10"/>
  <c r="S102" i="10"/>
  <c r="R102" i="10"/>
  <c r="Q102" i="10"/>
  <c r="P102" i="10"/>
  <c r="O102" i="10"/>
  <c r="N102" i="10"/>
  <c r="M102" i="10"/>
  <c r="L102" i="10"/>
  <c r="K102" i="10"/>
  <c r="J102" i="10"/>
  <c r="I102" i="10"/>
  <c r="H102" i="10"/>
  <c r="G102" i="10"/>
  <c r="F102" i="10"/>
  <c r="E102" i="10"/>
  <c r="D102" i="10"/>
  <c r="U101" i="10"/>
  <c r="T101" i="10"/>
  <c r="S101" i="10"/>
  <c r="R101" i="10"/>
  <c r="Q101" i="10"/>
  <c r="P101" i="10"/>
  <c r="O101" i="10"/>
  <c r="N101" i="10"/>
  <c r="M101" i="10"/>
  <c r="L101" i="10"/>
  <c r="K101" i="10"/>
  <c r="J101" i="10"/>
  <c r="I101" i="10"/>
  <c r="H101" i="10"/>
  <c r="G101" i="10"/>
  <c r="F101" i="10"/>
  <c r="E101" i="10"/>
  <c r="D101" i="10"/>
  <c r="U100" i="10"/>
  <c r="T100" i="10"/>
  <c r="S100" i="10"/>
  <c r="R100" i="10"/>
  <c r="Q100" i="10"/>
  <c r="P100" i="10"/>
  <c r="O100" i="10"/>
  <c r="N100" i="10"/>
  <c r="M100" i="10"/>
  <c r="L100" i="10"/>
  <c r="K100" i="10"/>
  <c r="J100" i="10"/>
  <c r="I100" i="10"/>
  <c r="H100" i="10"/>
  <c r="G100" i="10"/>
  <c r="F100" i="10"/>
  <c r="E100" i="10"/>
  <c r="D100" i="10"/>
  <c r="U99" i="10"/>
  <c r="T99" i="10"/>
  <c r="S99" i="10"/>
  <c r="R99" i="10"/>
  <c r="Q99" i="10"/>
  <c r="P99" i="10"/>
  <c r="O99" i="10"/>
  <c r="N99" i="10"/>
  <c r="M99" i="10"/>
  <c r="L99" i="10"/>
  <c r="K99" i="10"/>
  <c r="J99" i="10"/>
  <c r="I99" i="10"/>
  <c r="H99" i="10"/>
  <c r="G99" i="10"/>
  <c r="F99" i="10"/>
  <c r="E99" i="10"/>
  <c r="D99" i="10"/>
  <c r="U98" i="10"/>
  <c r="T98" i="10"/>
  <c r="S98" i="10"/>
  <c r="R98" i="10"/>
  <c r="Q98" i="10"/>
  <c r="P98" i="10"/>
  <c r="O98" i="10"/>
  <c r="N98" i="10"/>
  <c r="M98" i="10"/>
  <c r="L98" i="10"/>
  <c r="K98" i="10"/>
  <c r="J98" i="10"/>
  <c r="I98" i="10"/>
  <c r="H98" i="10"/>
  <c r="G98" i="10"/>
  <c r="F98" i="10"/>
  <c r="E98" i="10"/>
  <c r="D98" i="10"/>
  <c r="U97" i="10"/>
  <c r="T97" i="10"/>
  <c r="S97" i="10"/>
  <c r="R97" i="10"/>
  <c r="Q97" i="10"/>
  <c r="P97" i="10"/>
  <c r="O97" i="10"/>
  <c r="N97" i="10"/>
  <c r="M97" i="10"/>
  <c r="L97" i="10"/>
  <c r="K97" i="10"/>
  <c r="J97" i="10"/>
  <c r="I97" i="10"/>
  <c r="H97" i="10"/>
  <c r="G97" i="10"/>
  <c r="F97" i="10"/>
  <c r="E97" i="10"/>
  <c r="D97" i="10"/>
  <c r="D37" i="10" s="1" a="1"/>
  <c r="D37" i="10" s="1"/>
  <c r="U96" i="10"/>
  <c r="T96" i="10"/>
  <c r="S96" i="10"/>
  <c r="R96" i="10"/>
  <c r="Q96" i="10"/>
  <c r="P96" i="10"/>
  <c r="O96" i="10"/>
  <c r="N96" i="10"/>
  <c r="M96" i="10"/>
  <c r="L96" i="10"/>
  <c r="K96" i="10"/>
  <c r="J96" i="10"/>
  <c r="I96" i="10"/>
  <c r="H96" i="10"/>
  <c r="G96" i="10"/>
  <c r="F96" i="10"/>
  <c r="E96" i="10"/>
  <c r="D96" i="10"/>
  <c r="U95" i="10"/>
  <c r="T95" i="10"/>
  <c r="S95" i="10"/>
  <c r="R95" i="10"/>
  <c r="Q95" i="10"/>
  <c r="P95" i="10"/>
  <c r="O95" i="10"/>
  <c r="N95" i="10"/>
  <c r="M95" i="10"/>
  <c r="L95" i="10"/>
  <c r="K95" i="10"/>
  <c r="J95" i="10"/>
  <c r="I95" i="10"/>
  <c r="H95" i="10"/>
  <c r="G95" i="10"/>
  <c r="F95" i="10"/>
  <c r="E95" i="10"/>
  <c r="D95" i="10"/>
  <c r="D35" i="10" s="1" a="1"/>
  <c r="D35" i="10" s="1"/>
  <c r="U93" i="10"/>
  <c r="T93" i="10"/>
  <c r="S93" i="10"/>
  <c r="R93" i="10"/>
  <c r="Q93" i="10"/>
  <c r="P93" i="10"/>
  <c r="O93" i="10"/>
  <c r="N93" i="10"/>
  <c r="M93" i="10"/>
  <c r="L93" i="10"/>
  <c r="K93" i="10"/>
  <c r="J93" i="10"/>
  <c r="I93" i="10"/>
  <c r="H93" i="10"/>
  <c r="G93" i="10"/>
  <c r="F93" i="10"/>
  <c r="E93" i="10"/>
  <c r="D93" i="10"/>
  <c r="U92" i="10"/>
  <c r="T92" i="10"/>
  <c r="S92" i="10"/>
  <c r="R92" i="10"/>
  <c r="Q92" i="10"/>
  <c r="P92" i="10"/>
  <c r="O92" i="10"/>
  <c r="N92" i="10"/>
  <c r="M92" i="10"/>
  <c r="L92" i="10"/>
  <c r="K92" i="10"/>
  <c r="J92" i="10"/>
  <c r="I92" i="10"/>
  <c r="H92" i="10"/>
  <c r="G92" i="10"/>
  <c r="F92" i="10"/>
  <c r="E92" i="10"/>
  <c r="D92" i="10"/>
  <c r="U91" i="10"/>
  <c r="T91" i="10"/>
  <c r="S91" i="10"/>
  <c r="R91" i="10"/>
  <c r="Q91" i="10"/>
  <c r="P91" i="10"/>
  <c r="O91" i="10"/>
  <c r="N91" i="10"/>
  <c r="M91" i="10"/>
  <c r="L91" i="10"/>
  <c r="K91" i="10"/>
  <c r="J91" i="10"/>
  <c r="I91" i="10"/>
  <c r="H91" i="10"/>
  <c r="G91" i="10"/>
  <c r="F91" i="10"/>
  <c r="E91" i="10"/>
  <c r="D91" i="10"/>
  <c r="U90" i="10"/>
  <c r="T90" i="10"/>
  <c r="S90" i="10"/>
  <c r="R90" i="10"/>
  <c r="Q90" i="10"/>
  <c r="P90" i="10"/>
  <c r="O90" i="10"/>
  <c r="N90" i="10"/>
  <c r="M90" i="10"/>
  <c r="L90" i="10"/>
  <c r="K90" i="10"/>
  <c r="J90" i="10"/>
  <c r="I90" i="10"/>
  <c r="H90" i="10"/>
  <c r="G90" i="10"/>
  <c r="F90" i="10"/>
  <c r="E90" i="10"/>
  <c r="D90" i="10"/>
  <c r="D30" i="10" s="1" a="1"/>
  <c r="D30" i="10" s="1"/>
  <c r="U88" i="10"/>
  <c r="T88" i="10"/>
  <c r="S88" i="10"/>
  <c r="R88" i="10"/>
  <c r="Q88" i="10"/>
  <c r="P88" i="10"/>
  <c r="O88" i="10"/>
  <c r="N88" i="10"/>
  <c r="M88" i="10"/>
  <c r="L88" i="10"/>
  <c r="K88" i="10"/>
  <c r="J88" i="10"/>
  <c r="I88" i="10"/>
  <c r="H88" i="10"/>
  <c r="G88" i="10"/>
  <c r="F88" i="10"/>
  <c r="E88" i="10"/>
  <c r="D88" i="10"/>
  <c r="U87" i="10"/>
  <c r="T87" i="10"/>
  <c r="S87" i="10"/>
  <c r="R87" i="10"/>
  <c r="Q87" i="10"/>
  <c r="P87" i="10"/>
  <c r="O87" i="10"/>
  <c r="N87" i="10"/>
  <c r="M87" i="10"/>
  <c r="L87" i="10"/>
  <c r="K87" i="10"/>
  <c r="J87" i="10"/>
  <c r="I87" i="10"/>
  <c r="H87" i="10"/>
  <c r="G87" i="10"/>
  <c r="F87" i="10"/>
  <c r="E87" i="10"/>
  <c r="D87" i="10"/>
  <c r="D27" i="10" s="1" a="1"/>
  <c r="D27" i="10" s="1"/>
  <c r="U86" i="10"/>
  <c r="T86" i="10"/>
  <c r="S86" i="10"/>
  <c r="R86" i="10"/>
  <c r="Q86" i="10"/>
  <c r="P86" i="10"/>
  <c r="O86" i="10"/>
  <c r="N86" i="10"/>
  <c r="M86" i="10"/>
  <c r="L86" i="10"/>
  <c r="K86" i="10"/>
  <c r="J86" i="10"/>
  <c r="I86" i="10"/>
  <c r="H86" i="10"/>
  <c r="G86" i="10"/>
  <c r="F86" i="10"/>
  <c r="E86" i="10"/>
  <c r="D86" i="10"/>
  <c r="U85" i="10"/>
  <c r="T85" i="10"/>
  <c r="S85" i="10"/>
  <c r="R85" i="10"/>
  <c r="Q85" i="10"/>
  <c r="P85" i="10"/>
  <c r="O85" i="10"/>
  <c r="N85" i="10"/>
  <c r="M85" i="10"/>
  <c r="L85" i="10"/>
  <c r="K85" i="10"/>
  <c r="J85" i="10"/>
  <c r="I85" i="10"/>
  <c r="H85" i="10"/>
  <c r="G85" i="10"/>
  <c r="F85" i="10"/>
  <c r="E85" i="10"/>
  <c r="D85" i="10"/>
  <c r="D25" i="10" s="1" a="1"/>
  <c r="D25" i="10" s="1"/>
  <c r="U84" i="10"/>
  <c r="T84" i="10"/>
  <c r="S84" i="10"/>
  <c r="R84" i="10"/>
  <c r="Q84" i="10"/>
  <c r="P84" i="10"/>
  <c r="O84" i="10"/>
  <c r="N84" i="10"/>
  <c r="M84" i="10"/>
  <c r="L84" i="10"/>
  <c r="K84" i="10"/>
  <c r="J84" i="10"/>
  <c r="I84" i="10"/>
  <c r="H84" i="10"/>
  <c r="G84" i="10"/>
  <c r="F84" i="10"/>
  <c r="E84" i="10"/>
  <c r="D84" i="10"/>
  <c r="U83" i="10"/>
  <c r="T83" i="10"/>
  <c r="S83" i="10"/>
  <c r="R83" i="10"/>
  <c r="Q83" i="10"/>
  <c r="P83" i="10"/>
  <c r="O83" i="10"/>
  <c r="N83" i="10"/>
  <c r="M83" i="10"/>
  <c r="L83" i="10"/>
  <c r="K83" i="10"/>
  <c r="J83" i="10"/>
  <c r="I83" i="10"/>
  <c r="H83" i="10"/>
  <c r="G83" i="10"/>
  <c r="F83" i="10"/>
  <c r="E83" i="10"/>
  <c r="D83" i="10"/>
  <c r="D23" i="10" s="1" a="1"/>
  <c r="D23" i="10" s="1"/>
  <c r="U82" i="10"/>
  <c r="T82" i="10"/>
  <c r="S82" i="10"/>
  <c r="R82" i="10"/>
  <c r="Q82" i="10"/>
  <c r="P82" i="10"/>
  <c r="O82" i="10"/>
  <c r="N82" i="10"/>
  <c r="M82" i="10"/>
  <c r="L82" i="10"/>
  <c r="K82" i="10"/>
  <c r="J82" i="10"/>
  <c r="I82" i="10"/>
  <c r="H82" i="10"/>
  <c r="G82" i="10"/>
  <c r="F82" i="10"/>
  <c r="E82" i="10"/>
  <c r="D82" i="10"/>
  <c r="U81" i="10"/>
  <c r="T81" i="10"/>
  <c r="S81" i="10"/>
  <c r="R81" i="10"/>
  <c r="Q81" i="10"/>
  <c r="P81" i="10"/>
  <c r="O81" i="10"/>
  <c r="N81" i="10"/>
  <c r="M81" i="10"/>
  <c r="L81" i="10"/>
  <c r="K81" i="10"/>
  <c r="J81" i="10"/>
  <c r="I81" i="10"/>
  <c r="H81" i="10"/>
  <c r="G81" i="10"/>
  <c r="F81" i="10"/>
  <c r="E81" i="10"/>
  <c r="D81" i="10"/>
  <c r="D21" i="10" s="1" a="1"/>
  <c r="D21" i="10" s="1"/>
  <c r="U80" i="10"/>
  <c r="T80" i="10"/>
  <c r="S80" i="10"/>
  <c r="R80" i="10"/>
  <c r="Q80" i="10"/>
  <c r="P80" i="10"/>
  <c r="O80" i="10"/>
  <c r="N80" i="10"/>
  <c r="M80" i="10"/>
  <c r="L80" i="10"/>
  <c r="K80" i="10"/>
  <c r="J80" i="10"/>
  <c r="I80" i="10"/>
  <c r="H80" i="10"/>
  <c r="G80" i="10"/>
  <c r="F80" i="10"/>
  <c r="E80" i="10"/>
  <c r="D80" i="10"/>
  <c r="U79" i="10"/>
  <c r="T79" i="10"/>
  <c r="S79" i="10"/>
  <c r="R79" i="10"/>
  <c r="Q79" i="10"/>
  <c r="P79" i="10"/>
  <c r="O79" i="10"/>
  <c r="N79" i="10"/>
  <c r="M79" i="10"/>
  <c r="L79" i="10"/>
  <c r="K79" i="10"/>
  <c r="J79" i="10"/>
  <c r="I79" i="10"/>
  <c r="H79" i="10"/>
  <c r="G79" i="10"/>
  <c r="F79" i="10"/>
  <c r="E79" i="10"/>
  <c r="D79" i="10"/>
  <c r="D19" i="10" s="1" a="1"/>
  <c r="D19" i="10" s="1"/>
  <c r="U78" i="10"/>
  <c r="T78" i="10"/>
  <c r="S78" i="10"/>
  <c r="R78" i="10"/>
  <c r="Q78" i="10"/>
  <c r="P78" i="10"/>
  <c r="O78" i="10"/>
  <c r="N78" i="10"/>
  <c r="M78" i="10"/>
  <c r="L78" i="10"/>
  <c r="K78" i="10"/>
  <c r="J78" i="10"/>
  <c r="I78" i="10"/>
  <c r="H78" i="10"/>
  <c r="G78" i="10"/>
  <c r="F78" i="10"/>
  <c r="E78" i="10"/>
  <c r="D78" i="10"/>
  <c r="U77" i="10"/>
  <c r="T77" i="10"/>
  <c r="S77" i="10"/>
  <c r="R77" i="10"/>
  <c r="Q77" i="10"/>
  <c r="P77" i="10"/>
  <c r="O77" i="10"/>
  <c r="N77" i="10"/>
  <c r="M77" i="10"/>
  <c r="L77" i="10"/>
  <c r="K77" i="10"/>
  <c r="J77" i="10"/>
  <c r="I77" i="10"/>
  <c r="H77" i="10"/>
  <c r="G77" i="10"/>
  <c r="F77" i="10"/>
  <c r="E77" i="10"/>
  <c r="D77" i="10"/>
  <c r="D17" i="10" s="1" a="1"/>
  <c r="D17" i="10" s="1"/>
  <c r="U76" i="10"/>
  <c r="T76" i="10"/>
  <c r="S76" i="10"/>
  <c r="R76" i="10"/>
  <c r="Q76" i="10"/>
  <c r="P76" i="10"/>
  <c r="O76" i="10"/>
  <c r="N76" i="10"/>
  <c r="M76" i="10"/>
  <c r="L76" i="10"/>
  <c r="K76" i="10"/>
  <c r="J76" i="10"/>
  <c r="I76" i="10"/>
  <c r="H76" i="10"/>
  <c r="G76" i="10"/>
  <c r="F76" i="10"/>
  <c r="E76" i="10"/>
  <c r="D76" i="10"/>
  <c r="U75" i="10"/>
  <c r="T75" i="10"/>
  <c r="S75" i="10"/>
  <c r="R75" i="10"/>
  <c r="Q75" i="10"/>
  <c r="P75" i="10"/>
  <c r="O75" i="10"/>
  <c r="N75" i="10"/>
  <c r="M75" i="10"/>
  <c r="L75" i="10"/>
  <c r="K75" i="10"/>
  <c r="J75" i="10"/>
  <c r="I75" i="10"/>
  <c r="H75" i="10"/>
  <c r="G75" i="10"/>
  <c r="F75" i="10"/>
  <c r="E75" i="10"/>
  <c r="D75" i="10"/>
  <c r="D15" i="10" s="1" a="1"/>
  <c r="D15" i="10" s="1"/>
  <c r="D61" i="10"/>
  <c r="I43" i="10" s="1" a="1"/>
  <c r="I43" i="10" s="1"/>
  <c r="C61" i="10"/>
  <c r="H51" i="10" s="1" a="1"/>
  <c r="H51" i="10" s="1"/>
  <c r="D51" i="10" a="1"/>
  <c r="D51" i="10" s="1"/>
  <c r="H50" i="10" a="1"/>
  <c r="H50" i="10" s="1"/>
  <c r="H48" i="10"/>
  <c r="H48" i="10" a="1"/>
  <c r="H46" i="10" a="1"/>
  <c r="H46" i="10" s="1"/>
  <c r="H45" i="10" a="1"/>
  <c r="H45" i="10" s="1"/>
  <c r="H44" i="10" a="1"/>
  <c r="H44" i="10" s="1"/>
  <c r="H42" i="10" a="1"/>
  <c r="H42" i="10" s="1"/>
  <c r="H41" i="10" a="1"/>
  <c r="H41" i="10" s="1"/>
  <c r="H40" i="10" a="1"/>
  <c r="H40" i="10" s="1"/>
  <c r="H38" i="10" a="1"/>
  <c r="H38" i="10" s="1"/>
  <c r="I36" i="10" a="1"/>
  <c r="I36" i="10" s="1"/>
  <c r="H35" i="10" a="1"/>
  <c r="H35" i="10" s="1"/>
  <c r="H33" i="10" a="1"/>
  <c r="H33" i="10" s="1"/>
  <c r="H32" i="10" a="1"/>
  <c r="H32" i="10" s="1"/>
  <c r="H31" i="10"/>
  <c r="H31" i="10" a="1"/>
  <c r="H30" i="10" a="1"/>
  <c r="H30" i="10" s="1"/>
  <c r="H28" i="10" a="1"/>
  <c r="H28" i="10" s="1"/>
  <c r="H27" i="10" a="1"/>
  <c r="H27" i="10" s="1"/>
  <c r="H26" i="10" a="1"/>
  <c r="H26" i="10" s="1"/>
  <c r="H25" i="10" a="1"/>
  <c r="H25" i="10" s="1"/>
  <c r="I23" i="10" a="1"/>
  <c r="I23" i="10" s="1"/>
  <c r="H23" i="10" a="1"/>
  <c r="H23" i="10" s="1"/>
  <c r="H22" i="10" a="1"/>
  <c r="H22" i="10" s="1"/>
  <c r="H21" i="10" a="1"/>
  <c r="H21" i="10" s="1"/>
  <c r="H20" i="10" a="1"/>
  <c r="H20" i="10" s="1"/>
  <c r="H19" i="10" a="1"/>
  <c r="H19" i="10" s="1"/>
  <c r="H18" i="10" a="1"/>
  <c r="H18" i="10" s="1"/>
  <c r="H17" i="10" a="1"/>
  <c r="H17" i="10" s="1"/>
  <c r="H15" i="10" a="1"/>
  <c r="H15" i="10" s="1"/>
  <c r="A8" i="10"/>
  <c r="B7" i="10"/>
  <c r="B6" i="10"/>
  <c r="B5" i="10"/>
  <c r="B27" i="9"/>
  <c r="A53" i="10" s="1"/>
  <c r="I18" i="10" l="1" a="1"/>
  <c r="I18" i="10" s="1"/>
  <c r="I21" i="10" a="1"/>
  <c r="I21" i="10" s="1"/>
  <c r="I37" i="10" a="1"/>
  <c r="I37" i="10" s="1"/>
  <c r="D39" i="10" a="1"/>
  <c r="D39" i="10" s="1"/>
  <c r="D41" i="10" a="1"/>
  <c r="D41" i="10" s="1"/>
  <c r="D43" i="10" a="1"/>
  <c r="D43" i="10" s="1"/>
  <c r="D45" i="10" a="1"/>
  <c r="D45" i="10" s="1"/>
  <c r="D47" i="10" a="1"/>
  <c r="D47" i="10" s="1"/>
  <c r="D49" i="10" a="1"/>
  <c r="D49" i="10" s="1"/>
  <c r="I15" i="10" a="1"/>
  <c r="I15" i="10" s="1"/>
  <c r="I26" i="10" a="1"/>
  <c r="I26" i="10" s="1"/>
  <c r="E16" i="10" a="1"/>
  <c r="E16" i="10" s="1"/>
  <c r="E24" i="10" a="1"/>
  <c r="E24" i="10" s="1"/>
  <c r="I20" i="10" a="1"/>
  <c r="I20" i="10" s="1"/>
  <c r="I31" i="10" a="1"/>
  <c r="I31" i="10" s="1"/>
  <c r="I35" i="10" a="1"/>
  <c r="I35" i="10" s="1"/>
  <c r="E37" i="10" a="1"/>
  <c r="E37" i="10" s="1"/>
  <c r="E22" i="10" a="1"/>
  <c r="E22" i="10" s="1"/>
  <c r="E31" i="10" a="1"/>
  <c r="E31" i="10" s="1"/>
  <c r="E38" i="10" a="1"/>
  <c r="E38" i="10" s="1"/>
  <c r="H16" i="10" a="1"/>
  <c r="H16" i="10" s="1"/>
  <c r="I17" i="10" a="1"/>
  <c r="I17" i="10" s="1"/>
  <c r="I19" i="10" a="1"/>
  <c r="I19" i="10" s="1"/>
  <c r="I22" i="10" a="1"/>
  <c r="I22" i="10" s="1"/>
  <c r="H24" i="10" a="1"/>
  <c r="H24" i="10" s="1"/>
  <c r="I25" i="10" a="1"/>
  <c r="I25" i="10" s="1"/>
  <c r="I27" i="10" a="1"/>
  <c r="I27" i="10" s="1"/>
  <c r="I30" i="10" a="1"/>
  <c r="I30" i="10" s="1"/>
  <c r="D32" i="10" a="1"/>
  <c r="D32" i="10" s="1"/>
  <c r="I32" i="10" a="1"/>
  <c r="I32" i="10" s="1"/>
  <c r="H36" i="10" a="1"/>
  <c r="H36" i="10" s="1"/>
  <c r="H37" i="10" a="1"/>
  <c r="H37" i="10" s="1"/>
  <c r="H39" i="10" a="1"/>
  <c r="H39" i="10" s="1"/>
  <c r="I40" i="10" a="1"/>
  <c r="I40" i="10" s="1"/>
  <c r="H43" i="10" a="1"/>
  <c r="H43" i="10" s="1"/>
  <c r="I44" i="10" a="1"/>
  <c r="I44" i="10" s="1"/>
  <c r="H47" i="10" a="1"/>
  <c r="H47" i="10" s="1"/>
  <c r="H49" i="10" a="1"/>
  <c r="H49" i="10" s="1"/>
  <c r="E15" i="10" a="1"/>
  <c r="E15" i="10" s="1"/>
  <c r="E17" i="10" a="1"/>
  <c r="E17" i="10" s="1"/>
  <c r="E19" i="10" a="1"/>
  <c r="E19" i="10" s="1"/>
  <c r="E21" i="10" a="1"/>
  <c r="E21" i="10" s="1"/>
  <c r="E23" i="10" a="1"/>
  <c r="E23" i="10" s="1"/>
  <c r="E25" i="10" a="1"/>
  <c r="E25" i="10" s="1"/>
  <c r="E27" i="10" a="1"/>
  <c r="E27" i="10" s="1"/>
  <c r="E41" i="10" a="1"/>
  <c r="E41" i="10" s="1"/>
  <c r="E45" i="10" a="1"/>
  <c r="E45" i="10" s="1"/>
  <c r="E49" i="10" a="1"/>
  <c r="E49" i="10" s="1"/>
  <c r="E18" i="10" a="1"/>
  <c r="E18" i="10" s="1"/>
  <c r="E20" i="10" a="1"/>
  <c r="E20" i="10" s="1"/>
  <c r="E26" i="10" a="1"/>
  <c r="E26" i="10" s="1"/>
  <c r="E28" i="10" a="1"/>
  <c r="E28" i="10" s="1"/>
  <c r="E33" i="10" a="1"/>
  <c r="E33" i="10" s="1"/>
  <c r="E36" i="10" a="1"/>
  <c r="E36" i="10" s="1"/>
  <c r="E40" i="10" a="1"/>
  <c r="E40" i="10" s="1"/>
  <c r="E44" i="10" a="1"/>
  <c r="E44" i="10" s="1"/>
  <c r="I48" i="10" a="1"/>
  <c r="I48" i="10" s="1"/>
  <c r="I16" i="10" a="1"/>
  <c r="I16" i="10" s="1"/>
  <c r="I24" i="10" a="1"/>
  <c r="I24" i="10" s="1"/>
  <c r="E32" i="10" a="1"/>
  <c r="E32" i="10" s="1"/>
  <c r="I39" i="10" a="1"/>
  <c r="I39" i="10" s="1"/>
  <c r="D16" i="10" a="1"/>
  <c r="D16" i="10" s="1"/>
  <c r="D18" i="10" a="1"/>
  <c r="D18" i="10" s="1"/>
  <c r="D20" i="10" a="1"/>
  <c r="D20" i="10" s="1"/>
  <c r="D22" i="10" a="1"/>
  <c r="D22" i="10" s="1"/>
  <c r="D24" i="10" a="1"/>
  <c r="D24" i="10" s="1"/>
  <c r="D26" i="10" a="1"/>
  <c r="D26" i="10" s="1"/>
  <c r="D28" i="10" a="1"/>
  <c r="D28" i="10" s="1"/>
  <c r="D31" i="10" a="1"/>
  <c r="D31" i="10" s="1"/>
  <c r="D33" i="10" a="1"/>
  <c r="D33" i="10" s="1"/>
  <c r="D36" i="10" a="1"/>
  <c r="D36" i="10" s="1"/>
  <c r="D38" i="10" a="1"/>
  <c r="D38" i="10" s="1"/>
  <c r="D40" i="10" a="1"/>
  <c r="D40" i="10" s="1"/>
  <c r="D42" i="10" a="1"/>
  <c r="D42" i="10" s="1"/>
  <c r="D44" i="10" a="1"/>
  <c r="D44" i="10" s="1"/>
  <c r="D46" i="10" a="1"/>
  <c r="D46" i="10" s="1"/>
  <c r="D48" i="10" a="1"/>
  <c r="D48" i="10" s="1"/>
  <c r="D50" i="10" a="1"/>
  <c r="D50" i="10" s="1"/>
  <c r="H17" i="11" a="1"/>
  <c r="H17" i="11" s="1"/>
  <c r="H37" i="11" a="1"/>
  <c r="H37" i="11" s="1"/>
  <c r="D21" i="11" a="1"/>
  <c r="D21" i="11" s="1"/>
  <c r="D30" i="11" a="1"/>
  <c r="D30" i="11" s="1"/>
  <c r="D43" i="11" a="1"/>
  <c r="D43" i="11" s="1"/>
  <c r="H21" i="11" a="1"/>
  <c r="H21" i="11" s="1"/>
  <c r="H27" i="11" a="1"/>
  <c r="H27" i="11" s="1"/>
  <c r="H33" i="11" a="1"/>
  <c r="H33" i="11" s="1"/>
  <c r="D25" i="11" a="1"/>
  <c r="D25" i="11" s="1"/>
  <c r="D47" i="11" a="1"/>
  <c r="D47" i="11" s="1"/>
  <c r="D15" i="11" a="1"/>
  <c r="D15" i="11" s="1"/>
  <c r="D18" i="11" a="1"/>
  <c r="D18" i="11" s="1"/>
  <c r="D19" i="11" a="1"/>
  <c r="D19" i="11" s="1"/>
  <c r="D22" i="11" a="1"/>
  <c r="D22" i="11" s="1"/>
  <c r="D23" i="11" a="1"/>
  <c r="D23" i="11" s="1"/>
  <c r="H25" i="11" a="1"/>
  <c r="H25" i="11" s="1"/>
  <c r="H28" i="11" a="1"/>
  <c r="H28" i="11" s="1"/>
  <c r="H32" i="11" a="1"/>
  <c r="H32" i="11" s="1"/>
  <c r="H35" i="11" a="1"/>
  <c r="H35" i="11" s="1"/>
  <c r="D40" i="11" a="1"/>
  <c r="D40" i="11" s="1"/>
  <c r="D41" i="11" a="1"/>
  <c r="D41" i="11" s="1"/>
  <c r="H42" i="11" a="1"/>
  <c r="H42" i="11" s="1"/>
  <c r="H45" i="11" a="1"/>
  <c r="H45" i="11" s="1"/>
  <c r="D48" i="11" a="1"/>
  <c r="D48" i="11" s="1"/>
  <c r="D49" i="11" a="1"/>
  <c r="D49" i="11" s="1"/>
  <c r="D50" i="11" a="1"/>
  <c r="D50" i="11" s="1"/>
  <c r="D65" i="11"/>
  <c r="I21" i="11" s="1" a="1"/>
  <c r="I21" i="11" s="1"/>
  <c r="D16" i="11" a="1"/>
  <c r="D16" i="11" s="1"/>
  <c r="D20" i="11" a="1"/>
  <c r="D20" i="11" s="1"/>
  <c r="D42" i="11" a="1"/>
  <c r="D42" i="11" s="1"/>
  <c r="D46" i="11" a="1"/>
  <c r="D46" i="11" s="1"/>
  <c r="D17" i="11" a="1"/>
  <c r="D17" i="11" s="1"/>
  <c r="D51" i="11" a="1"/>
  <c r="D51" i="11" s="1"/>
  <c r="H18" i="11" a="1"/>
  <c r="H18" i="11" s="1"/>
  <c r="H22" i="11" a="1"/>
  <c r="H22" i="11" s="1"/>
  <c r="D24" i="11" a="1"/>
  <c r="D24" i="11" s="1"/>
  <c r="D26" i="11" a="1"/>
  <c r="D26" i="11" s="1"/>
  <c r="D27" i="11" a="1"/>
  <c r="D27" i="11" s="1"/>
  <c r="H30" i="11" a="1"/>
  <c r="H30" i="11" s="1"/>
  <c r="D36" i="11" a="1"/>
  <c r="D36" i="11" s="1"/>
  <c r="D37" i="11" a="1"/>
  <c r="D37" i="11" s="1"/>
  <c r="D38" i="11" a="1"/>
  <c r="D38" i="11" s="1"/>
  <c r="H40" i="11" a="1"/>
  <c r="H40" i="11" s="1"/>
  <c r="H43" i="11" a="1"/>
  <c r="H43" i="11" s="1"/>
  <c r="H48" i="11" a="1"/>
  <c r="H48" i="11" s="1"/>
  <c r="H50" i="11" a="1"/>
  <c r="H50" i="11" s="1"/>
  <c r="H24" i="11" a="1"/>
  <c r="H24" i="11" s="1"/>
  <c r="H31" i="11" a="1"/>
  <c r="H31" i="11" s="1"/>
  <c r="H39" i="11" a="1"/>
  <c r="H39" i="11" s="1"/>
  <c r="H44" i="11" a="1"/>
  <c r="H44" i="11" s="1"/>
  <c r="H47" i="11" a="1"/>
  <c r="H47" i="11" s="1"/>
  <c r="D35" i="11" a="1"/>
  <c r="D35" i="11" s="1"/>
  <c r="D39" i="11" a="1"/>
  <c r="D39" i="11" s="1"/>
  <c r="H15" i="11" a="1"/>
  <c r="H15" i="11" s="1"/>
  <c r="H16" i="11" a="1"/>
  <c r="H16" i="11" s="1"/>
  <c r="H19" i="11" a="1"/>
  <c r="H19" i="11" s="1"/>
  <c r="H20" i="11" a="1"/>
  <c r="H20" i="11" s="1"/>
  <c r="H23" i="11" a="1"/>
  <c r="H23" i="11" s="1"/>
  <c r="H26" i="11" a="1"/>
  <c r="H26" i="11" s="1"/>
  <c r="D28" i="11" a="1"/>
  <c r="D28" i="11" s="1"/>
  <c r="D31" i="11" a="1"/>
  <c r="D31" i="11" s="1"/>
  <c r="D32" i="11" a="1"/>
  <c r="D32" i="11" s="1"/>
  <c r="D33" i="11" a="1"/>
  <c r="D33" i="11" s="1"/>
  <c r="H36" i="11" a="1"/>
  <c r="H36" i="11" s="1"/>
  <c r="H38" i="11" a="1"/>
  <c r="H38" i="11" s="1"/>
  <c r="H41" i="11" a="1"/>
  <c r="H41" i="11" s="1"/>
  <c r="D44" i="11" a="1"/>
  <c r="D44" i="11" s="1"/>
  <c r="D45" i="11" a="1"/>
  <c r="D45" i="11" s="1"/>
  <c r="H46" i="11" a="1"/>
  <c r="H46" i="11" s="1"/>
  <c r="H49" i="11" a="1"/>
  <c r="H49" i="11" s="1"/>
  <c r="E51" i="10" a="1"/>
  <c r="E51" i="10" s="1"/>
  <c r="I50" i="10" a="1"/>
  <c r="I50" i="10" s="1"/>
  <c r="E47" i="10" a="1"/>
  <c r="E47" i="10" s="1"/>
  <c r="I46" i="10" a="1"/>
  <c r="I46" i="10" s="1"/>
  <c r="E43" i="10" a="1"/>
  <c r="E43" i="10" s="1"/>
  <c r="I42" i="10" a="1"/>
  <c r="I42" i="10" s="1"/>
  <c r="E39" i="10" a="1"/>
  <c r="E39" i="10" s="1"/>
  <c r="I38" i="10" a="1"/>
  <c r="I38" i="10" s="1"/>
  <c r="E35" i="10" a="1"/>
  <c r="E35" i="10" s="1"/>
  <c r="I33" i="10" a="1"/>
  <c r="I33" i="10" s="1"/>
  <c r="E30" i="10" a="1"/>
  <c r="E30" i="10" s="1"/>
  <c r="I28" i="10" a="1"/>
  <c r="I28" i="10" s="1"/>
  <c r="E61" i="10"/>
  <c r="E50" i="10" a="1"/>
  <c r="E50" i="10" s="1"/>
  <c r="I49" i="10" a="1"/>
  <c r="I49" i="10" s="1"/>
  <c r="E46" i="10" a="1"/>
  <c r="E46" i="10" s="1"/>
  <c r="I45" i="10" a="1"/>
  <c r="I45" i="10" s="1"/>
  <c r="E42" i="10" a="1"/>
  <c r="E42" i="10" s="1"/>
  <c r="I41" i="10" a="1"/>
  <c r="I41" i="10" s="1"/>
  <c r="I51" i="10" a="1"/>
  <c r="I51" i="10" s="1"/>
  <c r="E48" i="10" a="1"/>
  <c r="E48" i="10" s="1"/>
  <c r="I47" i="10" a="1"/>
  <c r="I47" i="10" s="1"/>
  <c r="I37" i="11" a="1"/>
  <c r="I37" i="11" s="1"/>
  <c r="I45" i="11" a="1"/>
  <c r="I45" i="11" s="1"/>
  <c r="E65" i="11"/>
  <c r="E21" i="11" a="1"/>
  <c r="E21" i="11" s="1"/>
  <c r="E30" i="11" a="1"/>
  <c r="E30" i="11" s="1"/>
  <c r="E39" i="11" a="1"/>
  <c r="E39" i="11" s="1"/>
  <c r="E47" i="11" a="1"/>
  <c r="E47" i="11" s="1"/>
  <c r="A53" i="11"/>
  <c r="I17" i="11" a="1"/>
  <c r="I17" i="11" s="1"/>
  <c r="I25" i="11" a="1"/>
  <c r="I25" i="11" s="1"/>
  <c r="I35" i="11" a="1"/>
  <c r="I35" i="11" s="1"/>
  <c r="I43" i="11" a="1"/>
  <c r="I43" i="11" s="1"/>
  <c r="E40" i="11" l="1" a="1"/>
  <c r="E40" i="11" s="1"/>
  <c r="I38" i="11" a="1"/>
  <c r="I38" i="11" s="1"/>
  <c r="I20" i="11" a="1"/>
  <c r="I20" i="11" s="1"/>
  <c r="E42" i="11" a="1"/>
  <c r="E42" i="11" s="1"/>
  <c r="I47" i="11" a="1"/>
  <c r="I47" i="11" s="1"/>
  <c r="I39" i="11" a="1"/>
  <c r="I39" i="11" s="1"/>
  <c r="I30" i="11" a="1"/>
  <c r="I30" i="11" s="1"/>
  <c r="E51" i="11" a="1"/>
  <c r="E51" i="11" s="1"/>
  <c r="E43" i="11" a="1"/>
  <c r="E43" i="11" s="1"/>
  <c r="E35" i="11" a="1"/>
  <c r="E35" i="11" s="1"/>
  <c r="E25" i="11" a="1"/>
  <c r="E25" i="11" s="1"/>
  <c r="E17" i="11" a="1"/>
  <c r="E17" i="11" s="1"/>
  <c r="I49" i="11" a="1"/>
  <c r="I49" i="11" s="1"/>
  <c r="I41" i="11" a="1"/>
  <c r="I41" i="11" s="1"/>
  <c r="I32" i="11" a="1"/>
  <c r="I32" i="11" s="1"/>
  <c r="E44" i="11" a="1"/>
  <c r="E44" i="11" s="1"/>
  <c r="E36" i="11" a="1"/>
  <c r="E36" i="11" s="1"/>
  <c r="E26" i="11" a="1"/>
  <c r="E26" i="11" s="1"/>
  <c r="E18" i="11" a="1"/>
  <c r="E18" i="11" s="1"/>
  <c r="I50" i="11" a="1"/>
  <c r="I50" i="11" s="1"/>
  <c r="I42" i="11" a="1"/>
  <c r="I42" i="11" s="1"/>
  <c r="I33" i="11" a="1"/>
  <c r="I33" i="11" s="1"/>
  <c r="I24" i="11" a="1"/>
  <c r="I24" i="11" s="1"/>
  <c r="I16" i="11" a="1"/>
  <c r="I16" i="11" s="1"/>
  <c r="E46" i="11" a="1"/>
  <c r="E46" i="11" s="1"/>
  <c r="E38" i="11" a="1"/>
  <c r="E38" i="11" s="1"/>
  <c r="E48" i="11" a="1"/>
  <c r="E48" i="11" s="1"/>
  <c r="E31" i="11" a="1"/>
  <c r="E31" i="11" s="1"/>
  <c r="E22" i="11" a="1"/>
  <c r="E22" i="11" s="1"/>
  <c r="I46" i="11" a="1"/>
  <c r="I46" i="11" s="1"/>
  <c r="I28" i="11" a="1"/>
  <c r="I28" i="11" s="1"/>
  <c r="E50" i="11" a="1"/>
  <c r="E50" i="11" s="1"/>
  <c r="E33" i="11" a="1"/>
  <c r="E33" i="11" s="1"/>
  <c r="I51" i="11" a="1"/>
  <c r="I51" i="11" s="1"/>
  <c r="E37" i="11" a="1"/>
  <c r="E37" i="11" s="1"/>
  <c r="E27" i="11" a="1"/>
  <c r="E27" i="11" s="1"/>
  <c r="E24" i="11" a="1"/>
  <c r="E24" i="11" s="1"/>
  <c r="I22" i="11" a="1"/>
  <c r="I22" i="11" s="1"/>
  <c r="I18" i="11" a="1"/>
  <c r="I18" i="11" s="1"/>
  <c r="E49" i="11" a="1"/>
  <c r="E49" i="11" s="1"/>
  <c r="I44" i="11" a="1"/>
  <c r="I44" i="11" s="1"/>
  <c r="E41" i="11" a="1"/>
  <c r="E41" i="11" s="1"/>
  <c r="I31" i="11" a="1"/>
  <c r="I31" i="11" s="1"/>
  <c r="I27" i="11" a="1"/>
  <c r="I27" i="11" s="1"/>
  <c r="E23" i="11" a="1"/>
  <c r="E23" i="11" s="1"/>
  <c r="E20" i="11" a="1"/>
  <c r="E20" i="11" s="1"/>
  <c r="E19" i="11" a="1"/>
  <c r="E19" i="11" s="1"/>
  <c r="E16" i="11" a="1"/>
  <c r="E16" i="11" s="1"/>
  <c r="E15" i="11" a="1"/>
  <c r="E15" i="11" s="1"/>
  <c r="I36" i="11" a="1"/>
  <c r="I36" i="11" s="1"/>
  <c r="I26" i="11" a="1"/>
  <c r="I26" i="11" s="1"/>
  <c r="I23" i="11" a="1"/>
  <c r="I23" i="11" s="1"/>
  <c r="I19" i="11" a="1"/>
  <c r="I19" i="11" s="1"/>
  <c r="I15" i="11" a="1"/>
  <c r="I15" i="11" s="1"/>
  <c r="E45" i="11" a="1"/>
  <c r="E45" i="11" s="1"/>
  <c r="I40" i="11" a="1"/>
  <c r="I40" i="11" s="1"/>
  <c r="I48" i="11" a="1"/>
  <c r="I48" i="11" s="1"/>
  <c r="E32" i="11" a="1"/>
  <c r="E32" i="11" s="1"/>
  <c r="E28" i="11" a="1"/>
  <c r="E28" i="11" s="1"/>
  <c r="J50" i="11" a="1"/>
  <c r="J50" i="11" s="1"/>
  <c r="F50" i="11" a="1"/>
  <c r="F50" i="11" s="1"/>
  <c r="J46" i="11" a="1"/>
  <c r="J46" i="11" s="1"/>
  <c r="F46" i="11" a="1"/>
  <c r="F46" i="11" s="1"/>
  <c r="J42" i="11" a="1"/>
  <c r="J42" i="11" s="1"/>
  <c r="F42" i="11" a="1"/>
  <c r="F42" i="11" s="1"/>
  <c r="J38" i="11" a="1"/>
  <c r="J38" i="11" s="1"/>
  <c r="F38" i="11" a="1"/>
  <c r="F38" i="11" s="1"/>
  <c r="J33" i="11" a="1"/>
  <c r="J33" i="11" s="1"/>
  <c r="F33" i="11" a="1"/>
  <c r="F33" i="11" s="1"/>
  <c r="J28" i="11" a="1"/>
  <c r="J28" i="11" s="1"/>
  <c r="F28" i="11" a="1"/>
  <c r="F28" i="11" s="1"/>
  <c r="J24" i="11" a="1"/>
  <c r="J24" i="11" s="1"/>
  <c r="F24" i="11" a="1"/>
  <c r="F24" i="11" s="1"/>
  <c r="J20" i="11" a="1"/>
  <c r="J20" i="11" s="1"/>
  <c r="F20" i="11" a="1"/>
  <c r="F20" i="11" s="1"/>
  <c r="J16" i="11" a="1"/>
  <c r="J16" i="11" s="1"/>
  <c r="F16" i="11" a="1"/>
  <c r="F16" i="11" s="1"/>
  <c r="J49" i="11" a="1"/>
  <c r="J49" i="11" s="1"/>
  <c r="F49" i="11" a="1"/>
  <c r="F49" i="11" s="1"/>
  <c r="J45" i="11" a="1"/>
  <c r="J45" i="11" s="1"/>
  <c r="F45" i="11" a="1"/>
  <c r="F45" i="11" s="1"/>
  <c r="J41" i="11" a="1"/>
  <c r="J41" i="11" s="1"/>
  <c r="F41" i="11" a="1"/>
  <c r="F41" i="11" s="1"/>
  <c r="J37" i="11" a="1"/>
  <c r="J37" i="11" s="1"/>
  <c r="F37" i="11" a="1"/>
  <c r="F37" i="11" s="1"/>
  <c r="J32" i="11" a="1"/>
  <c r="J32" i="11" s="1"/>
  <c r="F32" i="11" a="1"/>
  <c r="F32" i="11" s="1"/>
  <c r="J27" i="11" a="1"/>
  <c r="J27" i="11" s="1"/>
  <c r="F27" i="11" a="1"/>
  <c r="F27" i="11" s="1"/>
  <c r="J23" i="11" a="1"/>
  <c r="J23" i="11" s="1"/>
  <c r="F23" i="11" a="1"/>
  <c r="F23" i="11" s="1"/>
  <c r="J19" i="11" a="1"/>
  <c r="J19" i="11" s="1"/>
  <c r="F19" i="11" a="1"/>
  <c r="F19" i="11" s="1"/>
  <c r="J15" i="11" a="1"/>
  <c r="J15" i="11" s="1"/>
  <c r="F15" i="11" a="1"/>
  <c r="F15" i="11" s="1"/>
  <c r="J48" i="11" a="1"/>
  <c r="J48" i="11" s="1"/>
  <c r="F48" i="11" a="1"/>
  <c r="F48" i="11" s="1"/>
  <c r="J44" i="11" a="1"/>
  <c r="J44" i="11" s="1"/>
  <c r="F44" i="11" a="1"/>
  <c r="F44" i="11" s="1"/>
  <c r="J40" i="11" a="1"/>
  <c r="J40" i="11" s="1"/>
  <c r="F40" i="11" a="1"/>
  <c r="F40" i="11" s="1"/>
  <c r="J36" i="11" a="1"/>
  <c r="J36" i="11" s="1"/>
  <c r="F36" i="11" a="1"/>
  <c r="F36" i="11" s="1"/>
  <c r="J31" i="11" a="1"/>
  <c r="J31" i="11" s="1"/>
  <c r="F31" i="11" a="1"/>
  <c r="F31" i="11" s="1"/>
  <c r="J26" i="11" a="1"/>
  <c r="J26" i="11" s="1"/>
  <c r="F26" i="11" a="1"/>
  <c r="F26" i="11" s="1"/>
  <c r="J22" i="11" a="1"/>
  <c r="J22" i="11" s="1"/>
  <c r="F22" i="11" a="1"/>
  <c r="F22" i="11" s="1"/>
  <c r="J18" i="11" a="1"/>
  <c r="J18" i="11" s="1"/>
  <c r="F18" i="11" a="1"/>
  <c r="F18" i="11" s="1"/>
  <c r="J51" i="11" a="1"/>
  <c r="J51" i="11" s="1"/>
  <c r="F51" i="11" a="1"/>
  <c r="F51" i="11" s="1"/>
  <c r="J47" i="11" a="1"/>
  <c r="J47" i="11" s="1"/>
  <c r="F47" i="11" a="1"/>
  <c r="F47" i="11" s="1"/>
  <c r="J43" i="11" a="1"/>
  <c r="J43" i="11" s="1"/>
  <c r="F43" i="11" a="1"/>
  <c r="F43" i="11" s="1"/>
  <c r="J39" i="11" a="1"/>
  <c r="J39" i="11" s="1"/>
  <c r="F39" i="11" a="1"/>
  <c r="F39" i="11" s="1"/>
  <c r="J35" i="11" a="1"/>
  <c r="J35" i="11" s="1"/>
  <c r="F35" i="11" a="1"/>
  <c r="F35" i="11" s="1"/>
  <c r="J30" i="11" a="1"/>
  <c r="J30" i="11" s="1"/>
  <c r="F30" i="11" a="1"/>
  <c r="F30" i="11" s="1"/>
  <c r="J25" i="11" a="1"/>
  <c r="J25" i="11" s="1"/>
  <c r="F25" i="11" a="1"/>
  <c r="F25" i="11" s="1"/>
  <c r="J21" i="11" a="1"/>
  <c r="J21" i="11" s="1"/>
  <c r="F21" i="11" a="1"/>
  <c r="F21" i="11" s="1"/>
  <c r="J17" i="11" a="1"/>
  <c r="J17" i="11" s="1"/>
  <c r="F17" i="11" a="1"/>
  <c r="F17" i="11" s="1"/>
  <c r="J49" i="10" a="1"/>
  <c r="J49" i="10" s="1"/>
  <c r="F49" i="10" a="1"/>
  <c r="F49" i="10" s="1"/>
  <c r="J45" i="10" a="1"/>
  <c r="J45" i="10" s="1"/>
  <c r="F45" i="10" a="1"/>
  <c r="F45" i="10" s="1"/>
  <c r="J41" i="10" a="1"/>
  <c r="J41" i="10" s="1"/>
  <c r="F41" i="10" a="1"/>
  <c r="F41" i="10" s="1"/>
  <c r="J37" i="10" a="1"/>
  <c r="J37" i="10" s="1"/>
  <c r="F37" i="10" a="1"/>
  <c r="F37" i="10" s="1"/>
  <c r="J32" i="10" a="1"/>
  <c r="J32" i="10" s="1"/>
  <c r="F32" i="10" a="1"/>
  <c r="F32" i="10" s="1"/>
  <c r="J48" i="10" a="1"/>
  <c r="J48" i="10" s="1"/>
  <c r="F48" i="10" a="1"/>
  <c r="F48" i="10" s="1"/>
  <c r="J44" i="10" a="1"/>
  <c r="J44" i="10" s="1"/>
  <c r="F44" i="10" a="1"/>
  <c r="F44" i="10" s="1"/>
  <c r="J40" i="10" a="1"/>
  <c r="J40" i="10" s="1"/>
  <c r="F40" i="10" a="1"/>
  <c r="F40" i="10" s="1"/>
  <c r="J50" i="10" a="1"/>
  <c r="J50" i="10" s="1"/>
  <c r="F50" i="10" a="1"/>
  <c r="F50" i="10" s="1"/>
  <c r="J46" i="10" a="1"/>
  <c r="J46" i="10" s="1"/>
  <c r="F46" i="10" a="1"/>
  <c r="F46" i="10" s="1"/>
  <c r="F51" i="10" a="1"/>
  <c r="F51" i="10" s="1"/>
  <c r="F43" i="10" a="1"/>
  <c r="F43" i="10" s="1"/>
  <c r="J42" i="10" a="1"/>
  <c r="J42" i="10" s="1"/>
  <c r="F25" i="10" a="1"/>
  <c r="F25" i="10" s="1"/>
  <c r="J24" i="10" a="1"/>
  <c r="J24" i="10" s="1"/>
  <c r="F21" i="10" a="1"/>
  <c r="F21" i="10" s="1"/>
  <c r="J20" i="10" a="1"/>
  <c r="J20" i="10" s="1"/>
  <c r="F17" i="10" a="1"/>
  <c r="F17" i="10" s="1"/>
  <c r="J16" i="10" a="1"/>
  <c r="J16" i="10" s="1"/>
  <c r="J47" i="10" a="1"/>
  <c r="J47" i="10" s="1"/>
  <c r="F38" i="10" a="1"/>
  <c r="F38" i="10" s="1"/>
  <c r="F20" i="10" a="1"/>
  <c r="F20" i="10" s="1"/>
  <c r="J19" i="10" a="1"/>
  <c r="J19" i="10" s="1"/>
  <c r="F33" i="10" a="1"/>
  <c r="F33" i="10" s="1"/>
  <c r="F28" i="10" a="1"/>
  <c r="F28" i="10" s="1"/>
  <c r="J27" i="10" a="1"/>
  <c r="J27" i="10" s="1"/>
  <c r="F16" i="10" a="1"/>
  <c r="F16" i="10" s="1"/>
  <c r="J51" i="10" a="1"/>
  <c r="J51" i="10" s="1"/>
  <c r="F42" i="10" a="1"/>
  <c r="F42" i="10" s="1"/>
  <c r="F39" i="10" a="1"/>
  <c r="F39" i="10" s="1"/>
  <c r="J38" i="10" a="1"/>
  <c r="J38" i="10" s="1"/>
  <c r="F35" i="10" a="1"/>
  <c r="F35" i="10" s="1"/>
  <c r="J33" i="10" a="1"/>
  <c r="J33" i="10" s="1"/>
  <c r="F30" i="10" a="1"/>
  <c r="F30" i="10" s="1"/>
  <c r="J28" i="10" a="1"/>
  <c r="J28" i="10" s="1"/>
  <c r="F27" i="10" a="1"/>
  <c r="F27" i="10" s="1"/>
  <c r="J26" i="10" a="1"/>
  <c r="J26" i="10" s="1"/>
  <c r="F23" i="10" a="1"/>
  <c r="F23" i="10" s="1"/>
  <c r="J22" i="10" a="1"/>
  <c r="J22" i="10" s="1"/>
  <c r="F19" i="10" a="1"/>
  <c r="F19" i="10" s="1"/>
  <c r="J18" i="10" a="1"/>
  <c r="J18" i="10" s="1"/>
  <c r="F15" i="10" a="1"/>
  <c r="F15" i="10" s="1"/>
  <c r="J43" i="10" a="1"/>
  <c r="J43" i="10" s="1"/>
  <c r="F24" i="10" a="1"/>
  <c r="F24" i="10" s="1"/>
  <c r="J23" i="10" a="1"/>
  <c r="J23" i="10" s="1"/>
  <c r="J15" i="10" a="1"/>
  <c r="J15" i="10" s="1"/>
  <c r="F47" i="10" a="1"/>
  <c r="F47" i="10" s="1"/>
  <c r="J39" i="10" a="1"/>
  <c r="J39" i="10" s="1"/>
  <c r="J36" i="10" a="1"/>
  <c r="J36" i="10" s="1"/>
  <c r="F36" i="10" a="1"/>
  <c r="F36" i="10" s="1"/>
  <c r="J35" i="10" a="1"/>
  <c r="J35" i="10" s="1"/>
  <c r="J31" i="10" a="1"/>
  <c r="J31" i="10" s="1"/>
  <c r="F31" i="10" a="1"/>
  <c r="F31" i="10" s="1"/>
  <c r="J30" i="10" a="1"/>
  <c r="J30" i="10" s="1"/>
  <c r="F26" i="10" a="1"/>
  <c r="F26" i="10" s="1"/>
  <c r="J25" i="10" a="1"/>
  <c r="J25" i="10" s="1"/>
  <c r="F22" i="10" a="1"/>
  <c r="F22" i="10" s="1"/>
  <c r="J21" i="10" a="1"/>
  <c r="J21" i="10" s="1"/>
  <c r="F18" i="10" a="1"/>
  <c r="F18" i="10" s="1"/>
  <c r="J17" i="10" a="1"/>
  <c r="J17" i="1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L10" authorId="0" shapeId="0" xr:uid="{00000000-0006-0000-00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1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IN11" authorId="0" shapeId="0" xr:uid="{00000000-0006-0000-0100-00000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01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01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01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1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01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01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01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01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1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1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1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1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01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1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1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1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01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1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1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01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01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1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7" authorId="0" shapeId="0" xr:uid="{00000000-0006-0000-01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1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01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01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8" authorId="0" shapeId="0" xr:uid="{00000000-0006-0000-01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8" authorId="0" shapeId="0" xr:uid="{00000000-0006-0000-01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01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8" authorId="0" shapeId="0" xr:uid="{00000000-0006-0000-01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8" authorId="0" shapeId="0" xr:uid="{00000000-0006-0000-01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8" authorId="0" shapeId="0" xr:uid="{00000000-0006-0000-01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9" authorId="0" shapeId="0" xr:uid="{00000000-0006-0000-01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9" authorId="0" shapeId="0" xr:uid="{00000000-0006-0000-01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9" authorId="0" shapeId="0" xr:uid="{00000000-0006-0000-01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9" authorId="0" shapeId="0" xr:uid="{00000000-0006-0000-01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9" authorId="0" shapeId="0" xr:uid="{00000000-0006-0000-01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9" authorId="0" shapeId="0" xr:uid="{00000000-0006-0000-01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2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200-00000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1" authorId="0" shapeId="0" xr:uid="{00000000-0006-0000-02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2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2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2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2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1" authorId="0" shapeId="0" xr:uid="{00000000-0006-0000-02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02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02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2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2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2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02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2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2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2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2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02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02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2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02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2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02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2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02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5" authorId="0" shapeId="0" xr:uid="{00000000-0006-0000-02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2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2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02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2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02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6" authorId="0" shapeId="0" xr:uid="{00000000-0006-0000-02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02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02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2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02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02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02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2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02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8" authorId="0" shapeId="0" xr:uid="{00000000-0006-0000-02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8" authorId="0" shapeId="0" xr:uid="{00000000-0006-0000-02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8" authorId="0" shapeId="0" xr:uid="{00000000-0006-0000-02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8" authorId="0" shapeId="0" xr:uid="{00000000-0006-0000-02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8" authorId="0" shapeId="0" xr:uid="{00000000-0006-0000-02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8" authorId="0" shapeId="0" xr:uid="{00000000-0006-0000-02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8" authorId="0" shapeId="0" xr:uid="{00000000-0006-0000-02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9" authorId="0" shapeId="0" xr:uid="{00000000-0006-0000-02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9" authorId="0" shapeId="0" xr:uid="{00000000-0006-0000-02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9" authorId="0" shapeId="0" xr:uid="{00000000-0006-0000-02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9" authorId="0" shapeId="0" xr:uid="{00000000-0006-0000-02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9" authorId="0" shapeId="0" xr:uid="{00000000-0006-0000-02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9" authorId="0" shapeId="0" xr:uid="{00000000-0006-0000-02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9" authorId="0" shapeId="0" xr:uid="{00000000-0006-0000-02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9" authorId="0" shapeId="0" xr:uid="{00000000-0006-0000-02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3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G11" authorId="0" shapeId="0" xr:uid="{00000000-0006-0000-0300-00000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03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3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3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3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3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3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03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3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03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3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3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3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03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3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3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3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03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03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3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3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3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3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03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03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03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03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03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03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3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3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03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3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3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03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03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03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03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03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3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3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3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3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3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3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03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3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3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3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03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3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3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3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3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3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3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3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3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03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3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3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03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3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3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03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03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03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2" authorId="0" shapeId="0" xr:uid="{00000000-0006-0000-03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03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03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03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3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3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3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3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03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03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3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3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3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3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03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03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3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3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03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3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3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3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03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3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3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03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3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3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03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3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3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3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03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3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03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03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3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03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3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03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03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03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3" authorId="0" shapeId="0" xr:uid="{00000000-0006-0000-03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3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3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03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03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03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3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3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3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3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3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3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3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03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3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3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03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3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03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3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3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3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3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3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03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3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3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3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03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03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03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3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3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03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03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03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03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03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4" authorId="0" shapeId="0" xr:uid="{00000000-0006-0000-03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03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03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03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03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4" authorId="0" shapeId="0" xr:uid="{00000000-0006-0000-03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3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03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3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03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03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03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3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3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3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3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3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3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3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03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3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3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3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3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3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3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03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3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3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03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3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3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3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3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3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3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03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03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3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03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03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03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03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3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03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3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3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3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3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03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3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3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3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3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3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3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3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3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3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3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3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3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03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3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03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3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3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03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3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3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03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03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3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3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3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3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3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03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03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03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03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3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03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03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03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03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3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3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7" authorId="0" shapeId="0" xr:uid="{00000000-0006-0000-03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3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03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3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3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3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3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3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03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3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3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3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3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03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03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3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7" authorId="0" shapeId="0" xr:uid="{00000000-0006-0000-03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3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3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03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3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3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3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3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3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3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3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3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03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03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03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03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03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3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8" authorId="0" shapeId="0" xr:uid="{00000000-0006-0000-03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8" authorId="0" shapeId="0" xr:uid="{00000000-0006-0000-03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8" authorId="0" shapeId="0" xr:uid="{00000000-0006-0000-03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8" authorId="0" shapeId="0" xr:uid="{00000000-0006-0000-03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8" authorId="0" shapeId="0" xr:uid="{00000000-0006-0000-03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8" authorId="0" shapeId="0" xr:uid="{00000000-0006-0000-03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8" authorId="0" shapeId="0" xr:uid="{00000000-0006-0000-03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8" authorId="0" shapeId="0" xr:uid="{00000000-0006-0000-03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8" authorId="0" shapeId="0" xr:uid="{00000000-0006-0000-03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8" authorId="0" shapeId="0" xr:uid="{00000000-0006-0000-03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8" authorId="0" shapeId="0" xr:uid="{00000000-0006-0000-03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8" authorId="0" shapeId="0" xr:uid="{00000000-0006-0000-03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8" authorId="0" shapeId="0" xr:uid="{00000000-0006-0000-03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03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8" authorId="0" shapeId="0" xr:uid="{00000000-0006-0000-03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03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3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8" authorId="0" shapeId="0" xr:uid="{00000000-0006-0000-03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8" authorId="0" shapeId="0" xr:uid="{00000000-0006-0000-03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8" authorId="0" shapeId="0" xr:uid="{00000000-0006-0000-03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8" authorId="0" shapeId="0" xr:uid="{00000000-0006-0000-03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8" authorId="0" shapeId="0" xr:uid="{00000000-0006-0000-03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8" authorId="0" shapeId="0" xr:uid="{00000000-0006-0000-03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8" authorId="0" shapeId="0" xr:uid="{00000000-0006-0000-03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8" authorId="0" shapeId="0" xr:uid="{00000000-0006-0000-03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8" authorId="0" shapeId="0" xr:uid="{00000000-0006-0000-03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8" authorId="0" shapeId="0" xr:uid="{00000000-0006-0000-03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8" authorId="0" shapeId="0" xr:uid="{00000000-0006-0000-03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8" authorId="0" shapeId="0" xr:uid="{00000000-0006-0000-03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8" authorId="0" shapeId="0" xr:uid="{00000000-0006-0000-03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8" authorId="0" shapeId="0" xr:uid="{00000000-0006-0000-03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8" authorId="0" shapeId="0" xr:uid="{00000000-0006-0000-03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8" authorId="0" shapeId="0" xr:uid="{00000000-0006-0000-03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8" authorId="0" shapeId="0" xr:uid="{00000000-0006-0000-03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8" authorId="0" shapeId="0" xr:uid="{00000000-0006-0000-03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8" authorId="0" shapeId="0" xr:uid="{00000000-0006-0000-03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8" authorId="0" shapeId="0" xr:uid="{00000000-0006-0000-03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8" authorId="0" shapeId="0" xr:uid="{00000000-0006-0000-03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8" authorId="0" shapeId="0" xr:uid="{00000000-0006-0000-03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8" authorId="0" shapeId="0" xr:uid="{00000000-0006-0000-03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8" authorId="0" shapeId="0" xr:uid="{00000000-0006-0000-03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9" authorId="0" shapeId="0" xr:uid="{00000000-0006-0000-03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9" authorId="0" shapeId="0" xr:uid="{00000000-0006-0000-03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9" authorId="0" shapeId="0" xr:uid="{00000000-0006-0000-03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9" authorId="0" shapeId="0" xr:uid="{00000000-0006-0000-03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9" authorId="0" shapeId="0" xr:uid="{00000000-0006-0000-03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9" authorId="0" shapeId="0" xr:uid="{00000000-0006-0000-03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9" authorId="0" shapeId="0" xr:uid="{00000000-0006-0000-03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9" authorId="0" shapeId="0" xr:uid="{00000000-0006-0000-03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9" authorId="0" shapeId="0" xr:uid="{00000000-0006-0000-03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9" authorId="0" shapeId="0" xr:uid="{00000000-0006-0000-03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9" authorId="0" shapeId="0" xr:uid="{00000000-0006-0000-03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9" authorId="0" shapeId="0" xr:uid="{00000000-0006-0000-03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9" authorId="0" shapeId="0" xr:uid="{00000000-0006-0000-03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9" authorId="0" shapeId="0" xr:uid="{00000000-0006-0000-03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9" authorId="0" shapeId="0" xr:uid="{00000000-0006-0000-0300-00004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9" authorId="0" shapeId="0" xr:uid="{00000000-0006-0000-03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9" authorId="0" shapeId="0" xr:uid="{00000000-0006-0000-03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9" authorId="0" shapeId="0" xr:uid="{00000000-0006-0000-03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9" authorId="0" shapeId="0" xr:uid="{00000000-0006-0000-03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9" authorId="0" shapeId="0" xr:uid="{00000000-0006-0000-03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9" authorId="0" shapeId="0" xr:uid="{00000000-0006-0000-03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9" authorId="0" shapeId="0" xr:uid="{00000000-0006-0000-03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9" authorId="0" shapeId="0" xr:uid="{00000000-0006-0000-03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9" authorId="0" shapeId="0" xr:uid="{00000000-0006-0000-03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9" authorId="0" shapeId="0" xr:uid="{00000000-0006-0000-03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9" authorId="0" shapeId="0" xr:uid="{00000000-0006-0000-03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9" authorId="0" shapeId="0" xr:uid="{00000000-0006-0000-03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9" authorId="0" shapeId="0" xr:uid="{00000000-0006-0000-03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9" authorId="0" shapeId="0" xr:uid="{00000000-0006-0000-03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9" authorId="0" shapeId="0" xr:uid="{00000000-0006-0000-03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9" authorId="0" shapeId="0" xr:uid="{00000000-0006-0000-03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9" authorId="0" shapeId="0" xr:uid="{00000000-0006-0000-03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9" authorId="0" shapeId="0" xr:uid="{00000000-0006-0000-03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9" authorId="0" shapeId="0" xr:uid="{00000000-0006-0000-03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9" authorId="0" shapeId="0" xr:uid="{00000000-0006-0000-03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4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T11" authorId="0" shapeId="0" xr:uid="{00000000-0006-0000-04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4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4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4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04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4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4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04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4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4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4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04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04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4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4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4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04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4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04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4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4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4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4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4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4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4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4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4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4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4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4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04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04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4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4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4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4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04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04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4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4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4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4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4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4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4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04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4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4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4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04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4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4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4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4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4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4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04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8" authorId="0" shapeId="0" xr:uid="{00000000-0006-0000-04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8" authorId="0" shapeId="0" xr:uid="{00000000-0006-0000-04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8" authorId="0" shapeId="0" xr:uid="{00000000-0006-0000-04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8" authorId="0" shapeId="0" xr:uid="{00000000-0006-0000-04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04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8" authorId="0" shapeId="0" xr:uid="{00000000-0006-0000-04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9" authorId="0" shapeId="0" xr:uid="{00000000-0006-0000-04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9" authorId="0" shapeId="0" xr:uid="{00000000-0006-0000-04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9" authorId="0" shapeId="0" xr:uid="{00000000-0006-0000-04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9" authorId="0" shapeId="0" xr:uid="{00000000-0006-0000-04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9" authorId="0" shapeId="0" xr:uid="{00000000-0006-0000-04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9" authorId="0" shapeId="0" xr:uid="{00000000-0006-0000-04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9" authorId="0" shapeId="0" xr:uid="{00000000-0006-0000-04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9" authorId="0" shapeId="0" xr:uid="{00000000-0006-0000-04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9" authorId="0" shapeId="0" xr:uid="{00000000-0006-0000-04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5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AF11" authorId="0" shapeId="0" xr:uid="{00000000-0006-0000-0500-00000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05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5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5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05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5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5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05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5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5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05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05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05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5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5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5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5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5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5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5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5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5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5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5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05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05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05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5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5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05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05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5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05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5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5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5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5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05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05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05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05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05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5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5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5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05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5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5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5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05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5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5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5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05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5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5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05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5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5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5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5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5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5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5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05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5" authorId="0" shapeId="0" xr:uid="{00000000-0006-0000-05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5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05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05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5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5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5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5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05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5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05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5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5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5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5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05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5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05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05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5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5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5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5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5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05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5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5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5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5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5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5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5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05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5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05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05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5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5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05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8" authorId="0" shapeId="0" xr:uid="{00000000-0006-0000-05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8" authorId="0" shapeId="0" xr:uid="{00000000-0006-0000-05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8" authorId="0" shapeId="0" xr:uid="{00000000-0006-0000-05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8" authorId="0" shapeId="0" xr:uid="{00000000-0006-0000-05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8" authorId="0" shapeId="0" xr:uid="{00000000-0006-0000-05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8" authorId="0" shapeId="0" xr:uid="{00000000-0006-0000-05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8" authorId="0" shapeId="0" xr:uid="{00000000-0006-0000-05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8" authorId="0" shapeId="0" xr:uid="{00000000-0006-0000-05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8" authorId="0" shapeId="0" xr:uid="{00000000-0006-0000-05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8" authorId="0" shapeId="0" xr:uid="{00000000-0006-0000-05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8" authorId="0" shapeId="0" xr:uid="{00000000-0006-0000-05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9" authorId="0" shapeId="0" xr:uid="{00000000-0006-0000-05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9" authorId="0" shapeId="0" xr:uid="{00000000-0006-0000-05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9" authorId="0" shapeId="0" xr:uid="{00000000-0006-0000-05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9" authorId="0" shapeId="0" xr:uid="{00000000-0006-0000-05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9" authorId="0" shapeId="0" xr:uid="{00000000-0006-0000-05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9" authorId="0" shapeId="0" xr:uid="{00000000-0006-0000-05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9" authorId="0" shapeId="0" xr:uid="{00000000-0006-0000-05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9" authorId="0" shapeId="0" xr:uid="{00000000-0006-0000-05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9" authorId="0" shapeId="0" xr:uid="{00000000-0006-0000-05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9" authorId="0" shapeId="0" xr:uid="{00000000-0006-0000-05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9" authorId="0" shapeId="0" xr:uid="{00000000-0006-0000-05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9" authorId="0" shapeId="0" xr:uid="{00000000-0006-0000-05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9" authorId="0" shapeId="0" xr:uid="{00000000-0006-0000-05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9" authorId="0" shapeId="0" xr:uid="{00000000-0006-0000-05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9" authorId="0" shapeId="0" xr:uid="{00000000-0006-0000-05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9" authorId="0" shapeId="0" xr:uid="{00000000-0006-0000-05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9" authorId="0" shapeId="0" xr:uid="{00000000-0006-0000-05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9" authorId="0" shapeId="0" xr:uid="{00000000-0006-0000-05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9" authorId="0" shapeId="0" xr:uid="{00000000-0006-0000-05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6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6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06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1" authorId="0" shapeId="0" xr:uid="{00000000-0006-0000-06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06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6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1" authorId="0" shapeId="0" xr:uid="{00000000-0006-0000-06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1" authorId="0" shapeId="0" xr:uid="{00000000-0006-0000-06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06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6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6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6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6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06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6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06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06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6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06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06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06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6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6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06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06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6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06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06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06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6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6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6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06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6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06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06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06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2" authorId="0" shapeId="0" xr:uid="{00000000-0006-0000-06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06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2" authorId="0" shapeId="0" xr:uid="{00000000-0006-0000-06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2" authorId="0" shapeId="0" xr:uid="{00000000-0006-0000-06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6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6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6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06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6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6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6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06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06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6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6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2" authorId="0" shapeId="0" xr:uid="{00000000-0006-0000-06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06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6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6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06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06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06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6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06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6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6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6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6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6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6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6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6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6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06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6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06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6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06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06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6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6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3" authorId="0" shapeId="0" xr:uid="{00000000-0006-0000-06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06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6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6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6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06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6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6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6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06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06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6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06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6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6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6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6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06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6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06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6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6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6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06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06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6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06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6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06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6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6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06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6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06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06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06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4" authorId="0" shapeId="0" xr:uid="{00000000-0006-0000-06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6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6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4" authorId="0" shapeId="0" xr:uid="{00000000-0006-0000-06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6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6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6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6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6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06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6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6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06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4" authorId="0" shapeId="0" xr:uid="{00000000-0006-0000-06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6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6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4" authorId="0" shapeId="0" xr:uid="{00000000-0006-0000-06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06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06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06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6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6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06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06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6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06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06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6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6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6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06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6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06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06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6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06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06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6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6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6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6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6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6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06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6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6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06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06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6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5" authorId="0" shapeId="0" xr:uid="{00000000-0006-0000-06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06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06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6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06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6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6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6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6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6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6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06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06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06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6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6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6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06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6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06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06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6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6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06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06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6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6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6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6" authorId="0" shapeId="0" xr:uid="{00000000-0006-0000-06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06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6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6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6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6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6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6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6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6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06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6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6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6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6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06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6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6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6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06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06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06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6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6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6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6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06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06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6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06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06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06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6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6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6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6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6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6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6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6" authorId="0" shapeId="0" xr:uid="{00000000-0006-0000-06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06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06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06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6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6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06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6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6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06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06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6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6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6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06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06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6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6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6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6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06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6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06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06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6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06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6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6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6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06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6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6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06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6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06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6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6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6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6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6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6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6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06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06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6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6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6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6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06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06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06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6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8" authorId="0" shapeId="0" xr:uid="{00000000-0006-0000-06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8" authorId="0" shapeId="0" xr:uid="{00000000-0006-0000-06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06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8" authorId="0" shapeId="0" xr:uid="{00000000-0006-0000-06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8" authorId="0" shapeId="0" xr:uid="{00000000-0006-0000-06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8" authorId="0" shapeId="0" xr:uid="{00000000-0006-0000-06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06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8" authorId="0" shapeId="0" xr:uid="{00000000-0006-0000-06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8" authorId="0" shapeId="0" xr:uid="{00000000-0006-0000-06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8" authorId="0" shapeId="0" xr:uid="{00000000-0006-0000-06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8" authorId="0" shapeId="0" xr:uid="{00000000-0006-0000-06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8" authorId="0" shapeId="0" xr:uid="{00000000-0006-0000-06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8" authorId="0" shapeId="0" xr:uid="{00000000-0006-0000-06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8" authorId="0" shapeId="0" xr:uid="{00000000-0006-0000-06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8" authorId="0" shapeId="0" xr:uid="{00000000-0006-0000-06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8" authorId="0" shapeId="0" xr:uid="{00000000-0006-0000-06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8" authorId="0" shapeId="0" xr:uid="{00000000-0006-0000-06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8" authorId="0" shapeId="0" xr:uid="{00000000-0006-0000-06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8" authorId="0" shapeId="0" xr:uid="{00000000-0006-0000-06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06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8" authorId="0" shapeId="0" xr:uid="{00000000-0006-0000-06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06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06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8" authorId="0" shapeId="0" xr:uid="{00000000-0006-0000-06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8" authorId="0" shapeId="0" xr:uid="{00000000-0006-0000-06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8" authorId="0" shapeId="0" xr:uid="{00000000-0006-0000-06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8" authorId="0" shapeId="0" xr:uid="{00000000-0006-0000-06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8" authorId="0" shapeId="0" xr:uid="{00000000-0006-0000-06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8" authorId="0" shapeId="0" xr:uid="{00000000-0006-0000-06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8" authorId="0" shapeId="0" xr:uid="{00000000-0006-0000-06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8" authorId="0" shapeId="0" xr:uid="{00000000-0006-0000-06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8" authorId="0" shapeId="0" xr:uid="{00000000-0006-0000-06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06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8" authorId="0" shapeId="0" xr:uid="{00000000-0006-0000-06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8" authorId="0" shapeId="0" xr:uid="{00000000-0006-0000-06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8" authorId="0" shapeId="0" xr:uid="{00000000-0006-0000-06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8" authorId="0" shapeId="0" xr:uid="{00000000-0006-0000-06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06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8" authorId="0" shapeId="0" xr:uid="{00000000-0006-0000-06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8" authorId="0" shapeId="0" xr:uid="{00000000-0006-0000-06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8" authorId="0" shapeId="0" xr:uid="{00000000-0006-0000-06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9" authorId="0" shapeId="0" xr:uid="{00000000-0006-0000-06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9" authorId="0" shapeId="0" xr:uid="{00000000-0006-0000-06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9" authorId="0" shapeId="0" xr:uid="{00000000-0006-0000-06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9" authorId="0" shapeId="0" xr:uid="{00000000-0006-0000-06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9" authorId="0" shapeId="0" xr:uid="{00000000-0006-0000-06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9" authorId="0" shapeId="0" xr:uid="{00000000-0006-0000-06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9" authorId="0" shapeId="0" xr:uid="{00000000-0006-0000-06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9" authorId="0" shapeId="0" xr:uid="{00000000-0006-0000-06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9" authorId="0" shapeId="0" xr:uid="{00000000-0006-0000-06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9" authorId="0" shapeId="0" xr:uid="{00000000-0006-0000-06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9" authorId="0" shapeId="0" xr:uid="{00000000-0006-0000-06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9" authorId="0" shapeId="0" xr:uid="{00000000-0006-0000-06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9" authorId="0" shapeId="0" xr:uid="{00000000-0006-0000-06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9" authorId="0" shapeId="0" xr:uid="{00000000-0006-0000-06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9" authorId="0" shapeId="0" xr:uid="{00000000-0006-0000-06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9" authorId="0" shapeId="0" xr:uid="{00000000-0006-0000-06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9" authorId="0" shapeId="0" xr:uid="{00000000-0006-0000-06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9" authorId="0" shapeId="0" xr:uid="{00000000-0006-0000-06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9" authorId="0" shapeId="0" xr:uid="{00000000-0006-0000-06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9" authorId="0" shapeId="0" xr:uid="{00000000-0006-0000-06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9" authorId="0" shapeId="0" xr:uid="{00000000-0006-0000-06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9" authorId="0" shapeId="0" xr:uid="{00000000-0006-0000-06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9" authorId="0" shapeId="0" xr:uid="{00000000-0006-0000-06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9" authorId="0" shapeId="0" xr:uid="{00000000-0006-0000-06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9" authorId="0" shapeId="0" xr:uid="{00000000-0006-0000-06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9" authorId="0" shapeId="0" xr:uid="{00000000-0006-0000-0600-00005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9" authorId="0" shapeId="0" xr:uid="{00000000-0006-0000-06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9" authorId="0" shapeId="0" xr:uid="{00000000-0006-0000-06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9" authorId="0" shapeId="0" xr:uid="{00000000-0006-0000-06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9" authorId="0" shapeId="0" xr:uid="{00000000-0006-0000-06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9" authorId="0" shapeId="0" xr:uid="{00000000-0006-0000-06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9" authorId="0" shapeId="0" xr:uid="{00000000-0006-0000-06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9" authorId="0" shapeId="0" xr:uid="{00000000-0006-0000-06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9" authorId="0" shapeId="0" xr:uid="{00000000-0006-0000-06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9" authorId="0" shapeId="0" xr:uid="{00000000-0006-0000-06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9" authorId="0" shapeId="0" xr:uid="{00000000-0006-0000-06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9" authorId="0" shapeId="0" xr:uid="{00000000-0006-0000-06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9" authorId="0" shapeId="0" xr:uid="{00000000-0006-0000-06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9" authorId="0" shapeId="0" xr:uid="{00000000-0006-0000-06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9" authorId="0" shapeId="0" xr:uid="{00000000-0006-0000-06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9" authorId="0" shapeId="0" xr:uid="{00000000-0006-0000-06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9" authorId="0" shapeId="0" xr:uid="{00000000-0006-0000-06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9" authorId="0" shapeId="0" xr:uid="{00000000-0006-0000-06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9" authorId="0" shapeId="0" xr:uid="{00000000-0006-0000-06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9" authorId="0" shapeId="0" xr:uid="{00000000-0006-0000-06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9" authorId="0" shapeId="0" xr:uid="{00000000-0006-0000-06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9" authorId="0" shapeId="0" xr:uid="{00000000-0006-0000-06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9" authorId="0" shapeId="0" xr:uid="{00000000-0006-0000-06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<sst xmlns="http://schemas.openxmlformats.org/spreadsheetml/2006/main" count="19846" uniqueCount="3040">
  <si>
    <t>Employed total ;  Persons ;</t>
  </si>
  <si>
    <t>Employed total ;  &gt; Males ;</t>
  </si>
  <si>
    <t>Employed total ;  &gt; Females ;</t>
  </si>
  <si>
    <t>&gt; Less than 1 year in main job ;  Persons ;</t>
  </si>
  <si>
    <t>&gt; Less than 1 year in main job ;  &gt; Males ;</t>
  </si>
  <si>
    <t>&gt; Less than 1 year in main job ;  &gt; Females ;</t>
  </si>
  <si>
    <t>&gt;&gt; Less than 3 months in main job ;  Persons ;</t>
  </si>
  <si>
    <t>&gt;&gt; Less than 3 months in main job ;  &gt; Males ;</t>
  </si>
  <si>
    <t>&gt;&gt; Less than 3 months in main job ;  &gt; Females ;</t>
  </si>
  <si>
    <t>&gt;&gt; 3-5 months in main job ;  Persons ;</t>
  </si>
  <si>
    <t>&gt;&gt; 3-5 months in main job ;  &gt; Males ;</t>
  </si>
  <si>
    <t>&gt;&gt; 3-5 months in main job ;  &gt; Females ;</t>
  </si>
  <si>
    <t>&gt;&gt; 6-11 months in main job ;  Persons ;</t>
  </si>
  <si>
    <t>&gt;&gt; 6-11 months in main job ;  &gt; Males ;</t>
  </si>
  <si>
    <t>&gt;&gt; 6-11 months in main job ;  &gt; Females ;</t>
  </si>
  <si>
    <t>&gt; 1 year or more in main job ;  Persons ;</t>
  </si>
  <si>
    <t>&gt; 1 year or more in main job ;  &gt; Males ;</t>
  </si>
  <si>
    <t>&gt; 1 year or more in main job ;  &gt; Females ;</t>
  </si>
  <si>
    <t>&gt;&gt; 1-4 years in main job ;  Persons ;</t>
  </si>
  <si>
    <t>&gt;&gt; 1-4 years in main job ;  &gt; Males ;</t>
  </si>
  <si>
    <t>&gt;&gt; 1-4 years in main job ;  &gt; Females ;</t>
  </si>
  <si>
    <t>&gt;&gt;&gt; 1 year in main job ;  Persons ;</t>
  </si>
  <si>
    <t>&gt;&gt;&gt; 1 year in main job ;  &gt; Males ;</t>
  </si>
  <si>
    <t>&gt;&gt;&gt; 1 year in main job ;  &gt; Females ;</t>
  </si>
  <si>
    <t>&gt;&gt;&gt; 2 years in main job ;  Persons ;</t>
  </si>
  <si>
    <t>&gt;&gt;&gt; 2 years in main job ;  &gt; Males ;</t>
  </si>
  <si>
    <t>&gt;&gt;&gt; 2 years in main job ;  &gt; Females ;</t>
  </si>
  <si>
    <t>&gt;&gt;&gt; 3-4 years in main job ;  Persons ;</t>
  </si>
  <si>
    <t>&gt;&gt;&gt; 3-4 years in main job ;  &gt; Males ;</t>
  </si>
  <si>
    <t>&gt;&gt;&gt; 3-4 years in main job ;  &gt; Females ;</t>
  </si>
  <si>
    <t>&gt;&gt; 5 years or more in main job ;  Persons ;</t>
  </si>
  <si>
    <t>&gt;&gt; 5 years or more in main job ;  &gt; Males ;</t>
  </si>
  <si>
    <t>&gt;&gt; 5 years or more in main job ;  &gt; Females ;</t>
  </si>
  <si>
    <t>&gt;&gt;&gt; 5-9 years in main job ;  Persons ;</t>
  </si>
  <si>
    <t>&gt;&gt;&gt; 5-9 years in main job ;  &gt; Males ;</t>
  </si>
  <si>
    <t>&gt;&gt;&gt; 5-9 years in main job ;  &gt; Females ;</t>
  </si>
  <si>
    <t>&gt;&gt;&gt; 10 years or more in main job ;  Persons ;</t>
  </si>
  <si>
    <t>&gt;&gt;&gt; 10 years or more in main job ;  &gt; Males ;</t>
  </si>
  <si>
    <t>&gt;&gt;&gt; 10 years or more in main job ;  &gt; Females ;</t>
  </si>
  <si>
    <t>&gt;&gt;&gt;&gt; 10-19 years in main job ;  Persons ;</t>
  </si>
  <si>
    <t>&gt;&gt;&gt;&gt; 10-19 years in main job ;  &gt; Males ;</t>
  </si>
  <si>
    <t>&gt;&gt;&gt;&gt; 10-19 years in main job ;  &gt; Females ;</t>
  </si>
  <si>
    <t>&gt;&gt;&gt;&gt; 20 years or more in main job ;  Persons ;</t>
  </si>
  <si>
    <t>&gt;&gt;&gt;&gt; 20 years or more in main job ;  &gt; Males ;</t>
  </si>
  <si>
    <t>&gt;&gt;&gt;&gt; 20 years or more in main job ;  &gt; Females ;</t>
  </si>
  <si>
    <t>&gt; Changed jobs in last 12 months ;  Persons ;</t>
  </si>
  <si>
    <t>&gt; Changed jobs in last 12 months ;  &gt; Males ;</t>
  </si>
  <si>
    <t>&gt; Changed jobs in last 12 months ;  &gt; Females ;</t>
  </si>
  <si>
    <t>&gt; Did not change jobs in last 12 months ;  Persons ;</t>
  </si>
  <si>
    <t>&gt; Did not change jobs in last 12 months ;  &gt; Males ;</t>
  </si>
  <si>
    <t>&gt; Did not change jobs in last 12 months ;  &gt; Females ;</t>
  </si>
  <si>
    <t>Job mobility rate ;  Persons ;</t>
  </si>
  <si>
    <t>Job mobility rate ;  &gt; Males ;</t>
  </si>
  <si>
    <t>Job mobility rate ;  &gt; Females ;</t>
  </si>
  <si>
    <t>Civilian Population aged 15 and over ;  Persons ;</t>
  </si>
  <si>
    <t>Civilian Population aged 15 and over ;  &gt; Males ;</t>
  </si>
  <si>
    <t>Civilian Population aged 15 and over ;  &gt; Females ;</t>
  </si>
  <si>
    <t>Left, lost or worked multiple jobs last year ;  Persons ;</t>
  </si>
  <si>
    <t>Left, lost or worked multiple jobs last year ;  &gt; Males ;</t>
  </si>
  <si>
    <t>Left, lost or worked multiple jobs last year ;  &gt; Females ;</t>
  </si>
  <si>
    <t>&gt; Employed and had more than one job last year ;  Persons ;</t>
  </si>
  <si>
    <t>&gt; Employed and had more than one job last year ;  &gt; Males ;</t>
  </si>
  <si>
    <t>&gt; Employed and had more than one job last year ;  &gt; Females ;</t>
  </si>
  <si>
    <t>&gt;&gt; Single job holder and had more than one job last year ;  Persons ;</t>
  </si>
  <si>
    <t>&gt;&gt; Single job holder and had more than one job last year ;  &gt; Males ;</t>
  </si>
  <si>
    <t>&gt;&gt; Single job holder and had more than one job last year ;  &gt; Females ;</t>
  </si>
  <si>
    <t>&gt;&gt; Multiple job holder and had more than one job last year ;  Persons ;</t>
  </si>
  <si>
    <t>&gt;&gt; Multiple job holder and had more than one job last year ;  &gt; Males ;</t>
  </si>
  <si>
    <t>&gt;&gt; Multiple job holder and had more than one job last year ;  &gt; Females ;</t>
  </si>
  <si>
    <t>&gt;&gt; Underemployed and had more than one job last year ;  Persons ;</t>
  </si>
  <si>
    <t>&gt;&gt; Underemployed and had more than one job last year ;  &gt; Males ;</t>
  </si>
  <si>
    <t>&gt;&gt; Underemployed and had more than one job last year ;  &gt; Females ;</t>
  </si>
  <si>
    <t>&gt; Unemployed and had a job last year ;  Persons ;</t>
  </si>
  <si>
    <t>&gt; Unemployed and had a job last year ;  &gt; Males ;</t>
  </si>
  <si>
    <t>&gt; Unemployed and had a job last year ;  &gt; Females ;</t>
  </si>
  <si>
    <t>&gt; Not in the labour force and had a job last year ;  Persons ;</t>
  </si>
  <si>
    <t>&gt; Not in the labour force and had a job last year ;  &gt; Males ;</t>
  </si>
  <si>
    <t>&gt; Not in the labour force and had a job last year ;  &gt; Females ;</t>
  </si>
  <si>
    <t>Left a job last year ;  Persons ;</t>
  </si>
  <si>
    <t>Left a job last year ;  &gt; Males ;</t>
  </si>
  <si>
    <t>Left a job last year ;  &gt; Females ;</t>
  </si>
  <si>
    <t>&gt; Employed in a new job since left last job ;  Persons ;</t>
  </si>
  <si>
    <t>&gt; Employed in a new job since left last job ;  &gt; Males ;</t>
  </si>
  <si>
    <t>&gt; Employed in a new job since left last job ;  &gt; Females ;</t>
  </si>
  <si>
    <t>&gt;&gt; Underemployed in a new job since left last job ;  Persons ;</t>
  </si>
  <si>
    <t>&gt;&gt; Underemployed in a new job since left last job ;  &gt; Males ;</t>
  </si>
  <si>
    <t>&gt;&gt; Underemployed in a new job since left last job ;  &gt; Females ;</t>
  </si>
  <si>
    <t>&gt; Not employed since left last job ;  Persons ;</t>
  </si>
  <si>
    <t>&gt; Not employed since left last job ;  &gt; Males ;</t>
  </si>
  <si>
    <t>&gt; Not employed since left last job ;  &gt; Females ;</t>
  </si>
  <si>
    <t>Lost a job last year ;  Persons ;</t>
  </si>
  <si>
    <t>Lost a job last year ;  &gt; Males ;</t>
  </si>
  <si>
    <t>Lost a job last year ;  &gt; Females ;</t>
  </si>
  <si>
    <t>&gt; Retrenched last year ;  Persons ;</t>
  </si>
  <si>
    <t>&gt; Retrenched last year ;  &gt; Males ;</t>
  </si>
  <si>
    <t>&gt; Retrenched last year ;  &gt; Females ;</t>
  </si>
  <si>
    <t>&gt; Employed in a new job since lost last job ;  Persons ;</t>
  </si>
  <si>
    <t>&gt; Employed in a new job since lost last job ;  &gt; Males ;</t>
  </si>
  <si>
    <t>&gt; Employed in a new job since lost last job ;  &gt; Females ;</t>
  </si>
  <si>
    <t>&gt;&gt; Underemployed in a new job since lost last job ;  Persons ;</t>
  </si>
  <si>
    <t>&gt;&gt; Underemployed in a new job since lost last job ;  &gt; Males ;</t>
  </si>
  <si>
    <t>&gt;&gt; Underemployed in a new job since lost last job ;  &gt; Females ;</t>
  </si>
  <si>
    <t>&gt; Not employed since lost last job ;  Persons ;</t>
  </si>
  <si>
    <t>&gt; Not employed since lost last job ;  &gt; Males ;</t>
  </si>
  <si>
    <t>&gt; Not employed since lost last job ;  &gt; Females ;</t>
  </si>
  <si>
    <t>15-64 years ;  Employed total ;  Persons ;</t>
  </si>
  <si>
    <t>15-64 years ;  Employed total ;  &gt; Males ;</t>
  </si>
  <si>
    <t>15-64 years ;  Employed total ;  &gt; Females ;</t>
  </si>
  <si>
    <t>15-64 years ;  &gt; Less than 1 year in main job ;  Persons ;</t>
  </si>
  <si>
    <t>15-64 years ;  &gt; Less than 1 year in main job ;  &gt; Males ;</t>
  </si>
  <si>
    <t>15-64 years ;  &gt; Less than 1 year in main job ;  &gt; Females ;</t>
  </si>
  <si>
    <t>15-64 years ;  &gt;&gt; Less than 3 months in main job ;  Persons ;</t>
  </si>
  <si>
    <t>15-64 years ;  &gt;&gt; Less than 3 months in main job ;  &gt; Males ;</t>
  </si>
  <si>
    <t>15-64 years ;  &gt;&gt; Less than 3 months in main job ;  &gt; Females ;</t>
  </si>
  <si>
    <t>15-64 years ;  &gt;&gt; 3-5 months in main job ;  Persons ;</t>
  </si>
  <si>
    <t>15-64 years ;  &gt;&gt; 3-5 months in main job ;  &gt; Males ;</t>
  </si>
  <si>
    <t>15-64 years ;  &gt;&gt; 3-5 months in main job ;  &gt; Females ;</t>
  </si>
  <si>
    <t>15-64 years ;  &gt;&gt; 6-11 months in main job ;  Persons ;</t>
  </si>
  <si>
    <t>15-64 years ;  &gt;&gt; 6-11 months in main job ;  &gt; Males ;</t>
  </si>
  <si>
    <t>15-64 years ;  &gt;&gt; 6-11 months in main job ;  &gt; Females ;</t>
  </si>
  <si>
    <t>15-64 years ;  &gt; 1 year or more in main job ;  Persons ;</t>
  </si>
  <si>
    <t>15-64 years ;  &gt; 1 year or more in main job ;  &gt; Males ;</t>
  </si>
  <si>
    <t>15-64 years ;  &gt; 1 year or more in main job ;  &gt; Females ;</t>
  </si>
  <si>
    <t>15-64 years ;  &gt;&gt; 1-4 years in main job ;  Persons ;</t>
  </si>
  <si>
    <t>15-64 years ;  &gt;&gt; 1-4 years in main job ;  &gt; Males ;</t>
  </si>
  <si>
    <t>15-64 years ;  &gt;&gt; 1-4 years in main job ;  &gt; Females ;</t>
  </si>
  <si>
    <t>15-64 years ;  &gt;&gt;&gt; 1 year in main job ;  Persons ;</t>
  </si>
  <si>
    <t>15-64 years ;  &gt;&gt;&gt; 1 year in main job ;  &gt; Males ;</t>
  </si>
  <si>
    <t>15-64 years ;  &gt;&gt;&gt; 1 year in main job ;  &gt; Females ;</t>
  </si>
  <si>
    <t>15-64 years ;  &gt;&gt;&gt; 2 years in main job ;  Persons ;</t>
  </si>
  <si>
    <t>15-64 years ;  &gt;&gt;&gt; 2 years in main job ;  &gt; Males ;</t>
  </si>
  <si>
    <t>15-64 years ;  &gt;&gt;&gt; 2 years in main job ;  &gt; Females ;</t>
  </si>
  <si>
    <t>15-64 years ;  &gt;&gt;&gt; 3-4 years in main job ;  Persons ;</t>
  </si>
  <si>
    <t>15-64 years ;  &gt;&gt;&gt; 3-4 years in main job ;  &gt; Males ;</t>
  </si>
  <si>
    <t>15-64 years ;  &gt;&gt;&gt; 3-4 years in main job ;  &gt; Females ;</t>
  </si>
  <si>
    <t>15-64 years ;  &gt;&gt; 5 years or more in main job ;  Persons ;</t>
  </si>
  <si>
    <t>15-64 years ;  &gt;&gt; 5 years or more in main job ;  &gt; Males ;</t>
  </si>
  <si>
    <t>15-64 years ;  &gt;&gt; 5 years or more in main job ;  &gt; Females ;</t>
  </si>
  <si>
    <t>15-64 years ;  &gt;&gt;&gt; 5-9 years in main job ;  Persons ;</t>
  </si>
  <si>
    <t>15-64 years ;  &gt;&gt;&gt; 5-9 years in main job ;  &gt; Males ;</t>
  </si>
  <si>
    <t>15-64 years ;  &gt;&gt;&gt; 5-9 years in main job ;  &gt; Females ;</t>
  </si>
  <si>
    <t>15-64 years ;  &gt;&gt;&gt; 10 years or more in main job ;  Persons ;</t>
  </si>
  <si>
    <t>15-64 years ;  &gt;&gt;&gt; 10 years or more in main job ;  &gt; Males ;</t>
  </si>
  <si>
    <t>15-64 years ;  &gt;&gt;&gt; 10 years or more in main job ;  &gt; Females ;</t>
  </si>
  <si>
    <t>15-64 years ;  &gt;&gt;&gt;&gt; 10-19 years in main job ;  Persons ;</t>
  </si>
  <si>
    <t>15-64 years ;  &gt;&gt;&gt;&gt; 10-19 years in main job ;  &gt; Males ;</t>
  </si>
  <si>
    <t>15-64 years ;  &gt;&gt;&gt;&gt; 10-19 years in main job ;  &gt; Females ;</t>
  </si>
  <si>
    <t>15-64 years ;  &gt;&gt;&gt;&gt; 20 years or more in main job ;  Persons ;</t>
  </si>
  <si>
    <t>15-64 years ;  &gt;&gt;&gt;&gt; 20 years or more in main job ;  &gt; Males ;</t>
  </si>
  <si>
    <t>15-64 years ;  &gt;&gt;&gt;&gt; 20 years or more in main job ;  &gt; Females ;</t>
  </si>
  <si>
    <t>15-64 years ;  &gt; Changed jobs in last 12 months ;  Persons ;</t>
  </si>
  <si>
    <t>15-64 years ;  &gt; Changed jobs in last 12 months ;  &gt; Males ;</t>
  </si>
  <si>
    <t>15-64 years ;  &gt; Changed jobs in last 12 months ;  &gt; Females ;</t>
  </si>
  <si>
    <t>15-64 years ;  &gt; Did not change jobs in last 12 months ;  Persons ;</t>
  </si>
  <si>
    <t>15-64 years ;  &gt; Did not change jobs in last 12 months ;  &gt; Males ;</t>
  </si>
  <si>
    <t>15-64 years ;  &gt; Did not change jobs in last 12 months ;  &gt; Females ;</t>
  </si>
  <si>
    <t>15-64 years ;  Job mobility rate ;  Persons ;</t>
  </si>
  <si>
    <t>15-64 years ;  Job mobility rate ;  &gt; Males ;</t>
  </si>
  <si>
    <t>15-64 years ;  Job mobility rate ;  &gt; Females ;</t>
  </si>
  <si>
    <t>15-64 years ;  Civilian Population aged 15 and over ;  Persons ;</t>
  </si>
  <si>
    <t>15-64 years ;  Civilian Population aged 15 and over ;  &gt; Males ;</t>
  </si>
  <si>
    <t>15-64 years ;  Civilian Population aged 15 and over ;  &gt; Females ;</t>
  </si>
  <si>
    <t>15-64 years ;  Left, lost or worked multiple jobs last year ;  Persons ;</t>
  </si>
  <si>
    <t>15-64 years ;  Left, lost or worked multiple jobs last year ;  &gt; Males ;</t>
  </si>
  <si>
    <t>15-64 years ;  Left, lost or worked multiple jobs last year ;  &gt; Females ;</t>
  </si>
  <si>
    <t>15-64 years ;  &gt; Employed and had more than one job last year ;  Persons ;</t>
  </si>
  <si>
    <t>15-64 years ;  &gt; Employed and had more than one job last year ;  &gt; Males ;</t>
  </si>
  <si>
    <t>15-64 years ;  &gt; Employed and had more than one job last year ;  &gt; Females ;</t>
  </si>
  <si>
    <t>15-64 years ;  &gt;&gt; Single job holder and had more than one job last year ;  Persons ;</t>
  </si>
  <si>
    <t>15-64 years ;  &gt;&gt; Single job holder and had more than one job last year ;  &gt; Males ;</t>
  </si>
  <si>
    <t>15-64 years ;  &gt;&gt; Single job holder and had more than one job last year ;  &gt; Females ;</t>
  </si>
  <si>
    <t>15-64 years ;  &gt;&gt; Multiple job holder and had more than one job last year ;  Persons ;</t>
  </si>
  <si>
    <t>15-64 years ;  &gt;&gt; Multiple job holder and had more than one job last year ;  &gt; Males ;</t>
  </si>
  <si>
    <t>15-64 years ;  &gt;&gt; Multiple job holder and had more than one job last year ;  &gt; Females ;</t>
  </si>
  <si>
    <t>15-64 years ;  &gt;&gt; Underemployed and had more than one job last year ;  Persons ;</t>
  </si>
  <si>
    <t>15-64 years ;  &gt;&gt; Underemployed and had more than one job last year ;  &gt; Males ;</t>
  </si>
  <si>
    <t>15-64 years ;  &gt;&gt; Underemployed and had more than one job last year ;  &gt; Females ;</t>
  </si>
  <si>
    <t>15-64 years ;  &gt; Unemployed and had a job last year ;  Persons ;</t>
  </si>
  <si>
    <t>15-64 years ;  &gt; Unemployed and had a job last year ;  &gt; Males ;</t>
  </si>
  <si>
    <t>15-64 years ;  &gt; Unemployed and had a job last year ;  &gt; Females ;</t>
  </si>
  <si>
    <t>15-64 years ;  &gt; Not in the labour force and had a job last year ;  Persons ;</t>
  </si>
  <si>
    <t>15-64 years ;  &gt; Not in the labour force and had a job last year ;  &gt; Males ;</t>
  </si>
  <si>
    <t>15-64 years ;  &gt; Not in the labour force and had a job last year ;  &gt; Females ;</t>
  </si>
  <si>
    <t>15-64 years ;  Left a job last year ;  Persons ;</t>
  </si>
  <si>
    <t>15-64 years ;  Left a job last year ;  &gt; Males ;</t>
  </si>
  <si>
    <t>15-64 years ;  Left a job last year ;  &gt; Females ;</t>
  </si>
  <si>
    <t>15-64 years ;  &gt; Employed in a new job since left last job ;  Persons ;</t>
  </si>
  <si>
    <t>15-64 years ;  &gt; Employed in a new job since left last job ;  &gt; Males ;</t>
  </si>
  <si>
    <t>15-64 years ;  &gt; Employed in a new job since left last job ;  &gt; Females ;</t>
  </si>
  <si>
    <t>15-64 years ;  &gt;&gt; Underemployed in a new job since left last job ;  Persons ;</t>
  </si>
  <si>
    <t>15-64 years ;  &gt;&gt; Underemployed in a new job since left last job ;  &gt; Males ;</t>
  </si>
  <si>
    <t>15-64 years ;  &gt;&gt; Underemployed in a new job since left last job ;  &gt; Females ;</t>
  </si>
  <si>
    <t>15-64 years ;  &gt; Not employed since left last job ;  Persons ;</t>
  </si>
  <si>
    <t>15-64 years ;  &gt; Not employed since left last job ;  &gt; Males ;</t>
  </si>
  <si>
    <t>15-64 years ;  &gt; Not employed since left last job ;  &gt; Females ;</t>
  </si>
  <si>
    <t>15-64 years ;  Lost a job last year ;  Persons ;</t>
  </si>
  <si>
    <t>15-64 years ;  Lost a job last year ;  &gt; Males ;</t>
  </si>
  <si>
    <t>15-64 years ;  Lost a job last year ;  &gt; Females ;</t>
  </si>
  <si>
    <t>15-64 years ;  &gt; Retrenched last year ;  Persons ;</t>
  </si>
  <si>
    <t>15-64 years ;  &gt; Retrenched last year ;  &gt; Males ;</t>
  </si>
  <si>
    <t>15-64 years ;  &gt; Retrenched last year ;  &gt; Females ;</t>
  </si>
  <si>
    <t>15-64 years ;  &gt; Employed in a new job since lost last job ;  Persons ;</t>
  </si>
  <si>
    <t>15-64 years ;  &gt; Employed in a new job since lost last job ;  &gt; Males ;</t>
  </si>
  <si>
    <t>15-64 years ;  &gt; Employed in a new job since lost last job ;  &gt; Females ;</t>
  </si>
  <si>
    <t>15-64 years ;  &gt;&gt; Underemployed in a new job since lost last job ;  Persons ;</t>
  </si>
  <si>
    <t>15-64 years ;  &gt;&gt; Underemployed in a new job since lost last job ;  &gt; Males ;</t>
  </si>
  <si>
    <t>15-64 years ;  &gt;&gt; Underemployed in a new job since lost last job ;  &gt; Females ;</t>
  </si>
  <si>
    <t>15-64 years ;  &gt; Not employed since lost last job ;  Persons ;</t>
  </si>
  <si>
    <t>15-64 years ;  &gt; Not employed since lost last job ;  &gt; Males ;</t>
  </si>
  <si>
    <t>15-64 years ;  &gt; Not employed since lost last job ;  &gt; Females ;</t>
  </si>
  <si>
    <t>&gt; 15-24 years ;  Employed total ;  Persons ;</t>
  </si>
  <si>
    <t>&gt; 15-24 years ;  Employed total ;  &gt; Males ;</t>
  </si>
  <si>
    <t>&gt; 15-24 years ;  Employed total ;  &gt; Females ;</t>
  </si>
  <si>
    <t>&gt; 15-24 years ;  &gt; Less than 1 year in main job ;  Persons ;</t>
  </si>
  <si>
    <t>&gt; 15-24 years ;  &gt; Less than 1 year in main job ;  &gt; Males ;</t>
  </si>
  <si>
    <t>&gt; 15-24 years ;  &gt; Less than 1 year in main job ;  &gt; Females ;</t>
  </si>
  <si>
    <t>&gt; 15-24 years ;  &gt;&gt; Less than 3 months in main job ;  Persons ;</t>
  </si>
  <si>
    <t>&gt; 15-24 years ;  &gt;&gt; Less than 3 months in main job ;  &gt; Males ;</t>
  </si>
  <si>
    <t>&gt; 15-24 years ;  &gt;&gt; Less than 3 months in main job ;  &gt; Females ;</t>
  </si>
  <si>
    <t>&gt; 15-24 years ;  &gt;&gt; 3-5 months in main job ;  Persons ;</t>
  </si>
  <si>
    <t>&gt; 15-24 years ;  &gt;&gt; 3-5 months in main job ;  &gt; Males ;</t>
  </si>
  <si>
    <t>&gt; 15-24 years ;  &gt;&gt; 3-5 months in main job ;  &gt; Females ;</t>
  </si>
  <si>
    <t>&gt; 15-24 years ;  &gt;&gt; 6-11 months in main job ;  Persons ;</t>
  </si>
  <si>
    <t>&gt; 15-24 years ;  &gt;&gt; 6-11 months in main job ;  &gt; Males ;</t>
  </si>
  <si>
    <t>&gt; 15-24 years ;  &gt;&gt; 6-11 months in main job ;  &gt; Females ;</t>
  </si>
  <si>
    <t>&gt; 15-24 years ;  &gt; 1 year or more in main job ;  Persons ;</t>
  </si>
  <si>
    <t>&gt; 15-24 years ;  &gt; 1 year or more in main job ;  &gt; Males ;</t>
  </si>
  <si>
    <t>&gt; 15-24 years ;  &gt; 1 year or more in main job ;  &gt; Females ;</t>
  </si>
  <si>
    <t>&gt; 15-24 years ;  &gt;&gt; 1-4 years in main job ;  Persons ;</t>
  </si>
  <si>
    <t>&gt; 15-24 years ;  &gt;&gt; 1-4 years in main job ;  &gt; Males ;</t>
  </si>
  <si>
    <t>&gt; 15-24 years ;  &gt;&gt; 1-4 years in main job ;  &gt; Females ;</t>
  </si>
  <si>
    <t>&gt; 15-24 years ;  &gt;&gt;&gt; 1 year in main job ;  Persons ;</t>
  </si>
  <si>
    <t>&gt; 15-24 years ;  &gt;&gt;&gt; 1 year in main job ;  &gt; Males ;</t>
  </si>
  <si>
    <t>&gt; 15-24 years ;  &gt;&gt;&gt; 1 year in main job ;  &gt; Females ;</t>
  </si>
  <si>
    <t>&gt; 15-24 years ;  &gt;&gt;&gt; 2 years in main job ;  Persons ;</t>
  </si>
  <si>
    <t>&gt; 15-24 years ;  &gt;&gt;&gt; 2 years in main job ;  &gt; Males ;</t>
  </si>
  <si>
    <t>&gt; 15-24 years ;  &gt;&gt;&gt; 2 years in main job ;  &gt; Females ;</t>
  </si>
  <si>
    <t>&gt; 15-24 years ;  &gt;&gt;&gt; 3-4 years in main job ;  Persons ;</t>
  </si>
  <si>
    <t>&gt; 15-24 years ;  &gt;&gt;&gt; 3-4 years in main job ;  &gt; Males ;</t>
  </si>
  <si>
    <t>&gt; 15-24 years ;  &gt;&gt;&gt; 3-4 years in main job ;  &gt; Females ;</t>
  </si>
  <si>
    <t>&gt; 15-24 years ;  &gt;&gt; 5 years or more in main job ;  Persons ;</t>
  </si>
  <si>
    <t>&gt; 15-24 years ;  &gt;&gt; 5 years or more in main job ;  &gt; Males ;</t>
  </si>
  <si>
    <t>&gt; 15-24 years ;  &gt;&gt; 5 years or more in main job ;  &gt; Females ;</t>
  </si>
  <si>
    <t>&gt; 15-24 years ;  &gt;&gt;&gt; 5-9 years in main job ;  Persons ;</t>
  </si>
  <si>
    <t>&gt; 15-24 years ;  &gt;&gt;&gt; 5-9 years in main job ;  &gt; Males ;</t>
  </si>
  <si>
    <t>&gt; 15-24 years ;  &gt;&gt;&gt; 5-9 years in main job ;  &gt; Females ;</t>
  </si>
  <si>
    <t>&gt; 15-24 years ;  &gt;&gt;&gt; 10 years or more in main job ;  Persons ;</t>
  </si>
  <si>
    <t>&gt; 15-24 years ;  &gt;&gt;&gt; 10 years or more in main job ;  &gt; Males ;</t>
  </si>
  <si>
    <t>&gt; 15-24 years ;  &gt;&gt;&gt; 10 years or more in main job ;  &gt; Females ;</t>
  </si>
  <si>
    <t>&gt; 15-24 years ;  &gt;&gt;&gt;&gt; 10-19 years in main job ;  Persons ;</t>
  </si>
  <si>
    <t>Unit</t>
  </si>
  <si>
    <t>Series Type</t>
  </si>
  <si>
    <t>Data Type</t>
  </si>
  <si>
    <t>Frequency</t>
  </si>
  <si>
    <t>Collection Month</t>
  </si>
  <si>
    <t>Series Start</t>
  </si>
  <si>
    <t>Series End</t>
  </si>
  <si>
    <t>No. Obs</t>
  </si>
  <si>
    <t>Series ID</t>
  </si>
  <si>
    <t>000</t>
  </si>
  <si>
    <t>Original</t>
  </si>
  <si>
    <t>STOCK</t>
  </si>
  <si>
    <t>A130126900T</t>
  </si>
  <si>
    <t>A130157140R</t>
  </si>
  <si>
    <t>A130142020V</t>
  </si>
  <si>
    <t>A130126972C</t>
  </si>
  <si>
    <t>A130157212R</t>
  </si>
  <si>
    <t>A130142092F</t>
  </si>
  <si>
    <t>A130126868C</t>
  </si>
  <si>
    <t>A130157108R</t>
  </si>
  <si>
    <t>A130141988C</t>
  </si>
  <si>
    <t>A130126980C</t>
  </si>
  <si>
    <t>A130157220R</t>
  </si>
  <si>
    <t>A130142100V</t>
  </si>
  <si>
    <t>A130126988W</t>
  </si>
  <si>
    <t>A130157228J</t>
  </si>
  <si>
    <t>A130142108L</t>
  </si>
  <si>
    <t>A130126876C</t>
  </si>
  <si>
    <t>A130157116R</t>
  </si>
  <si>
    <t>A130141996C</t>
  </si>
  <si>
    <t>A130126884C</t>
  </si>
  <si>
    <t>A130157124R</t>
  </si>
  <si>
    <t>A130142004V</t>
  </si>
  <si>
    <t>A130126932K</t>
  </si>
  <si>
    <t>A130157172J</t>
  </si>
  <si>
    <t>A130142052L</t>
  </si>
  <si>
    <t>A130126820T</t>
  </si>
  <si>
    <t>A130157060R</t>
  </si>
  <si>
    <t>A130141940T</t>
  </si>
  <si>
    <t>A130126996W</t>
  </si>
  <si>
    <t>A130157236J</t>
  </si>
  <si>
    <t>A130142116L</t>
  </si>
  <si>
    <t>A130126940K</t>
  </si>
  <si>
    <t>A130157180J</t>
  </si>
  <si>
    <t>A130142060L</t>
  </si>
  <si>
    <t>A130127004L</t>
  </si>
  <si>
    <t>A130157244J</t>
  </si>
  <si>
    <t>A130142124L</t>
  </si>
  <si>
    <t>A130126828K</t>
  </si>
  <si>
    <t>A130157068J</t>
  </si>
  <si>
    <t>A130141948K</t>
  </si>
  <si>
    <t>A130126740T</t>
  </si>
  <si>
    <t>A130156980L</t>
  </si>
  <si>
    <t>A130141860T</t>
  </si>
  <si>
    <t>A130126764K</t>
  </si>
  <si>
    <t>A130157004W</t>
  </si>
  <si>
    <t>A130141884K</t>
  </si>
  <si>
    <t>A130126892C</t>
  </si>
  <si>
    <t>A130157132R</t>
  </si>
  <si>
    <t>A130142012V</t>
  </si>
  <si>
    <t>A130126772K</t>
  </si>
  <si>
    <t>A130157012W</t>
  </si>
  <si>
    <t>A130141892K</t>
  </si>
  <si>
    <t>Percent</t>
  </si>
  <si>
    <t>PERCENT</t>
  </si>
  <si>
    <t>A130126814W</t>
  </si>
  <si>
    <t>A130157054V</t>
  </si>
  <si>
    <t>A130141934W</t>
  </si>
  <si>
    <t>A130126756K</t>
  </si>
  <si>
    <t>A130156996F</t>
  </si>
  <si>
    <t>A130141876K</t>
  </si>
  <si>
    <t>A130126948C</t>
  </si>
  <si>
    <t>A130157188A</t>
  </si>
  <si>
    <t>A130142068F</t>
  </si>
  <si>
    <t>A130126956C</t>
  </si>
  <si>
    <t>A130157196A</t>
  </si>
  <si>
    <t>A130142076F</t>
  </si>
  <si>
    <t>A130126788C</t>
  </si>
  <si>
    <t>A130157028R</t>
  </si>
  <si>
    <t>A130141908T</t>
  </si>
  <si>
    <t>A130126748K</t>
  </si>
  <si>
    <t>A130156988F</t>
  </si>
  <si>
    <t>A130141868K</t>
  </si>
  <si>
    <t>A130126836K</t>
  </si>
  <si>
    <t>A130157076J</t>
  </si>
  <si>
    <t>A130141956K</t>
  </si>
  <si>
    <t>A130126780K</t>
  </si>
  <si>
    <t>A130157020W</t>
  </si>
  <si>
    <t>A130141900X</t>
  </si>
  <si>
    <t>A130126844K</t>
  </si>
  <si>
    <t>A130157084J</t>
  </si>
  <si>
    <t>A130141964K</t>
  </si>
  <si>
    <t>A130126796C</t>
  </si>
  <si>
    <t>A130157036R</t>
  </si>
  <si>
    <t>A130141916T</t>
  </si>
  <si>
    <t>A130126852K</t>
  </si>
  <si>
    <t>A130157092J</t>
  </si>
  <si>
    <t>A130141972K</t>
  </si>
  <si>
    <t>A130126908K</t>
  </si>
  <si>
    <t>A130157148J</t>
  </si>
  <si>
    <t>A130142028L</t>
  </si>
  <si>
    <t>A130126860K</t>
  </si>
  <si>
    <t>A130157100W</t>
  </si>
  <si>
    <t>A130141980K</t>
  </si>
  <si>
    <t>A130126804T</t>
  </si>
  <si>
    <t>A130157044R</t>
  </si>
  <si>
    <t>A130141924T</t>
  </si>
  <si>
    <t>A130126964C</t>
  </si>
  <si>
    <t>A130157204R</t>
  </si>
  <si>
    <t>A130142084F</t>
  </si>
  <si>
    <t>A130126916K</t>
  </si>
  <si>
    <t>A130157156J</t>
  </si>
  <si>
    <t>A130142036L</t>
  </si>
  <si>
    <t>A130126924K</t>
  </si>
  <si>
    <t>A130157164J</t>
  </si>
  <si>
    <t>A130142044L</t>
  </si>
  <si>
    <t>A130127012L</t>
  </si>
  <si>
    <t>A130157252J</t>
  </si>
  <si>
    <t>A130142132L</t>
  </si>
  <si>
    <t>A130134460X</t>
  </si>
  <si>
    <t>A130164700J</t>
  </si>
  <si>
    <t>A130149580V</t>
  </si>
  <si>
    <t>A130134532X</t>
  </si>
  <si>
    <t>A130164772V</t>
  </si>
  <si>
    <t>A130149652V</t>
  </si>
  <si>
    <t>A130134428X</t>
  </si>
  <si>
    <t>A130164668V</t>
  </si>
  <si>
    <t>A130149548V</t>
  </si>
  <si>
    <t>A130134540X</t>
  </si>
  <si>
    <t>A130164780V</t>
  </si>
  <si>
    <t>A130149660V</t>
  </si>
  <si>
    <t>A130134548T</t>
  </si>
  <si>
    <t>A130164788L</t>
  </si>
  <si>
    <t>A130149668L</t>
  </si>
  <si>
    <t>A130134436X</t>
  </si>
  <si>
    <t>A130164676V</t>
  </si>
  <si>
    <t>A130149556V</t>
  </si>
  <si>
    <t>A130134444X</t>
  </si>
  <si>
    <t>A130164684V</t>
  </si>
  <si>
    <t>A130149564V</t>
  </si>
  <si>
    <t>A130134492T</t>
  </si>
  <si>
    <t>A130164732A</t>
  </si>
  <si>
    <t>A130149612A</t>
  </si>
  <si>
    <t>A130134380X</t>
  </si>
  <si>
    <t>A130164620J</t>
  </si>
  <si>
    <t>A130149500J</t>
  </si>
  <si>
    <t>A130134556T</t>
  </si>
  <si>
    <t>A130164796L</t>
  </si>
  <si>
    <t>A130149676L</t>
  </si>
  <si>
    <t>A130134500F</t>
  </si>
  <si>
    <t>A130164740A</t>
  </si>
  <si>
    <t>A130149620A</t>
  </si>
  <si>
    <t>A130134564T</t>
  </si>
  <si>
    <t>A130164804A</t>
  </si>
  <si>
    <t>A130149684L</t>
  </si>
  <si>
    <t>A130134388T</t>
  </si>
  <si>
    <t>A130164628A</t>
  </si>
  <si>
    <t>A130149508A</t>
  </si>
  <si>
    <t>A130134300L</t>
  </si>
  <si>
    <t>A130164540J</t>
  </si>
  <si>
    <t>A130149420J</t>
  </si>
  <si>
    <t>A130134324F</t>
  </si>
  <si>
    <t>A130164564A</t>
  </si>
  <si>
    <t>A130149444A</t>
  </si>
  <si>
    <t>A130134452X</t>
  </si>
  <si>
    <t>A130164692V</t>
  </si>
  <si>
    <t>A130149572V</t>
  </si>
  <si>
    <t>A130134332F</t>
  </si>
  <si>
    <t>A130164572A</t>
  </si>
  <si>
    <t>A130149452A</t>
  </si>
  <si>
    <t>A130134374C</t>
  </si>
  <si>
    <t>A130164614L</t>
  </si>
  <si>
    <t>A130149494X</t>
  </si>
  <si>
    <t>A130134316F</t>
  </si>
  <si>
    <t>A130164556A</t>
  </si>
  <si>
    <t>A130149436A</t>
  </si>
  <si>
    <t>A130134508X</t>
  </si>
  <si>
    <t>A130164748V</t>
  </si>
  <si>
    <t>A130149628V</t>
  </si>
  <si>
    <t>A130134516X</t>
  </si>
  <si>
    <t>A130164756V</t>
  </si>
  <si>
    <t>A130149636V</t>
  </si>
  <si>
    <t>A130134348X</t>
  </si>
  <si>
    <t>A130164588V</t>
  </si>
  <si>
    <t>A130149468V</t>
  </si>
  <si>
    <t>A130134308F</t>
  </si>
  <si>
    <t>A130164548A</t>
  </si>
  <si>
    <t>A130149428A</t>
  </si>
  <si>
    <t>A130134396T</t>
  </si>
  <si>
    <t>A130164636A</t>
  </si>
  <si>
    <t>A130149516A</t>
  </si>
  <si>
    <t>A130134340F</t>
  </si>
  <si>
    <t>A130164580A</t>
  </si>
  <si>
    <t>A130149460A</t>
  </si>
  <si>
    <t>A130134404F</t>
  </si>
  <si>
    <t>A130164644A</t>
  </si>
  <si>
    <t>A130149524A</t>
  </si>
  <si>
    <t>A130134356X</t>
  </si>
  <si>
    <t>A130164596V</t>
  </si>
  <si>
    <t>A130149476V</t>
  </si>
  <si>
    <t>A130134412F</t>
  </si>
  <si>
    <t>A130164652A</t>
  </si>
  <si>
    <t>A130149532A</t>
  </si>
  <si>
    <t>A130134468T</t>
  </si>
  <si>
    <t>A130164708A</t>
  </si>
  <si>
    <t>A130149588L</t>
  </si>
  <si>
    <t>A130134420F</t>
  </si>
  <si>
    <t>A130164660A</t>
  </si>
  <si>
    <t>A130149540A</t>
  </si>
  <si>
    <t>A130134364X</t>
  </si>
  <si>
    <t>A130164604J</t>
  </si>
  <si>
    <t>A130149484V</t>
  </si>
  <si>
    <t>A130134524X</t>
  </si>
  <si>
    <t>A130164764V</t>
  </si>
  <si>
    <t>A130149644V</t>
  </si>
  <si>
    <t>A130134476T</t>
  </si>
  <si>
    <t>A130164716A</t>
  </si>
  <si>
    <t>A130149596L</t>
  </si>
  <si>
    <t>A130134484T</t>
  </si>
  <si>
    <t>A130164724A</t>
  </si>
  <si>
    <t>A130149604A</t>
  </si>
  <si>
    <t>A130134572T</t>
  </si>
  <si>
    <t>A130164812A</t>
  </si>
  <si>
    <t>A130149692L</t>
  </si>
  <si>
    <t>A130129420K</t>
  </si>
  <si>
    <t>A130159660F</t>
  </si>
  <si>
    <t>A130144540K</t>
  </si>
  <si>
    <t>A130129492W</t>
  </si>
  <si>
    <t>A130159732F</t>
  </si>
  <si>
    <t>A130144612K</t>
  </si>
  <si>
    <t>A130129388W</t>
  </si>
  <si>
    <t>A130159628F</t>
  </si>
  <si>
    <t>A130144508K</t>
  </si>
  <si>
    <t>A130129500K</t>
  </si>
  <si>
    <t>A130159740F</t>
  </si>
  <si>
    <t>A130144620K</t>
  </si>
  <si>
    <t>A130129508C</t>
  </si>
  <si>
    <t>A130159748X</t>
  </si>
  <si>
    <t>A130144628C</t>
  </si>
  <si>
    <t>A130129396W</t>
  </si>
  <si>
    <t>A130159636F</t>
  </si>
  <si>
    <t>A130144516K</t>
  </si>
  <si>
    <t>A130129404K</t>
  </si>
  <si>
    <t>A130159644F</t>
  </si>
  <si>
    <t>A130144524K</t>
  </si>
  <si>
    <t>A130129452C</t>
  </si>
  <si>
    <t>A130159692X</t>
  </si>
  <si>
    <t>A130144572C</t>
  </si>
  <si>
    <t>A130129340K</t>
  </si>
  <si>
    <t>A130159580F</t>
  </si>
  <si>
    <t>A130144460K</t>
  </si>
  <si>
    <t>A130129516C</t>
  </si>
  <si>
    <t>A130159756X</t>
  </si>
  <si>
    <t>A130144636C</t>
  </si>
  <si>
    <t>A130129460C</t>
  </si>
  <si>
    <t>A130159700L</t>
  </si>
  <si>
    <t>A130144580C</t>
  </si>
  <si>
    <t>A130129524C</t>
  </si>
  <si>
    <t>A130159764X</t>
  </si>
  <si>
    <t>A130144644C</t>
  </si>
  <si>
    <t>A130129348C</t>
  </si>
  <si>
    <t>A130159588X</t>
  </si>
  <si>
    <t>A130144468C</t>
  </si>
  <si>
    <t>A130129260K</t>
  </si>
  <si>
    <t>&gt; 15-24 years ;  &gt;&gt;&gt;&gt; 10-19 years in main job ;  &gt; Males ;</t>
  </si>
  <si>
    <t>&gt; 15-24 years ;  &gt;&gt;&gt;&gt; 10-19 years in main job ;  &gt; Females ;</t>
  </si>
  <si>
    <t>&gt; 15-24 years ;  &gt;&gt;&gt;&gt; 20 years or more in main job ;  Persons ;</t>
  </si>
  <si>
    <t>&gt; 15-24 years ;  &gt;&gt;&gt;&gt; 20 years or more in main job ;  &gt; Males ;</t>
  </si>
  <si>
    <t>&gt; 15-24 years ;  &gt;&gt;&gt;&gt; 20 years or more in main job ;  &gt; Females ;</t>
  </si>
  <si>
    <t>&gt; 15-24 years ;  &gt; Changed jobs in last 12 months ;  Persons ;</t>
  </si>
  <si>
    <t>&gt; 15-24 years ;  &gt; Changed jobs in last 12 months ;  &gt; Males ;</t>
  </si>
  <si>
    <t>&gt; 15-24 years ;  &gt; Changed jobs in last 12 months ;  &gt; Females ;</t>
  </si>
  <si>
    <t>&gt; 15-24 years ;  &gt; Did not change jobs in last 12 months ;  Persons ;</t>
  </si>
  <si>
    <t>&gt; 15-24 years ;  &gt; Did not change jobs in last 12 months ;  &gt; Males ;</t>
  </si>
  <si>
    <t>&gt; 15-24 years ;  &gt; Did not change jobs in last 12 months ;  &gt; Females ;</t>
  </si>
  <si>
    <t>&gt; 15-24 years ;  Job mobility rate ;  Persons ;</t>
  </si>
  <si>
    <t>&gt; 15-24 years ;  Job mobility rate ;  &gt; Males ;</t>
  </si>
  <si>
    <t>&gt; 15-24 years ;  Job mobility rate ;  &gt; Females ;</t>
  </si>
  <si>
    <t>&gt; 15-24 years ;  Civilian Population aged 15 and over ;  Persons ;</t>
  </si>
  <si>
    <t>&gt; 15-24 years ;  Civilian Population aged 15 and over ;  &gt; Males ;</t>
  </si>
  <si>
    <t>&gt; 15-24 years ;  Civilian Population aged 15 and over ;  &gt; Females ;</t>
  </si>
  <si>
    <t>&gt; 15-24 years ;  Left, lost or worked multiple jobs last year ;  Persons ;</t>
  </si>
  <si>
    <t>&gt; 15-24 years ;  Left, lost or worked multiple jobs last year ;  &gt; Males ;</t>
  </si>
  <si>
    <t>&gt; 15-24 years ;  Left, lost or worked multiple jobs last year ;  &gt; Females ;</t>
  </si>
  <si>
    <t>&gt; 15-24 years ;  &gt; Employed and had more than one job last year ;  Persons ;</t>
  </si>
  <si>
    <t>&gt; 15-24 years ;  &gt; Employed and had more than one job last year ;  &gt; Males ;</t>
  </si>
  <si>
    <t>&gt; 15-24 years ;  &gt; Employed and had more than one job last year ;  &gt; Females ;</t>
  </si>
  <si>
    <t>&gt; 15-24 years ;  &gt;&gt; Single job holder and had more than one job last year ;  Persons ;</t>
  </si>
  <si>
    <t>&gt; 15-24 years ;  &gt;&gt; Single job holder and had more than one job last year ;  &gt; Males ;</t>
  </si>
  <si>
    <t>&gt; 15-24 years ;  &gt;&gt; Single job holder and had more than one job last year ;  &gt; Females ;</t>
  </si>
  <si>
    <t>&gt; 15-24 years ;  &gt;&gt; Multiple job holder and had more than one job last year ;  Persons ;</t>
  </si>
  <si>
    <t>&gt; 15-24 years ;  &gt;&gt; Multiple job holder and had more than one job last year ;  &gt; Males ;</t>
  </si>
  <si>
    <t>&gt; 15-24 years ;  &gt;&gt; Multiple job holder and had more than one job last year ;  &gt; Females ;</t>
  </si>
  <si>
    <t>&gt; 15-24 years ;  &gt;&gt; Underemployed and had more than one job last year ;  Persons ;</t>
  </si>
  <si>
    <t>&gt; 15-24 years ;  &gt;&gt; Underemployed and had more than one job last year ;  &gt; Males ;</t>
  </si>
  <si>
    <t>&gt; 15-24 years ;  &gt;&gt; Underemployed and had more than one job last year ;  &gt; Females ;</t>
  </si>
  <si>
    <t>&gt; 15-24 years ;  &gt; Unemployed and had a job last year ;  Persons ;</t>
  </si>
  <si>
    <t>&gt; 15-24 years ;  &gt; Unemployed and had a job last year ;  &gt; Males ;</t>
  </si>
  <si>
    <t>&gt; 15-24 years ;  &gt; Unemployed and had a job last year ;  &gt; Females ;</t>
  </si>
  <si>
    <t>&gt; 15-24 years ;  &gt; Not in the labour force and had a job last year ;  Persons ;</t>
  </si>
  <si>
    <t>&gt; 15-24 years ;  &gt; Not in the labour force and had a job last year ;  &gt; Males ;</t>
  </si>
  <si>
    <t>&gt; 15-24 years ;  &gt; Not in the labour force and had a job last year ;  &gt; Females ;</t>
  </si>
  <si>
    <t>&gt; 15-24 years ;  Left a job last year ;  Persons ;</t>
  </si>
  <si>
    <t>&gt; 15-24 years ;  Left a job last year ;  &gt; Males ;</t>
  </si>
  <si>
    <t>&gt; 15-24 years ;  Left a job last year ;  &gt; Females ;</t>
  </si>
  <si>
    <t>&gt; 15-24 years ;  &gt; Employed in a new job since left last job ;  Persons ;</t>
  </si>
  <si>
    <t>&gt; 15-24 years ;  &gt; Employed in a new job since left last job ;  &gt; Males ;</t>
  </si>
  <si>
    <t>&gt; 15-24 years ;  &gt; Employed in a new job since left last job ;  &gt; Females ;</t>
  </si>
  <si>
    <t>&gt; 15-24 years ;  &gt;&gt; Underemployed in a new job since left last job ;  Persons ;</t>
  </si>
  <si>
    <t>&gt; 15-24 years ;  &gt;&gt; Underemployed in a new job since left last job ;  &gt; Males ;</t>
  </si>
  <si>
    <t>&gt; 15-24 years ;  &gt;&gt; Underemployed in a new job since left last job ;  &gt; Females ;</t>
  </si>
  <si>
    <t>&gt; 15-24 years ;  &gt; Not employed since left last job ;  Persons ;</t>
  </si>
  <si>
    <t>&gt; 15-24 years ;  &gt; Not employed since left last job ;  &gt; Males ;</t>
  </si>
  <si>
    <t>&gt; 15-24 years ;  &gt; Not employed since left last job ;  &gt; Females ;</t>
  </si>
  <si>
    <t>&gt; 15-24 years ;  Lost a job last year ;  Persons ;</t>
  </si>
  <si>
    <t>&gt; 15-24 years ;  Lost a job last year ;  &gt; Males ;</t>
  </si>
  <si>
    <t>&gt; 15-24 years ;  Lost a job last year ;  &gt; Females ;</t>
  </si>
  <si>
    <t>&gt; 15-24 years ;  &gt; Retrenched last year ;  Persons ;</t>
  </si>
  <si>
    <t>&gt; 15-24 years ;  &gt; Retrenched last year ;  &gt; Males ;</t>
  </si>
  <si>
    <t>&gt; 15-24 years ;  &gt; Retrenched last year ;  &gt; Females ;</t>
  </si>
  <si>
    <t>&gt; 15-24 years ;  &gt; Employed in a new job since lost last job ;  Persons ;</t>
  </si>
  <si>
    <t>&gt; 15-24 years ;  &gt; Employed in a new job since lost last job ;  &gt; Males ;</t>
  </si>
  <si>
    <t>&gt; 15-24 years ;  &gt; Employed in a new job since lost last job ;  &gt; Females ;</t>
  </si>
  <si>
    <t>&gt; 15-24 years ;  &gt;&gt; Underemployed in a new job since lost last job ;  Persons ;</t>
  </si>
  <si>
    <t>&gt; 15-24 years ;  &gt;&gt; Underemployed in a new job since lost last job ;  &gt; Males ;</t>
  </si>
  <si>
    <t>&gt; 15-24 years ;  &gt;&gt; Underemployed in a new job since lost last job ;  &gt; Females ;</t>
  </si>
  <si>
    <t>&gt; 15-24 years ;  &gt; Not employed since lost last job ;  Persons ;</t>
  </si>
  <si>
    <t>&gt; 15-24 years ;  &gt; Not employed since lost last job ;  &gt; Males ;</t>
  </si>
  <si>
    <t>&gt; 15-24 years ;  &gt; Not employed since lost last job ;  &gt; Females ;</t>
  </si>
  <si>
    <t>&gt; 25-44 years ;  Employed total ;  Persons ;</t>
  </si>
  <si>
    <t>&gt; 25-44 years ;  Employed total ;  &gt; Males ;</t>
  </si>
  <si>
    <t>&gt; 25-44 years ;  Employed total ;  &gt; Females ;</t>
  </si>
  <si>
    <t>&gt; 25-44 years ;  &gt; Less than 1 year in main job ;  Persons ;</t>
  </si>
  <si>
    <t>&gt; 25-44 years ;  &gt; Less than 1 year in main job ;  &gt; Males ;</t>
  </si>
  <si>
    <t>&gt; 25-44 years ;  &gt; Less than 1 year in main job ;  &gt; Females ;</t>
  </si>
  <si>
    <t>&gt; 25-44 years ;  &gt;&gt; Less than 3 months in main job ;  Persons ;</t>
  </si>
  <si>
    <t>&gt; 25-44 years ;  &gt;&gt; Less than 3 months in main job ;  &gt; Males ;</t>
  </si>
  <si>
    <t>&gt; 25-44 years ;  &gt;&gt; Less than 3 months in main job ;  &gt; Females ;</t>
  </si>
  <si>
    <t>&gt; 25-44 years ;  &gt;&gt; 3-5 months in main job ;  Persons ;</t>
  </si>
  <si>
    <t>&gt; 25-44 years ;  &gt;&gt; 3-5 months in main job ;  &gt; Males ;</t>
  </si>
  <si>
    <t>&gt; 25-44 years ;  &gt;&gt; 3-5 months in main job ;  &gt; Females ;</t>
  </si>
  <si>
    <t>&gt; 25-44 years ;  &gt;&gt; 6-11 months in main job ;  Persons ;</t>
  </si>
  <si>
    <t>&gt; 25-44 years ;  &gt;&gt; 6-11 months in main job ;  &gt; Males ;</t>
  </si>
  <si>
    <t>&gt; 25-44 years ;  &gt;&gt; 6-11 months in main job ;  &gt; Females ;</t>
  </si>
  <si>
    <t>&gt; 25-44 years ;  &gt; 1 year or more in main job ;  Persons ;</t>
  </si>
  <si>
    <t>&gt; 25-44 years ;  &gt; 1 year or more in main job ;  &gt; Males ;</t>
  </si>
  <si>
    <t>&gt; 25-44 years ;  &gt; 1 year or more in main job ;  &gt; Females ;</t>
  </si>
  <si>
    <t>&gt; 25-44 years ;  &gt;&gt; 1-4 years in main job ;  Persons ;</t>
  </si>
  <si>
    <t>&gt; 25-44 years ;  &gt;&gt; 1-4 years in main job ;  &gt; Males ;</t>
  </si>
  <si>
    <t>&gt; 25-44 years ;  &gt;&gt; 1-4 years in main job ;  &gt; Females ;</t>
  </si>
  <si>
    <t>&gt; 25-44 years ;  &gt;&gt;&gt; 1 year in main job ;  Persons ;</t>
  </si>
  <si>
    <t>&gt; 25-44 years ;  &gt;&gt;&gt; 1 year in main job ;  &gt; Males ;</t>
  </si>
  <si>
    <t>&gt; 25-44 years ;  &gt;&gt;&gt; 1 year in main job ;  &gt; Females ;</t>
  </si>
  <si>
    <t>&gt; 25-44 years ;  &gt;&gt;&gt; 2 years in main job ;  Persons ;</t>
  </si>
  <si>
    <t>&gt; 25-44 years ;  &gt;&gt;&gt; 2 years in main job ;  &gt; Males ;</t>
  </si>
  <si>
    <t>&gt; 25-44 years ;  &gt;&gt;&gt; 2 years in main job ;  &gt; Females ;</t>
  </si>
  <si>
    <t>&gt; 25-44 years ;  &gt;&gt;&gt; 3-4 years in main job ;  Persons ;</t>
  </si>
  <si>
    <t>&gt; 25-44 years ;  &gt;&gt;&gt; 3-4 years in main job ;  &gt; Males ;</t>
  </si>
  <si>
    <t>&gt; 25-44 years ;  &gt;&gt;&gt; 3-4 years in main job ;  &gt; Females ;</t>
  </si>
  <si>
    <t>&gt; 25-44 years ;  &gt;&gt; 5 years or more in main job ;  Persons ;</t>
  </si>
  <si>
    <t>&gt; 25-44 years ;  &gt;&gt; 5 years or more in main job ;  &gt; Males ;</t>
  </si>
  <si>
    <t>&gt; 25-44 years ;  &gt;&gt; 5 years or more in main job ;  &gt; Females ;</t>
  </si>
  <si>
    <t>&gt; 25-44 years ;  &gt;&gt;&gt; 5-9 years in main job ;  Persons ;</t>
  </si>
  <si>
    <t>&gt; 25-44 years ;  &gt;&gt;&gt; 5-9 years in main job ;  &gt; Males ;</t>
  </si>
  <si>
    <t>&gt; 25-44 years ;  &gt;&gt;&gt; 5-9 years in main job ;  &gt; Females ;</t>
  </si>
  <si>
    <t>&gt; 25-44 years ;  &gt;&gt;&gt; 10 years or more in main job ;  Persons ;</t>
  </si>
  <si>
    <t>&gt; 25-44 years ;  &gt;&gt;&gt; 10 years or more in main job ;  &gt; Males ;</t>
  </si>
  <si>
    <t>&gt; 25-44 years ;  &gt;&gt;&gt; 10 years or more in main job ;  &gt; Females ;</t>
  </si>
  <si>
    <t>&gt; 25-44 years ;  &gt;&gt;&gt;&gt; 10-19 years in main job ;  Persons ;</t>
  </si>
  <si>
    <t>&gt; 25-44 years ;  &gt;&gt;&gt;&gt; 10-19 years in main job ;  &gt; Males ;</t>
  </si>
  <si>
    <t>&gt; 25-44 years ;  &gt;&gt;&gt;&gt; 10-19 years in main job ;  &gt; Females ;</t>
  </si>
  <si>
    <t>&gt; 25-44 years ;  &gt;&gt;&gt;&gt; 20 years or more in main job ;  Persons ;</t>
  </si>
  <si>
    <t>&gt; 25-44 years ;  &gt;&gt;&gt;&gt; 20 years or more in main job ;  &gt; Males ;</t>
  </si>
  <si>
    <t>&gt; 25-44 years ;  &gt;&gt;&gt;&gt; 20 years or more in main job ;  &gt; Females ;</t>
  </si>
  <si>
    <t>&gt; 25-44 years ;  &gt; Changed jobs in last 12 months ;  Persons ;</t>
  </si>
  <si>
    <t>&gt; 25-44 years ;  &gt; Changed jobs in last 12 months ;  &gt; Males ;</t>
  </si>
  <si>
    <t>&gt; 25-44 years ;  &gt; Changed jobs in last 12 months ;  &gt; Females ;</t>
  </si>
  <si>
    <t>&gt; 25-44 years ;  &gt; Did not change jobs in last 12 months ;  Persons ;</t>
  </si>
  <si>
    <t>&gt; 25-44 years ;  &gt; Did not change jobs in last 12 months ;  &gt; Males ;</t>
  </si>
  <si>
    <t>&gt; 25-44 years ;  &gt; Did not change jobs in last 12 months ;  &gt; Females ;</t>
  </si>
  <si>
    <t>&gt; 25-44 years ;  Job mobility rate ;  Persons ;</t>
  </si>
  <si>
    <t>&gt; 25-44 years ;  Job mobility rate ;  &gt; Males ;</t>
  </si>
  <si>
    <t>&gt; 25-44 years ;  Job mobility rate ;  &gt; Females ;</t>
  </si>
  <si>
    <t>&gt; 25-44 years ;  Civilian Population aged 15 and over ;  Persons ;</t>
  </si>
  <si>
    <t>&gt; 25-44 years ;  Civilian Population aged 15 and over ;  &gt; Males ;</t>
  </si>
  <si>
    <t>&gt; 25-44 years ;  Civilian Population aged 15 and over ;  &gt; Females ;</t>
  </si>
  <si>
    <t>&gt; 25-44 years ;  Left, lost or worked multiple jobs last year ;  Persons ;</t>
  </si>
  <si>
    <t>&gt; 25-44 years ;  Left, lost or worked multiple jobs last year ;  &gt; Males ;</t>
  </si>
  <si>
    <t>&gt; 25-44 years ;  Left, lost or worked multiple jobs last year ;  &gt; Females ;</t>
  </si>
  <si>
    <t>&gt; 25-44 years ;  &gt; Employed and had more than one job last year ;  Persons ;</t>
  </si>
  <si>
    <t>&gt; 25-44 years ;  &gt; Employed and had more than one job last year ;  &gt; Males ;</t>
  </si>
  <si>
    <t>&gt; 25-44 years ;  &gt; Employed and had more than one job last year ;  &gt; Females ;</t>
  </si>
  <si>
    <t>&gt; 25-44 years ;  &gt;&gt; Single job holder and had more than one job last year ;  Persons ;</t>
  </si>
  <si>
    <t>&gt; 25-44 years ;  &gt;&gt; Single job holder and had more than one job last year ;  &gt; Males ;</t>
  </si>
  <si>
    <t>&gt; 25-44 years ;  &gt;&gt; Single job holder and had more than one job last year ;  &gt; Females ;</t>
  </si>
  <si>
    <t>&gt; 25-44 years ;  &gt;&gt; Multiple job holder and had more than one job last year ;  Persons ;</t>
  </si>
  <si>
    <t>&gt; 25-44 years ;  &gt;&gt; Multiple job holder and had more than one job last year ;  &gt; Males ;</t>
  </si>
  <si>
    <t>&gt; 25-44 years ;  &gt;&gt; Multiple job holder and had more than one job last year ;  &gt; Females ;</t>
  </si>
  <si>
    <t>&gt; 25-44 years ;  &gt;&gt; Underemployed and had more than one job last year ;  Persons ;</t>
  </si>
  <si>
    <t>&gt; 25-44 years ;  &gt;&gt; Underemployed and had more than one job last year ;  &gt; Males ;</t>
  </si>
  <si>
    <t>&gt; 25-44 years ;  &gt;&gt; Underemployed and had more than one job last year ;  &gt; Females ;</t>
  </si>
  <si>
    <t>&gt; 25-44 years ;  &gt; Unemployed and had a job last year ;  Persons ;</t>
  </si>
  <si>
    <t>&gt; 25-44 years ;  &gt; Unemployed and had a job last year ;  &gt; Males ;</t>
  </si>
  <si>
    <t>&gt; 25-44 years ;  &gt; Unemployed and had a job last year ;  &gt; Females ;</t>
  </si>
  <si>
    <t>&gt; 25-44 years ;  &gt; Not in the labour force and had a job last year ;  Persons ;</t>
  </si>
  <si>
    <t>&gt; 25-44 years ;  &gt; Not in the labour force and had a job last year ;  &gt; Males ;</t>
  </si>
  <si>
    <t>&gt; 25-44 years ;  &gt; Not in the labour force and had a job last year ;  &gt; Females ;</t>
  </si>
  <si>
    <t>&gt; 25-44 years ;  Left a job last year ;  Persons ;</t>
  </si>
  <si>
    <t>&gt; 25-44 years ;  Left a job last year ;  &gt; Males ;</t>
  </si>
  <si>
    <t>&gt; 25-44 years ;  Left a job last year ;  &gt; Females ;</t>
  </si>
  <si>
    <t>&gt; 25-44 years ;  &gt; Employed in a new job since left last job ;  Persons ;</t>
  </si>
  <si>
    <t>&gt; 25-44 years ;  &gt; Employed in a new job since left last job ;  &gt; Males ;</t>
  </si>
  <si>
    <t>&gt; 25-44 years ;  &gt; Employed in a new job since left last job ;  &gt; Females ;</t>
  </si>
  <si>
    <t>&gt; 25-44 years ;  &gt;&gt; Underemployed in a new job since left last job ;  Persons ;</t>
  </si>
  <si>
    <t>&gt; 25-44 years ;  &gt;&gt; Underemployed in a new job since left last job ;  &gt; Males ;</t>
  </si>
  <si>
    <t>&gt; 25-44 years ;  &gt;&gt; Underemployed in a new job since left last job ;  &gt; Females ;</t>
  </si>
  <si>
    <t>&gt; 25-44 years ;  &gt; Not employed since left last job ;  Persons ;</t>
  </si>
  <si>
    <t>&gt; 25-44 years ;  &gt; Not employed since left last job ;  &gt; Males ;</t>
  </si>
  <si>
    <t>&gt; 25-44 years ;  &gt; Not employed since left last job ;  &gt; Females ;</t>
  </si>
  <si>
    <t>&gt; 25-44 years ;  Lost a job last year ;  Persons ;</t>
  </si>
  <si>
    <t>&gt; 25-44 years ;  Lost a job last year ;  &gt; Males ;</t>
  </si>
  <si>
    <t>&gt; 25-44 years ;  Lost a job last year ;  &gt; Females ;</t>
  </si>
  <si>
    <t>&gt; 25-44 years ;  &gt; Retrenched last year ;  Persons ;</t>
  </si>
  <si>
    <t>&gt; 25-44 years ;  &gt; Retrenched last year ;  &gt; Males ;</t>
  </si>
  <si>
    <t>&gt; 25-44 years ;  &gt; Retrenched last year ;  &gt; Females ;</t>
  </si>
  <si>
    <t>&gt; 25-44 years ;  &gt; Employed in a new job since lost last job ;  Persons ;</t>
  </si>
  <si>
    <t>&gt; 25-44 years ;  &gt; Employed in a new job since lost last job ;  &gt; Males ;</t>
  </si>
  <si>
    <t>&gt; 25-44 years ;  &gt; Employed in a new job since lost last job ;  &gt; Females ;</t>
  </si>
  <si>
    <t>&gt; 25-44 years ;  &gt;&gt; Underemployed in a new job since lost last job ;  Persons ;</t>
  </si>
  <si>
    <t>&gt; 25-44 years ;  &gt;&gt; Underemployed in a new job since lost last job ;  &gt; Males ;</t>
  </si>
  <si>
    <t>&gt; 25-44 years ;  &gt;&gt; Underemployed in a new job since lost last job ;  &gt; Females ;</t>
  </si>
  <si>
    <t>&gt; 25-44 years ;  &gt; Not employed since lost last job ;  Persons ;</t>
  </si>
  <si>
    <t>&gt; 25-44 years ;  &gt; Not employed since lost last job ;  &gt; Males ;</t>
  </si>
  <si>
    <t>&gt; 25-44 years ;  &gt; Not employed since lost last job ;  &gt; Females ;</t>
  </si>
  <si>
    <t>&gt; 45-64 years ;  Employed total ;  Persons ;</t>
  </si>
  <si>
    <t>&gt; 45-64 years ;  Employed total ;  &gt; Males ;</t>
  </si>
  <si>
    <t>&gt; 45-64 years ;  Employed total ;  &gt; Females ;</t>
  </si>
  <si>
    <t>&gt; 45-64 years ;  &gt; Less than 1 year in main job ;  Persons ;</t>
  </si>
  <si>
    <t>&gt; 45-64 years ;  &gt; Less than 1 year in main job ;  &gt; Males ;</t>
  </si>
  <si>
    <t>&gt; 45-64 years ;  &gt; Less than 1 year in main job ;  &gt; Females ;</t>
  </si>
  <si>
    <t>&gt; 45-64 years ;  &gt;&gt; Less than 3 months in main job ;  Persons ;</t>
  </si>
  <si>
    <t>&gt; 45-64 years ;  &gt;&gt; Less than 3 months in main job ;  &gt; Males ;</t>
  </si>
  <si>
    <t>&gt; 45-64 years ;  &gt;&gt; Less than 3 months in main job ;  &gt; Females ;</t>
  </si>
  <si>
    <t>&gt; 45-64 years ;  &gt;&gt; 3-5 months in main job ;  Persons ;</t>
  </si>
  <si>
    <t>&gt; 45-64 years ;  &gt;&gt; 3-5 months in main job ;  &gt; Males ;</t>
  </si>
  <si>
    <t>&gt; 45-64 years ;  &gt;&gt; 3-5 months in main job ;  &gt; Females ;</t>
  </si>
  <si>
    <t>&gt; 45-64 years ;  &gt;&gt; 6-11 months in main job ;  Persons ;</t>
  </si>
  <si>
    <t>&gt; 45-64 years ;  &gt;&gt; 6-11 months in main job ;  &gt; Males ;</t>
  </si>
  <si>
    <t>&gt; 45-64 years ;  &gt;&gt; 6-11 months in main job ;  &gt; Females ;</t>
  </si>
  <si>
    <t>&gt; 45-64 years ;  &gt; 1 year or more in main job ;  Persons ;</t>
  </si>
  <si>
    <t>&gt; 45-64 years ;  &gt; 1 year or more in main job ;  &gt; Males ;</t>
  </si>
  <si>
    <t>&gt; 45-64 years ;  &gt; 1 year or more in main job ;  &gt; Females ;</t>
  </si>
  <si>
    <t>&gt; 45-64 years ;  &gt;&gt; 1-4 years in main job ;  Persons ;</t>
  </si>
  <si>
    <t>&gt; 45-64 years ;  &gt;&gt; 1-4 years in main job ;  &gt; Males ;</t>
  </si>
  <si>
    <t>&gt; 45-64 years ;  &gt;&gt; 1-4 years in main job ;  &gt; Females ;</t>
  </si>
  <si>
    <t>&gt; 45-64 years ;  &gt;&gt;&gt; 1 year in main job ;  Persons ;</t>
  </si>
  <si>
    <t>&gt; 45-64 years ;  &gt;&gt;&gt; 1 year in main job ;  &gt; Males ;</t>
  </si>
  <si>
    <t>&gt; 45-64 years ;  &gt;&gt;&gt; 1 year in main job ;  &gt; Females ;</t>
  </si>
  <si>
    <t>&gt; 45-64 years ;  &gt;&gt;&gt; 2 years in main job ;  Persons ;</t>
  </si>
  <si>
    <t>&gt; 45-64 years ;  &gt;&gt;&gt; 2 years in main job ;  &gt; Males ;</t>
  </si>
  <si>
    <t>&gt; 45-64 years ;  &gt;&gt;&gt; 2 years in main job ;  &gt; Females ;</t>
  </si>
  <si>
    <t>&gt; 45-64 years ;  &gt;&gt;&gt; 3-4 years in main job ;  Persons ;</t>
  </si>
  <si>
    <t>&gt; 45-64 years ;  &gt;&gt;&gt; 3-4 years in main job ;  &gt; Males ;</t>
  </si>
  <si>
    <t>&gt; 45-64 years ;  &gt;&gt;&gt; 3-4 years in main job ;  &gt; Females ;</t>
  </si>
  <si>
    <t>&gt; 45-64 years ;  &gt;&gt; 5 years or more in main job ;  Persons ;</t>
  </si>
  <si>
    <t>&gt; 45-64 years ;  &gt;&gt; 5 years or more in main job ;  &gt; Males ;</t>
  </si>
  <si>
    <t>&gt; 45-64 years ;  &gt;&gt; 5 years or more in main job ;  &gt; Females ;</t>
  </si>
  <si>
    <t>&gt; 45-64 years ;  &gt;&gt;&gt; 5-9 years in main job ;  Persons ;</t>
  </si>
  <si>
    <t>&gt; 45-64 years ;  &gt;&gt;&gt; 5-9 years in main job ;  &gt; Males ;</t>
  </si>
  <si>
    <t>&gt; 45-64 years ;  &gt;&gt;&gt; 5-9 years in main job ;  &gt; Females ;</t>
  </si>
  <si>
    <t>&gt; 45-64 years ;  &gt;&gt;&gt; 10 years or more in main job ;  Persons ;</t>
  </si>
  <si>
    <t>&gt; 45-64 years ;  &gt;&gt;&gt; 10 years or more in main job ;  &gt; Males ;</t>
  </si>
  <si>
    <t>&gt; 45-64 years ;  &gt;&gt;&gt; 10 years or more in main job ;  &gt; Females ;</t>
  </si>
  <si>
    <t>&gt; 45-64 years ;  &gt;&gt;&gt;&gt; 10-19 years in main job ;  Persons ;</t>
  </si>
  <si>
    <t>&gt; 45-64 years ;  &gt;&gt;&gt;&gt; 10-19 years in main job ;  &gt; Males ;</t>
  </si>
  <si>
    <t>&gt; 45-64 years ;  &gt;&gt;&gt;&gt; 10-19 years in main job ;  &gt; Females ;</t>
  </si>
  <si>
    <t>&gt; 45-64 years ;  &gt;&gt;&gt;&gt; 20 years or more in main job ;  Persons ;</t>
  </si>
  <si>
    <t>&gt; 45-64 years ;  &gt;&gt;&gt;&gt; 20 years or more in main job ;  &gt; Males ;</t>
  </si>
  <si>
    <t>&gt; 45-64 years ;  &gt;&gt;&gt;&gt; 20 years or more in main job ;  &gt; Females ;</t>
  </si>
  <si>
    <t>&gt; 45-64 years ;  &gt; Changed jobs in last 12 months ;  Persons ;</t>
  </si>
  <si>
    <t>&gt; 45-64 years ;  &gt; Changed jobs in last 12 months ;  &gt; Males ;</t>
  </si>
  <si>
    <t>&gt; 45-64 years ;  &gt; Changed jobs in last 12 months ;  &gt; Females ;</t>
  </si>
  <si>
    <t>&gt; 45-64 years ;  &gt; Did not change jobs in last 12 months ;  Persons ;</t>
  </si>
  <si>
    <t>&gt; 45-64 years ;  &gt; Did not change jobs in last 12 months ;  &gt; Males ;</t>
  </si>
  <si>
    <t>&gt; 45-64 years ;  &gt; Did not change jobs in last 12 months ;  &gt; Females ;</t>
  </si>
  <si>
    <t>&gt; 45-64 years ;  Job mobility rate ;  Persons ;</t>
  </si>
  <si>
    <t>&gt; 45-64 years ;  Job mobility rate ;  &gt; Males ;</t>
  </si>
  <si>
    <t>&gt; 45-64 years ;  Job mobility rate ;  &gt; Females ;</t>
  </si>
  <si>
    <t>&gt; 45-64 years ;  Civilian Population aged 15 and over ;  Persons ;</t>
  </si>
  <si>
    <t>&gt; 45-64 years ;  Civilian Population aged 15 and over ;  &gt; Males ;</t>
  </si>
  <si>
    <t>&gt; 45-64 years ;  Civilian Population aged 15 and over ;  &gt; Females ;</t>
  </si>
  <si>
    <t>&gt; 45-64 years ;  Left, lost or worked multiple jobs last year ;  Persons ;</t>
  </si>
  <si>
    <t>&gt; 45-64 years ;  Left, lost or worked multiple jobs last year ;  &gt; Males ;</t>
  </si>
  <si>
    <t>&gt; 45-64 years ;  Left, lost or worked multiple jobs last year ;  &gt; Females ;</t>
  </si>
  <si>
    <t>&gt; 45-64 years ;  &gt; Employed and had more than one job last year ;  Persons ;</t>
  </si>
  <si>
    <t>&gt; 45-64 years ;  &gt; Employed and had more than one job last year ;  &gt; Males ;</t>
  </si>
  <si>
    <t>&gt; 45-64 years ;  &gt; Employed and had more than one job last year ;  &gt; Females ;</t>
  </si>
  <si>
    <t>&gt; 45-64 years ;  &gt;&gt; Single job holder and had more than one job last year ;  Persons ;</t>
  </si>
  <si>
    <t>&gt; 45-64 years ;  &gt;&gt; Single job holder and had more than one job last year ;  &gt; Males ;</t>
  </si>
  <si>
    <t>&gt; 45-64 years ;  &gt;&gt; Single job holder and had more than one job last year ;  &gt; Females ;</t>
  </si>
  <si>
    <t>&gt; 45-64 years ;  &gt;&gt; Multiple job holder and had more than one job last year ;  Persons ;</t>
  </si>
  <si>
    <t>&gt; 45-64 years ;  &gt;&gt; Multiple job holder and had more than one job last year ;  &gt; Males ;</t>
  </si>
  <si>
    <t>&gt; 45-64 years ;  &gt;&gt; Multiple job holder and had more than one job last year ;  &gt; Females ;</t>
  </si>
  <si>
    <t>&gt; 45-64 years ;  &gt;&gt; Underemployed and had more than one job last year ;  Persons ;</t>
  </si>
  <si>
    <t>&gt; 45-64 years ;  &gt;&gt; Underemployed and had more than one job last year ;  &gt; Males ;</t>
  </si>
  <si>
    <t>&gt; 45-64 years ;  &gt;&gt; Underemployed and had more than one job last year ;  &gt; Females ;</t>
  </si>
  <si>
    <t>&gt; 45-64 years ;  &gt; Unemployed and had a job last year ;  Persons ;</t>
  </si>
  <si>
    <t>&gt; 45-64 years ;  &gt; Unemployed and had a job last year ;  &gt; Males ;</t>
  </si>
  <si>
    <t>&gt; 45-64 years ;  &gt; Unemployed and had a job last year ;  &gt; Females ;</t>
  </si>
  <si>
    <t>&gt; 45-64 years ;  &gt; Not in the labour force and had a job last year ;  Persons ;</t>
  </si>
  <si>
    <t>&gt; 45-64 years ;  &gt; Not in the labour force and had a job last year ;  &gt; Males ;</t>
  </si>
  <si>
    <t>&gt; 45-64 years ;  &gt; Not in the labour force and had a job last year ;  &gt; Females ;</t>
  </si>
  <si>
    <t>&gt; 45-64 years ;  Left a job last year ;  Persons ;</t>
  </si>
  <si>
    <t>&gt; 45-64 years ;  Left a job last year ;  &gt; Males ;</t>
  </si>
  <si>
    <t>A130159500V</t>
  </si>
  <si>
    <t>A130144380K</t>
  </si>
  <si>
    <t>A130129284C</t>
  </si>
  <si>
    <t>A130159524L</t>
  </si>
  <si>
    <t>A130144404T</t>
  </si>
  <si>
    <t>A130129412K</t>
  </si>
  <si>
    <t>A130159652F</t>
  </si>
  <si>
    <t>A130144532K</t>
  </si>
  <si>
    <t>A130129292C</t>
  </si>
  <si>
    <t>A130159532L</t>
  </si>
  <si>
    <t>A130144412T</t>
  </si>
  <si>
    <t>A130129334R</t>
  </si>
  <si>
    <t>A130159574K</t>
  </si>
  <si>
    <t>A130144454R</t>
  </si>
  <si>
    <t>A130129276C</t>
  </si>
  <si>
    <t>A130159516L</t>
  </si>
  <si>
    <t>A130144396C</t>
  </si>
  <si>
    <t>A130129468W</t>
  </si>
  <si>
    <t>A130159708F</t>
  </si>
  <si>
    <t>A130144588W</t>
  </si>
  <si>
    <t>A130129476W</t>
  </si>
  <si>
    <t>A130159716F</t>
  </si>
  <si>
    <t>A130144596W</t>
  </si>
  <si>
    <t>A130129308K</t>
  </si>
  <si>
    <t>A130159548F</t>
  </si>
  <si>
    <t>A130144428K</t>
  </si>
  <si>
    <t>A130129268C</t>
  </si>
  <si>
    <t>A130159508L</t>
  </si>
  <si>
    <t>A130144388C</t>
  </si>
  <si>
    <t>A130129356C</t>
  </si>
  <si>
    <t>A130159596X</t>
  </si>
  <si>
    <t>A130144476C</t>
  </si>
  <si>
    <t>A130129300T</t>
  </si>
  <si>
    <t>A130159540L</t>
  </si>
  <si>
    <t>A130144420T</t>
  </si>
  <si>
    <t>A130129364C</t>
  </si>
  <si>
    <t>A130159604L</t>
  </si>
  <si>
    <t>A130144484C</t>
  </si>
  <si>
    <t>A130129316K</t>
  </si>
  <si>
    <t>A130159556F</t>
  </si>
  <si>
    <t>A130144436K</t>
  </si>
  <si>
    <t>A130129372C</t>
  </si>
  <si>
    <t>A130159612L</t>
  </si>
  <si>
    <t>A130144492C</t>
  </si>
  <si>
    <t>A130129428C</t>
  </si>
  <si>
    <t>A130159668X</t>
  </si>
  <si>
    <t>A130144548C</t>
  </si>
  <si>
    <t>A130129380C</t>
  </si>
  <si>
    <t>A130159620L</t>
  </si>
  <si>
    <t>A130144500T</t>
  </si>
  <si>
    <t>A130129324K</t>
  </si>
  <si>
    <t>A130159564F</t>
  </si>
  <si>
    <t>A130144444K</t>
  </si>
  <si>
    <t>A130129484W</t>
  </si>
  <si>
    <t>A130159724F</t>
  </si>
  <si>
    <t>A130144604K</t>
  </si>
  <si>
    <t>A130129436C</t>
  </si>
  <si>
    <t>A130159676X</t>
  </si>
  <si>
    <t>A130144556C</t>
  </si>
  <si>
    <t>A130129444C</t>
  </si>
  <si>
    <t>A130159684X</t>
  </si>
  <si>
    <t>A130144564C</t>
  </si>
  <si>
    <t>A130129532C</t>
  </si>
  <si>
    <t>A130159772X</t>
  </si>
  <si>
    <t>A130144652C</t>
  </si>
  <si>
    <t>A130136980R</t>
  </si>
  <si>
    <t>A130167220A</t>
  </si>
  <si>
    <t>A130152100F</t>
  </si>
  <si>
    <t>A130137052T</t>
  </si>
  <si>
    <t>A130167292L</t>
  </si>
  <si>
    <t>A130152172T</t>
  </si>
  <si>
    <t>A130136948R</t>
  </si>
  <si>
    <t>A130167188L</t>
  </si>
  <si>
    <t>A130152068T</t>
  </si>
  <si>
    <t>A130137060T</t>
  </si>
  <si>
    <t>A130167300A</t>
  </si>
  <si>
    <t>A130152180T</t>
  </si>
  <si>
    <t>A130137068K</t>
  </si>
  <si>
    <t>A130167308V</t>
  </si>
  <si>
    <t>A130152188K</t>
  </si>
  <si>
    <t>A130136956R</t>
  </si>
  <si>
    <t>A130167196L</t>
  </si>
  <si>
    <t>A130152076T</t>
  </si>
  <si>
    <t>A130136964R</t>
  </si>
  <si>
    <t>A130167204A</t>
  </si>
  <si>
    <t>A130152084T</t>
  </si>
  <si>
    <t>A130137012X</t>
  </si>
  <si>
    <t>A130167252V</t>
  </si>
  <si>
    <t>A130152132X</t>
  </si>
  <si>
    <t>A130136900C</t>
  </si>
  <si>
    <t>A130167140A</t>
  </si>
  <si>
    <t>A130152020F</t>
  </si>
  <si>
    <t>A130137076K</t>
  </si>
  <si>
    <t>A130167316V</t>
  </si>
  <si>
    <t>A130152196K</t>
  </si>
  <si>
    <t>A130137020X</t>
  </si>
  <si>
    <t>A130167260V</t>
  </si>
  <si>
    <t>A130152140X</t>
  </si>
  <si>
    <t>A130137084K</t>
  </si>
  <si>
    <t>A130167324V</t>
  </si>
  <si>
    <t>A130152204X</t>
  </si>
  <si>
    <t>A130136908W</t>
  </si>
  <si>
    <t>A130167148V</t>
  </si>
  <si>
    <t>A130152028X</t>
  </si>
  <si>
    <t>A130136820C</t>
  </si>
  <si>
    <t>A130167060A</t>
  </si>
  <si>
    <t>A130151940C</t>
  </si>
  <si>
    <t>A130136844W</t>
  </si>
  <si>
    <t>A130167084V</t>
  </si>
  <si>
    <t>A130151964W</t>
  </si>
  <si>
    <t>A130136972R</t>
  </si>
  <si>
    <t>A130167212A</t>
  </si>
  <si>
    <t>A130152092T</t>
  </si>
  <si>
    <t>A130136852W</t>
  </si>
  <si>
    <t>A130167092V</t>
  </si>
  <si>
    <t>A130151972W</t>
  </si>
  <si>
    <t>A130136894V</t>
  </si>
  <si>
    <t>A130167134F</t>
  </si>
  <si>
    <t>A130152014K</t>
  </si>
  <si>
    <t>A130136836W</t>
  </si>
  <si>
    <t>A130167076V</t>
  </si>
  <si>
    <t>A130151956W</t>
  </si>
  <si>
    <t>A130137028T</t>
  </si>
  <si>
    <t>A130167268L</t>
  </si>
  <si>
    <t>A130152148T</t>
  </si>
  <si>
    <t>A130137036T</t>
  </si>
  <si>
    <t>A130167276L</t>
  </si>
  <si>
    <t>A130152156T</t>
  </si>
  <si>
    <t>A130136868R</t>
  </si>
  <si>
    <t>A130167108A</t>
  </si>
  <si>
    <t>A130151988R</t>
  </si>
  <si>
    <t>A130136828W</t>
  </si>
  <si>
    <t>A130167068V</t>
  </si>
  <si>
    <t>A130151948W</t>
  </si>
  <si>
    <t>A130136916W</t>
  </si>
  <si>
    <t>A130167156V</t>
  </si>
  <si>
    <t>A130152036X</t>
  </si>
  <si>
    <t>A130136860W</t>
  </si>
  <si>
    <t>A130167100J</t>
  </si>
  <si>
    <t>A130151980W</t>
  </si>
  <si>
    <t>A130136924W</t>
  </si>
  <si>
    <t>A130167164V</t>
  </si>
  <si>
    <t>A130152044X</t>
  </si>
  <si>
    <t>A130136876R</t>
  </si>
  <si>
    <t>A130167116A</t>
  </si>
  <si>
    <t>A130151996R</t>
  </si>
  <si>
    <t>A130136932W</t>
  </si>
  <si>
    <t>A130167172V</t>
  </si>
  <si>
    <t>A130152052X</t>
  </si>
  <si>
    <t>A130136988J</t>
  </si>
  <si>
    <t>A130167228V</t>
  </si>
  <si>
    <t>A130152108X</t>
  </si>
  <si>
    <t>A130136940W</t>
  </si>
  <si>
    <t>A130167180V</t>
  </si>
  <si>
    <t>A130152060X</t>
  </si>
  <si>
    <t>A130136884R</t>
  </si>
  <si>
    <t>A130167124A</t>
  </si>
  <si>
    <t>A130152004F</t>
  </si>
  <si>
    <t>A130137044T</t>
  </si>
  <si>
    <t>A130167284L</t>
  </si>
  <si>
    <t>A130152164T</t>
  </si>
  <si>
    <t>A130136996J</t>
  </si>
  <si>
    <t>A130167236V</t>
  </si>
  <si>
    <t>A130152116X</t>
  </si>
  <si>
    <t>A130137004X</t>
  </si>
  <si>
    <t>A130167244V</t>
  </si>
  <si>
    <t>A130152124X</t>
  </si>
  <si>
    <t>A130137092K</t>
  </si>
  <si>
    <t>A130167332V</t>
  </si>
  <si>
    <t>A130152212X</t>
  </si>
  <si>
    <t>A130139500W</t>
  </si>
  <si>
    <t>A130169740T</t>
  </si>
  <si>
    <t>A130154620W</t>
  </si>
  <si>
    <t>A130139572J</t>
  </si>
  <si>
    <t>A130169812T</t>
  </si>
  <si>
    <t>A130154692J</t>
  </si>
  <si>
    <t>A130139468J</t>
  </si>
  <si>
    <t>A130169708T</t>
  </si>
  <si>
    <t>A130154588J</t>
  </si>
  <si>
    <t>A130139580J</t>
  </si>
  <si>
    <t>A130169820T</t>
  </si>
  <si>
    <t>A130154700W</t>
  </si>
  <si>
    <t>A130139588A</t>
  </si>
  <si>
    <t>A130169828K</t>
  </si>
  <si>
    <t>A130154708R</t>
  </si>
  <si>
    <t>A130139476J</t>
  </si>
  <si>
    <t>A130169716T</t>
  </si>
  <si>
    <t>A130154596J</t>
  </si>
  <si>
    <t>A130139484J</t>
  </si>
  <si>
    <t>A130169724T</t>
  </si>
  <si>
    <t>A130154604W</t>
  </si>
  <si>
    <t>A130139532R</t>
  </si>
  <si>
    <t>A130169772K</t>
  </si>
  <si>
    <t>A130154652R</t>
  </si>
  <si>
    <t>A130139420W</t>
  </si>
  <si>
    <t>A130169660T</t>
  </si>
  <si>
    <t>A130154540W</t>
  </si>
  <si>
    <t>A130139596A</t>
  </si>
  <si>
    <t>A130169836K</t>
  </si>
  <si>
    <t>A130154716R</t>
  </si>
  <si>
    <t>A130139540R</t>
  </si>
  <si>
    <t>A130169780K</t>
  </si>
  <si>
    <t>A130154660R</t>
  </si>
  <si>
    <t>A130139604R</t>
  </si>
  <si>
    <t>A130169844K</t>
  </si>
  <si>
    <t>A130154724R</t>
  </si>
  <si>
    <t>A130139428R</t>
  </si>
  <si>
    <t>A130169668K</t>
  </si>
  <si>
    <t>A130154548R</t>
  </si>
  <si>
    <t>A130139340W</t>
  </si>
  <si>
    <t>A130169580T</t>
  </si>
  <si>
    <t>A130154460W</t>
  </si>
  <si>
    <t>A130139364R</t>
  </si>
  <si>
    <t>A130169604X</t>
  </si>
  <si>
    <t>A130154484R</t>
  </si>
  <si>
    <t>A130139492J</t>
  </si>
  <si>
    <t>A130169732T</t>
  </si>
  <si>
    <t>A130154612W</t>
  </si>
  <si>
    <t>A130139372R</t>
  </si>
  <si>
    <t>A130169612X</t>
  </si>
  <si>
    <t>A130154492R</t>
  </si>
  <si>
    <t>A130139414A</t>
  </si>
  <si>
    <t>A130169654W</t>
  </si>
  <si>
    <t>A130154534A</t>
  </si>
  <si>
    <t>A130139356R</t>
  </si>
  <si>
    <t>A130169596K</t>
  </si>
  <si>
    <t>A130154476R</t>
  </si>
  <si>
    <t>A130139548J</t>
  </si>
  <si>
    <t>A130169788C</t>
  </si>
  <si>
    <t>A130154668J</t>
  </si>
  <si>
    <t>A130139556J</t>
  </si>
  <si>
    <t>A130169796C</t>
  </si>
  <si>
    <t>A130154676J</t>
  </si>
  <si>
    <t>A130139388J</t>
  </si>
  <si>
    <t>A130169628T</t>
  </si>
  <si>
    <t>A130154508W</t>
  </si>
  <si>
    <t>A130139348R</t>
  </si>
  <si>
    <t>A130169588K</t>
  </si>
  <si>
    <t>A130154468R</t>
  </si>
  <si>
    <t>A130139436R</t>
  </si>
  <si>
    <t>A130169676K</t>
  </si>
  <si>
    <t>A130154556R</t>
  </si>
  <si>
    <t>A130139380R</t>
  </si>
  <si>
    <t>A130169620X</t>
  </si>
  <si>
    <t>A130154500C</t>
  </si>
  <si>
    <t>A130139444R</t>
  </si>
  <si>
    <t>A130169684K</t>
  </si>
  <si>
    <t>A130154564R</t>
  </si>
  <si>
    <t>A130139396J</t>
  </si>
  <si>
    <t>A130169636T</t>
  </si>
  <si>
    <t>&gt; 45-64 years ;  Left a job last year ;  &gt; Females ;</t>
  </si>
  <si>
    <t>&gt; 45-64 years ;  &gt; Employed in a new job since left last job ;  Persons ;</t>
  </si>
  <si>
    <t>&gt; 45-64 years ;  &gt; Employed in a new job since left last job ;  &gt; Males ;</t>
  </si>
  <si>
    <t>&gt; 45-64 years ;  &gt; Employed in a new job since left last job ;  &gt; Females ;</t>
  </si>
  <si>
    <t>&gt; 45-64 years ;  &gt;&gt; Underemployed in a new job since left last job ;  Persons ;</t>
  </si>
  <si>
    <t>&gt; 45-64 years ;  &gt;&gt; Underemployed in a new job since left last job ;  &gt; Males ;</t>
  </si>
  <si>
    <t>&gt; 45-64 years ;  &gt;&gt; Underemployed in a new job since left last job ;  &gt; Females ;</t>
  </si>
  <si>
    <t>&gt; 45-64 years ;  &gt; Not employed since left last job ;  Persons ;</t>
  </si>
  <si>
    <t>&gt; 45-64 years ;  &gt; Not employed since left last job ;  &gt; Males ;</t>
  </si>
  <si>
    <t>&gt; 45-64 years ;  &gt; Not employed since left last job ;  &gt; Females ;</t>
  </si>
  <si>
    <t>&gt; 45-64 years ;  Lost a job last year ;  Persons ;</t>
  </si>
  <si>
    <t>&gt; 45-64 years ;  Lost a job last year ;  &gt; Males ;</t>
  </si>
  <si>
    <t>&gt; 45-64 years ;  Lost a job last year ;  &gt; Females ;</t>
  </si>
  <si>
    <t>&gt; 45-64 years ;  &gt; Retrenched last year ;  Persons ;</t>
  </si>
  <si>
    <t>&gt; 45-64 years ;  &gt; Retrenched last year ;  &gt; Males ;</t>
  </si>
  <si>
    <t>&gt; 45-64 years ;  &gt; Retrenched last year ;  &gt; Females ;</t>
  </si>
  <si>
    <t>&gt; 45-64 years ;  &gt; Employed in a new job since lost last job ;  Persons ;</t>
  </si>
  <si>
    <t>&gt; 45-64 years ;  &gt; Employed in a new job since lost last job ;  &gt; Males ;</t>
  </si>
  <si>
    <t>&gt; 45-64 years ;  &gt; Employed in a new job since lost last job ;  &gt; Females ;</t>
  </si>
  <si>
    <t>&gt; 45-64 years ;  &gt;&gt; Underemployed in a new job since lost last job ;  Persons ;</t>
  </si>
  <si>
    <t>&gt; 45-64 years ;  &gt;&gt; Underemployed in a new job since lost last job ;  &gt; Males ;</t>
  </si>
  <si>
    <t>&gt; 45-64 years ;  &gt;&gt; Underemployed in a new job since lost last job ;  &gt; Females ;</t>
  </si>
  <si>
    <t>&gt; 45-64 years ;  &gt; Not employed since lost last job ;  Persons ;</t>
  </si>
  <si>
    <t>&gt; 45-64 years ;  &gt; Not employed since lost last job ;  &gt; Males ;</t>
  </si>
  <si>
    <t>&gt; 45-64 years ;  &gt; Not employed since lost last job ;  &gt; Females ;</t>
  </si>
  <si>
    <t>65 years and over ;  Employed total ;  Persons ;</t>
  </si>
  <si>
    <t>65 years and over ;  Employed total ;  &gt; Males ;</t>
  </si>
  <si>
    <t>65 years and over ;  Employed total ;  &gt; Females ;</t>
  </si>
  <si>
    <t>65 years and over ;  &gt; Less than 1 year in main job ;  Persons ;</t>
  </si>
  <si>
    <t>65 years and over ;  &gt; Less than 1 year in main job ;  &gt; Males ;</t>
  </si>
  <si>
    <t>65 years and over ;  &gt; Less than 1 year in main job ;  &gt; Females ;</t>
  </si>
  <si>
    <t>65 years and over ;  &gt;&gt; Less than 3 months in main job ;  Persons ;</t>
  </si>
  <si>
    <t>65 years and over ;  &gt;&gt; Less than 3 months in main job ;  &gt; Males ;</t>
  </si>
  <si>
    <t>65 years and over ;  &gt;&gt; Less than 3 months in main job ;  &gt; Females ;</t>
  </si>
  <si>
    <t>65 years and over ;  &gt;&gt; 3-5 months in main job ;  Persons ;</t>
  </si>
  <si>
    <t>65 years and over ;  &gt;&gt; 3-5 months in main job ;  &gt; Males ;</t>
  </si>
  <si>
    <t>65 years and over ;  &gt;&gt; 3-5 months in main job ;  &gt; Females ;</t>
  </si>
  <si>
    <t>65 years and over ;  &gt;&gt; 6-11 months in main job ;  Persons ;</t>
  </si>
  <si>
    <t>65 years and over ;  &gt;&gt; 6-11 months in main job ;  &gt; Males ;</t>
  </si>
  <si>
    <t>65 years and over ;  &gt;&gt; 6-11 months in main job ;  &gt; Females ;</t>
  </si>
  <si>
    <t>65 years and over ;  &gt; 1 year or more in main job ;  Persons ;</t>
  </si>
  <si>
    <t>65 years and over ;  &gt; 1 year or more in main job ;  &gt; Males ;</t>
  </si>
  <si>
    <t>65 years and over ;  &gt; 1 year or more in main job ;  &gt; Females ;</t>
  </si>
  <si>
    <t>65 years and over ;  &gt;&gt; 1-4 years in main job ;  Persons ;</t>
  </si>
  <si>
    <t>65 years and over ;  &gt;&gt; 1-4 years in main job ;  &gt; Males ;</t>
  </si>
  <si>
    <t>65 years and over ;  &gt;&gt; 1-4 years in main job ;  &gt; Females ;</t>
  </si>
  <si>
    <t>65 years and over ;  &gt;&gt;&gt; 1 year in main job ;  Persons ;</t>
  </si>
  <si>
    <t>65 years and over ;  &gt;&gt;&gt; 1 year in main job ;  &gt; Males ;</t>
  </si>
  <si>
    <t>65 years and over ;  &gt;&gt;&gt; 1 year in main job ;  &gt; Females ;</t>
  </si>
  <si>
    <t>65 years and over ;  &gt;&gt;&gt; 2 years in main job ;  Persons ;</t>
  </si>
  <si>
    <t>65 years and over ;  &gt;&gt;&gt; 2 years in main job ;  &gt; Males ;</t>
  </si>
  <si>
    <t>65 years and over ;  &gt;&gt;&gt; 2 years in main job ;  &gt; Females ;</t>
  </si>
  <si>
    <t>65 years and over ;  &gt;&gt;&gt; 3-4 years in main job ;  Persons ;</t>
  </si>
  <si>
    <t>65 years and over ;  &gt;&gt;&gt; 3-4 years in main job ;  &gt; Males ;</t>
  </si>
  <si>
    <t>65 years and over ;  &gt;&gt;&gt; 3-4 years in main job ;  &gt; Females ;</t>
  </si>
  <si>
    <t>65 years and over ;  &gt;&gt; 5 years or more in main job ;  Persons ;</t>
  </si>
  <si>
    <t>65 years and over ;  &gt;&gt; 5 years or more in main job ;  &gt; Males ;</t>
  </si>
  <si>
    <t>65 years and over ;  &gt;&gt; 5 years or more in main job ;  &gt; Females ;</t>
  </si>
  <si>
    <t>65 years and over ;  &gt;&gt;&gt; 5-9 years in main job ;  Persons ;</t>
  </si>
  <si>
    <t>65 years and over ;  &gt;&gt;&gt; 5-9 years in main job ;  &gt; Males ;</t>
  </si>
  <si>
    <t>65 years and over ;  &gt;&gt;&gt; 5-9 years in main job ;  &gt; Females ;</t>
  </si>
  <si>
    <t>65 years and over ;  &gt;&gt;&gt; 10 years or more in main job ;  Persons ;</t>
  </si>
  <si>
    <t>65 years and over ;  &gt;&gt;&gt; 10 years or more in main job ;  &gt; Males ;</t>
  </si>
  <si>
    <t>65 years and over ;  &gt;&gt;&gt; 10 years or more in main job ;  &gt; Females ;</t>
  </si>
  <si>
    <t>65 years and over ;  &gt;&gt;&gt;&gt; 10-19 years in main job ;  Persons ;</t>
  </si>
  <si>
    <t>65 years and over ;  &gt;&gt;&gt;&gt; 10-19 years in main job ;  &gt; Males ;</t>
  </si>
  <si>
    <t>65 years and over ;  &gt;&gt;&gt;&gt; 10-19 years in main job ;  &gt; Females ;</t>
  </si>
  <si>
    <t>65 years and over ;  &gt;&gt;&gt;&gt; 20 years or more in main job ;  Persons ;</t>
  </si>
  <si>
    <t>65 years and over ;  &gt;&gt;&gt;&gt; 20 years or more in main job ;  &gt; Males ;</t>
  </si>
  <si>
    <t>65 years and over ;  &gt;&gt;&gt;&gt; 20 years or more in main job ;  &gt; Females ;</t>
  </si>
  <si>
    <t>65 years and over ;  &gt; Changed jobs in last 12 months ;  Persons ;</t>
  </si>
  <si>
    <t>65 years and over ;  &gt; Changed jobs in last 12 months ;  &gt; Males ;</t>
  </si>
  <si>
    <t>65 years and over ;  &gt; Changed jobs in last 12 months ;  &gt; Females ;</t>
  </si>
  <si>
    <t>65 years and over ;  &gt; Did not change jobs in last 12 months ;  Persons ;</t>
  </si>
  <si>
    <t>65 years and over ;  &gt; Did not change jobs in last 12 months ;  &gt; Males ;</t>
  </si>
  <si>
    <t>65 years and over ;  &gt; Did not change jobs in last 12 months ;  &gt; Females ;</t>
  </si>
  <si>
    <t>65 years and over ;  Job mobility rate ;  Persons ;</t>
  </si>
  <si>
    <t>65 years and over ;  Job mobility rate ;  &gt; Males ;</t>
  </si>
  <si>
    <t>65 years and over ;  Job mobility rate ;  &gt; Females ;</t>
  </si>
  <si>
    <t>65 years and over ;  Civilian Population aged 15 and over ;  Persons ;</t>
  </si>
  <si>
    <t>65 years and over ;  Civilian Population aged 15 and over ;  &gt; Males ;</t>
  </si>
  <si>
    <t>65 years and over ;  Civilian Population aged 15 and over ;  &gt; Females ;</t>
  </si>
  <si>
    <t>65 years and over ;  Left, lost or worked multiple jobs last year ;  Persons ;</t>
  </si>
  <si>
    <t>65 years and over ;  Left, lost or worked multiple jobs last year ;  &gt; Males ;</t>
  </si>
  <si>
    <t>65 years and over ;  Left, lost or worked multiple jobs last year ;  &gt; Females ;</t>
  </si>
  <si>
    <t>65 years and over ;  &gt; Employed and had more than one job last year ;  Persons ;</t>
  </si>
  <si>
    <t>65 years and over ;  &gt; Employed and had more than one job last year ;  &gt; Males ;</t>
  </si>
  <si>
    <t>65 years and over ;  &gt; Employed and had more than one job last year ;  &gt; Females ;</t>
  </si>
  <si>
    <t>65 years and over ;  &gt;&gt; Single job holder and had more than one job last year ;  Persons ;</t>
  </si>
  <si>
    <t>65 years and over ;  &gt;&gt; Single job holder and had more than one job last year ;  &gt; Males ;</t>
  </si>
  <si>
    <t>65 years and over ;  &gt;&gt; Single job holder and had more than one job last year ;  &gt; Females ;</t>
  </si>
  <si>
    <t>65 years and over ;  &gt;&gt; Multiple job holder and had more than one job last year ;  Persons ;</t>
  </si>
  <si>
    <t>65 years and over ;  &gt;&gt; Multiple job holder and had more than one job last year ;  &gt; Males ;</t>
  </si>
  <si>
    <t>65 years and over ;  &gt;&gt; Multiple job holder and had more than one job last year ;  &gt; Females ;</t>
  </si>
  <si>
    <t>65 years and over ;  &gt;&gt; Underemployed and had more than one job last year ;  Persons ;</t>
  </si>
  <si>
    <t>65 years and over ;  &gt;&gt; Underemployed and had more than one job last year ;  &gt; Males ;</t>
  </si>
  <si>
    <t>65 years and over ;  &gt;&gt; Underemployed and had more than one job last year ;  &gt; Females ;</t>
  </si>
  <si>
    <t>65 years and over ;  &gt; Unemployed and had a job last year ;  Persons ;</t>
  </si>
  <si>
    <t>65 years and over ;  &gt; Unemployed and had a job last year ;  &gt; Males ;</t>
  </si>
  <si>
    <t>65 years and over ;  &gt; Unemployed and had a job last year ;  &gt; Females ;</t>
  </si>
  <si>
    <t>65 years and over ;  &gt; Not in the labour force and had a job last year ;  Persons ;</t>
  </si>
  <si>
    <t>65 years and over ;  &gt; Not in the labour force and had a job last year ;  &gt; Males ;</t>
  </si>
  <si>
    <t>65 years and over ;  &gt; Not in the labour force and had a job last year ;  &gt; Females ;</t>
  </si>
  <si>
    <t>65 years and over ;  Left a job last year ;  Persons ;</t>
  </si>
  <si>
    <t>65 years and over ;  Left a job last year ;  &gt; Males ;</t>
  </si>
  <si>
    <t>65 years and over ;  Left a job last year ;  &gt; Females ;</t>
  </si>
  <si>
    <t>65 years and over ;  &gt; Employed in a new job since left last job ;  Persons ;</t>
  </si>
  <si>
    <t>65 years and over ;  &gt; Employed in a new job since left last job ;  &gt; Males ;</t>
  </si>
  <si>
    <t>65 years and over ;  &gt; Employed in a new job since left last job ;  &gt; Females ;</t>
  </si>
  <si>
    <t>65 years and over ;  &gt;&gt; Underemployed in a new job since left last job ;  Persons ;</t>
  </si>
  <si>
    <t>65 years and over ;  &gt;&gt; Underemployed in a new job since left last job ;  &gt; Males ;</t>
  </si>
  <si>
    <t>65 years and over ;  &gt;&gt; Underemployed in a new job since left last job ;  &gt; Females ;</t>
  </si>
  <si>
    <t>65 years and over ;  &gt; Not employed since left last job ;  Persons ;</t>
  </si>
  <si>
    <t>65 years and over ;  &gt; Not employed since left last job ;  &gt; Males ;</t>
  </si>
  <si>
    <t>65 years and over ;  &gt; Not employed since left last job ;  &gt; Females ;</t>
  </si>
  <si>
    <t>65 years and over ;  Lost a job last year ;  Persons ;</t>
  </si>
  <si>
    <t>65 years and over ;  Lost a job last year ;  &gt; Males ;</t>
  </si>
  <si>
    <t>65 years and over ;  Lost a job last year ;  &gt; Females ;</t>
  </si>
  <si>
    <t>65 years and over ;  &gt; Retrenched last year ;  Persons ;</t>
  </si>
  <si>
    <t>65 years and over ;  &gt; Retrenched last year ;  &gt; Males ;</t>
  </si>
  <si>
    <t>65 years and over ;  &gt; Retrenched last year ;  &gt; Females ;</t>
  </si>
  <si>
    <t>65 years and over ;  &gt; Employed in a new job since lost last job ;  Persons ;</t>
  </si>
  <si>
    <t>65 years and over ;  &gt; Employed in a new job since lost last job ;  &gt; Males ;</t>
  </si>
  <si>
    <t>65 years and over ;  &gt; Employed in a new job since lost last job ;  &gt; Females ;</t>
  </si>
  <si>
    <t>65 years and over ;  &gt;&gt; Underemployed in a new job since lost last job ;  Persons ;</t>
  </si>
  <si>
    <t>65 years and over ;  &gt;&gt; Underemployed in a new job since lost last job ;  &gt; Males ;</t>
  </si>
  <si>
    <t>65 years and over ;  &gt;&gt; Underemployed in a new job since lost last job ;  &gt; Females ;</t>
  </si>
  <si>
    <t>65 years and over ;  &gt; Not employed since lost last job ;  Persons ;</t>
  </si>
  <si>
    <t>65 years and over ;  &gt; Not employed since lost last job ;  &gt; Males ;</t>
  </si>
  <si>
    <t>65 years and over ;  &gt; Not employed since lost last job ;  &gt; Females ;</t>
  </si>
  <si>
    <t>New South Wales ;  Employed total ;  Persons ;</t>
  </si>
  <si>
    <t>New South Wales ;  Employed total ;  &gt; Males ;</t>
  </si>
  <si>
    <t>New South Wales ;  Employed total ;  &gt; Females ;</t>
  </si>
  <si>
    <t>New South Wales ;  &gt; Less than 1 year in main job ;  Persons ;</t>
  </si>
  <si>
    <t>New South Wales ;  &gt; Less than 1 year in main job ;  &gt; Males ;</t>
  </si>
  <si>
    <t>New South Wales ;  &gt; Less than 1 year in main job ;  &gt; Females ;</t>
  </si>
  <si>
    <t>New South Wales ;  &gt;&gt; Less than 3 months in main job ;  Persons ;</t>
  </si>
  <si>
    <t>New South Wales ;  &gt;&gt; Less than 3 months in main job ;  &gt; Males ;</t>
  </si>
  <si>
    <t>New South Wales ;  &gt;&gt; Less than 3 months in main job ;  &gt; Females ;</t>
  </si>
  <si>
    <t>New South Wales ;  &gt;&gt; 3-5 months in main job ;  Persons ;</t>
  </si>
  <si>
    <t>New South Wales ;  &gt;&gt; 3-5 months in main job ;  &gt; Males ;</t>
  </si>
  <si>
    <t>New South Wales ;  &gt;&gt; 3-5 months in main job ;  &gt; Females ;</t>
  </si>
  <si>
    <t>New South Wales ;  &gt;&gt; 6-11 months in main job ;  Persons ;</t>
  </si>
  <si>
    <t>New South Wales ;  &gt;&gt; 6-11 months in main job ;  &gt; Males ;</t>
  </si>
  <si>
    <t>New South Wales ;  &gt;&gt; 6-11 months in main job ;  &gt; Females ;</t>
  </si>
  <si>
    <t>New South Wales ;  &gt; 1 year or more in main job ;  Persons ;</t>
  </si>
  <si>
    <t>New South Wales ;  &gt; 1 year or more in main job ;  &gt; Males ;</t>
  </si>
  <si>
    <t>New South Wales ;  &gt; 1 year or more in main job ;  &gt; Females ;</t>
  </si>
  <si>
    <t>New South Wales ;  &gt;&gt; 1-4 years in main job ;  Persons ;</t>
  </si>
  <si>
    <t>New South Wales ;  &gt;&gt; 1-4 years in main job ;  &gt; Males ;</t>
  </si>
  <si>
    <t>New South Wales ;  &gt;&gt; 1-4 years in main job ;  &gt; Females ;</t>
  </si>
  <si>
    <t>New South Wales ;  &gt;&gt;&gt; 1 year in main job ;  Persons ;</t>
  </si>
  <si>
    <t>New South Wales ;  &gt;&gt;&gt; 1 year in main job ;  &gt; Males ;</t>
  </si>
  <si>
    <t>New South Wales ;  &gt;&gt;&gt; 1 year in main job ;  &gt; Females ;</t>
  </si>
  <si>
    <t>New South Wales ;  &gt;&gt;&gt; 2 years in main job ;  Persons ;</t>
  </si>
  <si>
    <t>New South Wales ;  &gt;&gt;&gt; 2 years in main job ;  &gt; Males ;</t>
  </si>
  <si>
    <t>New South Wales ;  &gt;&gt;&gt; 2 years in main job ;  &gt; Females ;</t>
  </si>
  <si>
    <t>New South Wales ;  &gt;&gt;&gt; 3-4 years in main job ;  Persons ;</t>
  </si>
  <si>
    <t>New South Wales ;  &gt;&gt;&gt; 3-4 years in main job ;  &gt; Males ;</t>
  </si>
  <si>
    <t>New South Wales ;  &gt;&gt;&gt; 3-4 years in main job ;  &gt; Females ;</t>
  </si>
  <si>
    <t>New South Wales ;  &gt;&gt; 5 years or more in main job ;  Persons ;</t>
  </si>
  <si>
    <t>New South Wales ;  &gt;&gt; 5 years or more in main job ;  &gt; Males ;</t>
  </si>
  <si>
    <t>New South Wales ;  &gt;&gt; 5 years or more in main job ;  &gt; Females ;</t>
  </si>
  <si>
    <t>New South Wales ;  &gt;&gt;&gt; 5-9 years in main job ;  Persons ;</t>
  </si>
  <si>
    <t>New South Wales ;  &gt;&gt;&gt; 5-9 years in main job ;  &gt; Males ;</t>
  </si>
  <si>
    <t>New South Wales ;  &gt;&gt;&gt; 5-9 years in main job ;  &gt; Females ;</t>
  </si>
  <si>
    <t>New South Wales ;  &gt;&gt;&gt; 10 years or more in main job ;  Persons ;</t>
  </si>
  <si>
    <t>New South Wales ;  &gt;&gt;&gt; 10 years or more in main job ;  &gt; Males ;</t>
  </si>
  <si>
    <t>New South Wales ;  &gt;&gt;&gt; 10 years or more in main job ;  &gt; Females ;</t>
  </si>
  <si>
    <t>New South Wales ;  &gt;&gt;&gt;&gt; 10-19 years in main job ;  Persons ;</t>
  </si>
  <si>
    <t>New South Wales ;  &gt;&gt;&gt;&gt; 10-19 years in main job ;  &gt; Males ;</t>
  </si>
  <si>
    <t>New South Wales ;  &gt;&gt;&gt;&gt; 10-19 years in main job ;  &gt; Females ;</t>
  </si>
  <si>
    <t>New South Wales ;  &gt;&gt;&gt;&gt; 20 years or more in main job ;  Persons ;</t>
  </si>
  <si>
    <t>New South Wales ;  &gt;&gt;&gt;&gt; 20 years or more in main job ;  &gt; Males ;</t>
  </si>
  <si>
    <t>New South Wales ;  &gt;&gt;&gt;&gt; 20 years or more in main job ;  &gt; Females ;</t>
  </si>
  <si>
    <t>New South Wales ;  &gt; Changed jobs in last 12 months ;  Persons ;</t>
  </si>
  <si>
    <t>New South Wales ;  &gt; Changed jobs in last 12 months ;  &gt; Males ;</t>
  </si>
  <si>
    <t>New South Wales ;  &gt; Changed jobs in last 12 months ;  &gt; Females ;</t>
  </si>
  <si>
    <t>New South Wales ;  &gt; Did not change jobs in last 12 months ;  Persons ;</t>
  </si>
  <si>
    <t>New South Wales ;  &gt; Did not change jobs in last 12 months ;  &gt; Males ;</t>
  </si>
  <si>
    <t>New South Wales ;  &gt; Did not change jobs in last 12 months ;  &gt; Females ;</t>
  </si>
  <si>
    <t>New South Wales ;  Job mobility rate ;  Persons ;</t>
  </si>
  <si>
    <t>New South Wales ;  Job mobility rate ;  &gt; Males ;</t>
  </si>
  <si>
    <t>New South Wales ;  Job mobility rate ;  &gt; Females ;</t>
  </si>
  <si>
    <t>New South Wales ;  Civilian Population aged 15 and over ;  Persons ;</t>
  </si>
  <si>
    <t>New South Wales ;  Civilian Population aged 15 and over ;  &gt; Males ;</t>
  </si>
  <si>
    <t>New South Wales ;  Civilian Population aged 15 and over ;  &gt; Females ;</t>
  </si>
  <si>
    <t>New South Wales ;  Left, lost or worked multiple jobs last year ;  Persons ;</t>
  </si>
  <si>
    <t>New South Wales ;  Left, lost or worked multiple jobs last year ;  &gt; Males ;</t>
  </si>
  <si>
    <t>New South Wales ;  Left, lost or worked multiple jobs last year ;  &gt; Females ;</t>
  </si>
  <si>
    <t>New South Wales ;  &gt; Employed and had more than one job last year ;  Persons ;</t>
  </si>
  <si>
    <t>New South Wales ;  &gt; Employed and had more than one job last year ;  &gt; Males ;</t>
  </si>
  <si>
    <t>New South Wales ;  &gt; Employed and had more than one job last year ;  &gt; Females ;</t>
  </si>
  <si>
    <t>New South Wales ;  &gt;&gt; Single job holder and had more than one job last year ;  Persons ;</t>
  </si>
  <si>
    <t>New South Wales ;  &gt;&gt; Single job holder and had more than one job last year ;  &gt; Males ;</t>
  </si>
  <si>
    <t>New South Wales ;  &gt;&gt; Single job holder and had more than one job last year ;  &gt; Females ;</t>
  </si>
  <si>
    <t>New South Wales ;  &gt;&gt; Multiple job holder and had more than one job last year ;  Persons ;</t>
  </si>
  <si>
    <t>New South Wales ;  &gt;&gt; Multiple job holder and had more than one job last year ;  &gt; Males ;</t>
  </si>
  <si>
    <t>New South Wales ;  &gt;&gt; Multiple job holder and had more than one job last year ;  &gt; Females ;</t>
  </si>
  <si>
    <t>New South Wales ;  &gt;&gt; Underemployed and had more than one job last year ;  Persons ;</t>
  </si>
  <si>
    <t>New South Wales ;  &gt;&gt; Underemployed and had more than one job last year ;  &gt; Males ;</t>
  </si>
  <si>
    <t>New South Wales ;  &gt;&gt; Underemployed and had more than one job last year ;  &gt; Females ;</t>
  </si>
  <si>
    <t>New South Wales ;  &gt; Unemployed and had a job last year ;  Persons ;</t>
  </si>
  <si>
    <t>New South Wales ;  &gt; Unemployed and had a job last year ;  &gt; Males ;</t>
  </si>
  <si>
    <t>New South Wales ;  &gt; Unemployed and had a job last year ;  &gt; Females ;</t>
  </si>
  <si>
    <t>New South Wales ;  &gt; Not in the labour force and had a job last year ;  Persons ;</t>
  </si>
  <si>
    <t>New South Wales ;  &gt; Not in the labour force and had a job last year ;  &gt; Males ;</t>
  </si>
  <si>
    <t>New South Wales ;  &gt; Not in the labour force and had a job last year ;  &gt; Females ;</t>
  </si>
  <si>
    <t>New South Wales ;  Left a job last year ;  Persons ;</t>
  </si>
  <si>
    <t>New South Wales ;  Left a job last year ;  &gt; Males ;</t>
  </si>
  <si>
    <t>New South Wales ;  Left a job last year ;  &gt; Females ;</t>
  </si>
  <si>
    <t>New South Wales ;  &gt; Employed in a new job since left last job ;  Persons ;</t>
  </si>
  <si>
    <t>New South Wales ;  &gt; Employed in a new job since left last job ;  &gt; Males ;</t>
  </si>
  <si>
    <t>New South Wales ;  &gt; Employed in a new job since left last job ;  &gt; Females ;</t>
  </si>
  <si>
    <t>New South Wales ;  &gt;&gt; Underemployed in a new job since left last job ;  Persons ;</t>
  </si>
  <si>
    <t>New South Wales ;  &gt;&gt; Underemployed in a new job since left last job ;  &gt; Males ;</t>
  </si>
  <si>
    <t>New South Wales ;  &gt;&gt; Underemployed in a new job since left last job ;  &gt; Females ;</t>
  </si>
  <si>
    <t>New South Wales ;  &gt; Not employed since left last job ;  Persons ;</t>
  </si>
  <si>
    <t>New South Wales ;  &gt; Not employed since left last job ;  &gt; Males ;</t>
  </si>
  <si>
    <t>New South Wales ;  &gt; Not employed since left last job ;  &gt; Females ;</t>
  </si>
  <si>
    <t>New South Wales ;  Lost a job last year ;  Persons ;</t>
  </si>
  <si>
    <t>New South Wales ;  Lost a job last year ;  &gt; Males ;</t>
  </si>
  <si>
    <t>New South Wales ;  Lost a job last year ;  &gt; Females ;</t>
  </si>
  <si>
    <t>New South Wales ;  &gt; Retrenched last year ;  Persons ;</t>
  </si>
  <si>
    <t>New South Wales ;  &gt; Retrenched last year ;  &gt; Males ;</t>
  </si>
  <si>
    <t>New South Wales ;  &gt; Retrenched last year ;  &gt; Females ;</t>
  </si>
  <si>
    <t>New South Wales ;  &gt; Employed in a new job since lost last job ;  Persons ;</t>
  </si>
  <si>
    <t>New South Wales ;  &gt; Employed in a new job since lost last job ;  &gt; Males ;</t>
  </si>
  <si>
    <t>New South Wales ;  &gt; Employed in a new job since lost last job ;  &gt; Females ;</t>
  </si>
  <si>
    <t>New South Wales ;  &gt;&gt; Underemployed in a new job since lost last job ;  Persons ;</t>
  </si>
  <si>
    <t>New South Wales ;  &gt;&gt; Underemployed in a new job since lost last job ;  &gt; Males ;</t>
  </si>
  <si>
    <t>New South Wales ;  &gt;&gt; Underemployed in a new job since lost last job ;  &gt; Females ;</t>
  </si>
  <si>
    <t>New South Wales ;  &gt; Not employed since lost last job ;  Persons ;</t>
  </si>
  <si>
    <t>New South Wales ;  &gt; Not employed since lost last job ;  &gt; Males ;</t>
  </si>
  <si>
    <t>New South Wales ;  &gt; Not employed since lost last job ;  &gt; Females ;</t>
  </si>
  <si>
    <t>Victoria ;  Employed total ;  Persons ;</t>
  </si>
  <si>
    <t>Victoria ;  Employed total ;  &gt; Males ;</t>
  </si>
  <si>
    <t>Victoria ;  Employed total ;  &gt; Females ;</t>
  </si>
  <si>
    <t>Victoria ;  &gt; Less than 1 year in main job ;  Persons ;</t>
  </si>
  <si>
    <t>Victoria ;  &gt; Less than 1 year in main job ;  &gt; Males ;</t>
  </si>
  <si>
    <t>Victoria ;  &gt; Less than 1 year in main job ;  &gt; Females ;</t>
  </si>
  <si>
    <t>Victoria ;  &gt;&gt; Less than 3 months in main job ;  Persons ;</t>
  </si>
  <si>
    <t>Victoria ;  &gt;&gt; Less than 3 months in main job ;  &gt; Males ;</t>
  </si>
  <si>
    <t>Victoria ;  &gt;&gt; Less than 3 months in main job ;  &gt; Females ;</t>
  </si>
  <si>
    <t>Victoria ;  &gt;&gt; 3-5 months in main job ;  Persons ;</t>
  </si>
  <si>
    <t>Victoria ;  &gt;&gt; 3-5 months in main job ;  &gt; Males ;</t>
  </si>
  <si>
    <t>Victoria ;  &gt;&gt; 3-5 months in main job ;  &gt; Females ;</t>
  </si>
  <si>
    <t>Victoria ;  &gt;&gt; 6-11 months in main job ;  Persons ;</t>
  </si>
  <si>
    <t>Victoria ;  &gt;&gt; 6-11 months in main job ;  &gt; Males ;</t>
  </si>
  <si>
    <t>Victoria ;  &gt;&gt; 6-11 months in main job ;  &gt; Females ;</t>
  </si>
  <si>
    <t>A130154516W</t>
  </si>
  <si>
    <t>A130139452R</t>
  </si>
  <si>
    <t>A130169692K</t>
  </si>
  <si>
    <t>A130154572R</t>
  </si>
  <si>
    <t>A130139508R</t>
  </si>
  <si>
    <t>A130169748K</t>
  </si>
  <si>
    <t>A130154628R</t>
  </si>
  <si>
    <t>A130139460R</t>
  </si>
  <si>
    <t>A130169700X</t>
  </si>
  <si>
    <t>A130154580R</t>
  </si>
  <si>
    <t>A130139404W</t>
  </si>
  <si>
    <t>A130169644T</t>
  </si>
  <si>
    <t>A130154524W</t>
  </si>
  <si>
    <t>A130139564J</t>
  </si>
  <si>
    <t>A130169804T</t>
  </si>
  <si>
    <t>A130154684J</t>
  </si>
  <si>
    <t>A130139516R</t>
  </si>
  <si>
    <t>A130169756K</t>
  </si>
  <si>
    <t>A130154636R</t>
  </si>
  <si>
    <t>A130139524R</t>
  </si>
  <si>
    <t>A130169764K</t>
  </si>
  <si>
    <t>A130154644R</t>
  </si>
  <si>
    <t>A130139612R</t>
  </si>
  <si>
    <t>A130169852K</t>
  </si>
  <si>
    <t>A130154732R</t>
  </si>
  <si>
    <t>A130131940F</t>
  </si>
  <si>
    <t>A130162180C</t>
  </si>
  <si>
    <t>A130147060C</t>
  </si>
  <si>
    <t>A130132012J</t>
  </si>
  <si>
    <t>A130162252C</t>
  </si>
  <si>
    <t>A130147132C</t>
  </si>
  <si>
    <t>A130131908F</t>
  </si>
  <si>
    <t>A130162148C</t>
  </si>
  <si>
    <t>A130147028C</t>
  </si>
  <si>
    <t>A130132020J</t>
  </si>
  <si>
    <t>A130162260C</t>
  </si>
  <si>
    <t>A130147140C</t>
  </si>
  <si>
    <t>A130132028A</t>
  </si>
  <si>
    <t>A130162268W</t>
  </si>
  <si>
    <t>A130147148W</t>
  </si>
  <si>
    <t>A130131916F</t>
  </si>
  <si>
    <t>A130162156C</t>
  </si>
  <si>
    <t>A130147036C</t>
  </si>
  <si>
    <t>A130131924F</t>
  </si>
  <si>
    <t>A130162164C</t>
  </si>
  <si>
    <t>A130147044C</t>
  </si>
  <si>
    <t>A130131972X</t>
  </si>
  <si>
    <t>A130162212K</t>
  </si>
  <si>
    <t>A130147092W</t>
  </si>
  <si>
    <t>A130131860F</t>
  </si>
  <si>
    <t>A130162100T</t>
  </si>
  <si>
    <t>A130146980A</t>
  </si>
  <si>
    <t>A130132036A</t>
  </si>
  <si>
    <t>A130162276W</t>
  </si>
  <si>
    <t>A130147156W</t>
  </si>
  <si>
    <t>A130131980X</t>
  </si>
  <si>
    <t>A130162220K</t>
  </si>
  <si>
    <t>A130147100K</t>
  </si>
  <si>
    <t>A130132044A</t>
  </si>
  <si>
    <t>A130162284W</t>
  </si>
  <si>
    <t>A130147164W</t>
  </si>
  <si>
    <t>A130131868X</t>
  </si>
  <si>
    <t>A130162108K</t>
  </si>
  <si>
    <t>A130146988V</t>
  </si>
  <si>
    <t>A130131780F</t>
  </si>
  <si>
    <t>A130162020T</t>
  </si>
  <si>
    <t>A130146900R</t>
  </si>
  <si>
    <t>A130131804L</t>
  </si>
  <si>
    <t>A130162044K</t>
  </si>
  <si>
    <t>A130146924J</t>
  </si>
  <si>
    <t>A130131932F</t>
  </si>
  <si>
    <t>A130162172C</t>
  </si>
  <si>
    <t>A130147052C</t>
  </si>
  <si>
    <t>A130131812L</t>
  </si>
  <si>
    <t>A130162052K</t>
  </si>
  <si>
    <t>A130146932J</t>
  </si>
  <si>
    <t>A130131854K</t>
  </si>
  <si>
    <t>A130162094J</t>
  </si>
  <si>
    <t>A130146974F</t>
  </si>
  <si>
    <t>A130131796X</t>
  </si>
  <si>
    <t>A130162036K</t>
  </si>
  <si>
    <t>A130146916J</t>
  </si>
  <si>
    <t>A130131988T</t>
  </si>
  <si>
    <t>A130162228C</t>
  </si>
  <si>
    <t>A130147108C</t>
  </si>
  <si>
    <t>A130131996T</t>
  </si>
  <si>
    <t>A130162236C</t>
  </si>
  <si>
    <t>A130147116C</t>
  </si>
  <si>
    <t>A130131828F</t>
  </si>
  <si>
    <t>A130162068C</t>
  </si>
  <si>
    <t>A130146948A</t>
  </si>
  <si>
    <t>A130131788X</t>
  </si>
  <si>
    <t>A130162028K</t>
  </si>
  <si>
    <t>A130146908J</t>
  </si>
  <si>
    <t>A130131876X</t>
  </si>
  <si>
    <t>A130162116K</t>
  </si>
  <si>
    <t>A130146996V</t>
  </si>
  <si>
    <t>A130131820L</t>
  </si>
  <si>
    <t>A130162060K</t>
  </si>
  <si>
    <t>A130146940J</t>
  </si>
  <si>
    <t>A130131884X</t>
  </si>
  <si>
    <t>A130162124K</t>
  </si>
  <si>
    <t>A130147004K</t>
  </si>
  <si>
    <t>A130131836F</t>
  </si>
  <si>
    <t>A130162076C</t>
  </si>
  <si>
    <t>A130146956A</t>
  </si>
  <si>
    <t>A130131892X</t>
  </si>
  <si>
    <t>A130162132K</t>
  </si>
  <si>
    <t>A130147012K</t>
  </si>
  <si>
    <t>A130131948X</t>
  </si>
  <si>
    <t>A130162188W</t>
  </si>
  <si>
    <t>A130147068W</t>
  </si>
  <si>
    <t>A130131900L</t>
  </si>
  <si>
    <t>A130162140K</t>
  </si>
  <si>
    <t>A130147020K</t>
  </si>
  <si>
    <t>A130131844F</t>
  </si>
  <si>
    <t>A130162084C</t>
  </si>
  <si>
    <t>A130146964A</t>
  </si>
  <si>
    <t>A130132004J</t>
  </si>
  <si>
    <t>A130162244C</t>
  </si>
  <si>
    <t>A130147124C</t>
  </si>
  <si>
    <t>A130131956X</t>
  </si>
  <si>
    <t>A130162196W</t>
  </si>
  <si>
    <t>A130147076W</t>
  </si>
  <si>
    <t>A130131964X</t>
  </si>
  <si>
    <t>A130162204K</t>
  </si>
  <si>
    <t>A130147084W</t>
  </si>
  <si>
    <t>A130132052A</t>
  </si>
  <si>
    <t>A130162292W</t>
  </si>
  <si>
    <t>A130147172W</t>
  </si>
  <si>
    <t>A130128580C</t>
  </si>
  <si>
    <t>A130158820L</t>
  </si>
  <si>
    <t>A130143700T</t>
  </si>
  <si>
    <t>A130128652C</t>
  </si>
  <si>
    <t>A130158892X</t>
  </si>
  <si>
    <t>A130143772C</t>
  </si>
  <si>
    <t>A130128548C</t>
  </si>
  <si>
    <t>A130158788X</t>
  </si>
  <si>
    <t>A130143668C</t>
  </si>
  <si>
    <t>A130128660C</t>
  </si>
  <si>
    <t>A130158900L</t>
  </si>
  <si>
    <t>A130143780C</t>
  </si>
  <si>
    <t>A130128668W</t>
  </si>
  <si>
    <t>A130158908F</t>
  </si>
  <si>
    <t>A130143788W</t>
  </si>
  <si>
    <t>A130128556C</t>
  </si>
  <si>
    <t>A130158796X</t>
  </si>
  <si>
    <t>A130143676C</t>
  </si>
  <si>
    <t>A130128564C</t>
  </si>
  <si>
    <t>A130158804L</t>
  </si>
  <si>
    <t>A130143684C</t>
  </si>
  <si>
    <t>A130128612K</t>
  </si>
  <si>
    <t>A130158852F</t>
  </si>
  <si>
    <t>A130143732K</t>
  </si>
  <si>
    <t>A130128500T</t>
  </si>
  <si>
    <t>A130158740L</t>
  </si>
  <si>
    <t>A130143620T</t>
  </si>
  <si>
    <t>A130128676W</t>
  </si>
  <si>
    <t>A130158916F</t>
  </si>
  <si>
    <t>A130143796W</t>
  </si>
  <si>
    <t>A130128620K</t>
  </si>
  <si>
    <t>A130158860F</t>
  </si>
  <si>
    <t>A130143740K</t>
  </si>
  <si>
    <t>A130128684W</t>
  </si>
  <si>
    <t>A130158924F</t>
  </si>
  <si>
    <t>A130143804K</t>
  </si>
  <si>
    <t>A130128508K</t>
  </si>
  <si>
    <t>A130158748F</t>
  </si>
  <si>
    <t>A130143628K</t>
  </si>
  <si>
    <t>A130128420T</t>
  </si>
  <si>
    <t>A130158660L</t>
  </si>
  <si>
    <t>A130143540T</t>
  </si>
  <si>
    <t>A130128444K</t>
  </si>
  <si>
    <t>A130158684F</t>
  </si>
  <si>
    <t>A130143564K</t>
  </si>
  <si>
    <t>A130128572C</t>
  </si>
  <si>
    <t>A130158812L</t>
  </si>
  <si>
    <t>A130143692C</t>
  </si>
  <si>
    <t>A130128452K</t>
  </si>
  <si>
    <t>A130158692F</t>
  </si>
  <si>
    <t>A130143572K</t>
  </si>
  <si>
    <t>A130128494J</t>
  </si>
  <si>
    <t>A130158734T</t>
  </si>
  <si>
    <t>A130143614W</t>
  </si>
  <si>
    <t>A130128436K</t>
  </si>
  <si>
    <t>A130158676F</t>
  </si>
  <si>
    <t>A130143556K</t>
  </si>
  <si>
    <t>A130128628C</t>
  </si>
  <si>
    <t>A130158868X</t>
  </si>
  <si>
    <t>A130143748C</t>
  </si>
  <si>
    <t>A130128636C</t>
  </si>
  <si>
    <t>A130158876X</t>
  </si>
  <si>
    <t>A130143756C</t>
  </si>
  <si>
    <t>A130128468C</t>
  </si>
  <si>
    <t>A130158708L</t>
  </si>
  <si>
    <t>A130143588C</t>
  </si>
  <si>
    <t>A130128428K</t>
  </si>
  <si>
    <t>A130158668F</t>
  </si>
  <si>
    <t>A130143548K</t>
  </si>
  <si>
    <t>A130128516K</t>
  </si>
  <si>
    <t>A130158756F</t>
  </si>
  <si>
    <t>A130143636K</t>
  </si>
  <si>
    <t>A130128460K</t>
  </si>
  <si>
    <t>A130158700V</t>
  </si>
  <si>
    <t>A130143580K</t>
  </si>
  <si>
    <t>A130128524K</t>
  </si>
  <si>
    <t>A130158764F</t>
  </si>
  <si>
    <t>A130143644K</t>
  </si>
  <si>
    <t>A130128476C</t>
  </si>
  <si>
    <t>A130158716L</t>
  </si>
  <si>
    <t>A130143596C</t>
  </si>
  <si>
    <t>A130128532K</t>
  </si>
  <si>
    <t>A130158772F</t>
  </si>
  <si>
    <t>A130143652K</t>
  </si>
  <si>
    <t>A130128588W</t>
  </si>
  <si>
    <t>A130158828F</t>
  </si>
  <si>
    <t>A130143708K</t>
  </si>
  <si>
    <t>A130128540K</t>
  </si>
  <si>
    <t>A130158780F</t>
  </si>
  <si>
    <t>A130143660K</t>
  </si>
  <si>
    <t>A130128484C</t>
  </si>
  <si>
    <t>A130158724L</t>
  </si>
  <si>
    <t>A130143604T</t>
  </si>
  <si>
    <t>A130128644C</t>
  </si>
  <si>
    <t>A130158884X</t>
  </si>
  <si>
    <t>A130143764C</t>
  </si>
  <si>
    <t>A130128596W</t>
  </si>
  <si>
    <t>A130158836F</t>
  </si>
  <si>
    <t>A130143716K</t>
  </si>
  <si>
    <t>A130128604K</t>
  </si>
  <si>
    <t>A130158844F</t>
  </si>
  <si>
    <t>A130143724K</t>
  </si>
  <si>
    <t>A130128692W</t>
  </si>
  <si>
    <t>A130158932F</t>
  </si>
  <si>
    <t>A130143812K</t>
  </si>
  <si>
    <t>A130127460T</t>
  </si>
  <si>
    <t>A130157700A</t>
  </si>
  <si>
    <t>A130142580T</t>
  </si>
  <si>
    <t>A130127532T</t>
  </si>
  <si>
    <t>A130157772L</t>
  </si>
  <si>
    <t>A130142652T</t>
  </si>
  <si>
    <t>A130127428T</t>
  </si>
  <si>
    <t>A130157668L</t>
  </si>
  <si>
    <t>A130142548T</t>
  </si>
  <si>
    <t>A130127540T</t>
  </si>
  <si>
    <t>A130157780L</t>
  </si>
  <si>
    <t>A130142660T</t>
  </si>
  <si>
    <t>A130127548K</t>
  </si>
  <si>
    <t>A130157788F</t>
  </si>
  <si>
    <t>A130142668K</t>
  </si>
  <si>
    <t>Victoria ;  &gt; 1 year or more in main job ;  Persons ;</t>
  </si>
  <si>
    <t>Victoria ;  &gt; 1 year or more in main job ;  &gt; Males ;</t>
  </si>
  <si>
    <t>Victoria ;  &gt; 1 year or more in main job ;  &gt; Females ;</t>
  </si>
  <si>
    <t>Victoria ;  &gt;&gt; 1-4 years in main job ;  Persons ;</t>
  </si>
  <si>
    <t>Victoria ;  &gt;&gt; 1-4 years in main job ;  &gt; Males ;</t>
  </si>
  <si>
    <t>Victoria ;  &gt;&gt; 1-4 years in main job ;  &gt; Females ;</t>
  </si>
  <si>
    <t>Victoria ;  &gt;&gt;&gt; 1 year in main job ;  Persons ;</t>
  </si>
  <si>
    <t>Victoria ;  &gt;&gt;&gt; 1 year in main job ;  &gt; Males ;</t>
  </si>
  <si>
    <t>Victoria ;  &gt;&gt;&gt; 1 year in main job ;  &gt; Females ;</t>
  </si>
  <si>
    <t>Victoria ;  &gt;&gt;&gt; 2 years in main job ;  Persons ;</t>
  </si>
  <si>
    <t>Victoria ;  &gt;&gt;&gt; 2 years in main job ;  &gt; Males ;</t>
  </si>
  <si>
    <t>Victoria ;  &gt;&gt;&gt; 2 years in main job ;  &gt; Females ;</t>
  </si>
  <si>
    <t>Victoria ;  &gt;&gt;&gt; 3-4 years in main job ;  Persons ;</t>
  </si>
  <si>
    <t>Victoria ;  &gt;&gt;&gt; 3-4 years in main job ;  &gt; Males ;</t>
  </si>
  <si>
    <t>Victoria ;  &gt;&gt;&gt; 3-4 years in main job ;  &gt; Females ;</t>
  </si>
  <si>
    <t>Victoria ;  &gt;&gt; 5 years or more in main job ;  Persons ;</t>
  </si>
  <si>
    <t>Victoria ;  &gt;&gt; 5 years or more in main job ;  &gt; Males ;</t>
  </si>
  <si>
    <t>Victoria ;  &gt;&gt; 5 years or more in main job ;  &gt; Females ;</t>
  </si>
  <si>
    <t>Victoria ;  &gt;&gt;&gt; 5-9 years in main job ;  Persons ;</t>
  </si>
  <si>
    <t>Victoria ;  &gt;&gt;&gt; 5-9 years in main job ;  &gt; Males ;</t>
  </si>
  <si>
    <t>Victoria ;  &gt;&gt;&gt; 5-9 years in main job ;  &gt; Females ;</t>
  </si>
  <si>
    <t>Victoria ;  &gt;&gt;&gt; 10 years or more in main job ;  Persons ;</t>
  </si>
  <si>
    <t>Victoria ;  &gt;&gt;&gt; 10 years or more in main job ;  &gt; Males ;</t>
  </si>
  <si>
    <t>Victoria ;  &gt;&gt;&gt; 10 years or more in main job ;  &gt; Females ;</t>
  </si>
  <si>
    <t>Victoria ;  &gt;&gt;&gt;&gt; 10-19 years in main job ;  Persons ;</t>
  </si>
  <si>
    <t>Victoria ;  &gt;&gt;&gt;&gt; 10-19 years in main job ;  &gt; Males ;</t>
  </si>
  <si>
    <t>Victoria ;  &gt;&gt;&gt;&gt; 10-19 years in main job ;  &gt; Females ;</t>
  </si>
  <si>
    <t>Victoria ;  &gt;&gt;&gt;&gt; 20 years or more in main job ;  Persons ;</t>
  </si>
  <si>
    <t>Victoria ;  &gt;&gt;&gt;&gt; 20 years or more in main job ;  &gt; Males ;</t>
  </si>
  <si>
    <t>Victoria ;  &gt;&gt;&gt;&gt; 20 years or more in main job ;  &gt; Females ;</t>
  </si>
  <si>
    <t>Victoria ;  &gt; Changed jobs in last 12 months ;  Persons ;</t>
  </si>
  <si>
    <t>Victoria ;  &gt; Changed jobs in last 12 months ;  &gt; Males ;</t>
  </si>
  <si>
    <t>Victoria ;  &gt; Changed jobs in last 12 months ;  &gt; Females ;</t>
  </si>
  <si>
    <t>Victoria ;  &gt; Did not change jobs in last 12 months ;  Persons ;</t>
  </si>
  <si>
    <t>Victoria ;  &gt; Did not change jobs in last 12 months ;  &gt; Males ;</t>
  </si>
  <si>
    <t>Victoria ;  &gt; Did not change jobs in last 12 months ;  &gt; Females ;</t>
  </si>
  <si>
    <t>Victoria ;  Job mobility rate ;  Persons ;</t>
  </si>
  <si>
    <t>Victoria ;  Job mobility rate ;  &gt; Males ;</t>
  </si>
  <si>
    <t>Victoria ;  Job mobility rate ;  &gt; Females ;</t>
  </si>
  <si>
    <t>Victoria ;  Civilian Population aged 15 and over ;  Persons ;</t>
  </si>
  <si>
    <t>Victoria ;  Civilian Population aged 15 and over ;  &gt; Males ;</t>
  </si>
  <si>
    <t>Victoria ;  Civilian Population aged 15 and over ;  &gt; Females ;</t>
  </si>
  <si>
    <t>Victoria ;  Left, lost or worked multiple jobs last year ;  Persons ;</t>
  </si>
  <si>
    <t>Victoria ;  Left, lost or worked multiple jobs last year ;  &gt; Males ;</t>
  </si>
  <si>
    <t>Victoria ;  Left, lost or worked multiple jobs last year ;  &gt; Females ;</t>
  </si>
  <si>
    <t>Victoria ;  &gt; Employed and had more than one job last year ;  Persons ;</t>
  </si>
  <si>
    <t>Victoria ;  &gt; Employed and had more than one job last year ;  &gt; Males ;</t>
  </si>
  <si>
    <t>Victoria ;  &gt; Employed and had more than one job last year ;  &gt; Females ;</t>
  </si>
  <si>
    <t>Victoria ;  &gt;&gt; Single job holder and had more than one job last year ;  Persons ;</t>
  </si>
  <si>
    <t>Victoria ;  &gt;&gt; Single job holder and had more than one job last year ;  &gt; Males ;</t>
  </si>
  <si>
    <t>Victoria ;  &gt;&gt; Single job holder and had more than one job last year ;  &gt; Females ;</t>
  </si>
  <si>
    <t>Victoria ;  &gt;&gt; Multiple job holder and had more than one job last year ;  Persons ;</t>
  </si>
  <si>
    <t>Victoria ;  &gt;&gt; Multiple job holder and had more than one job last year ;  &gt; Males ;</t>
  </si>
  <si>
    <t>Victoria ;  &gt;&gt; Multiple job holder and had more than one job last year ;  &gt; Females ;</t>
  </si>
  <si>
    <t>Victoria ;  &gt;&gt; Underemployed and had more than one job last year ;  Persons ;</t>
  </si>
  <si>
    <t>Victoria ;  &gt;&gt; Underemployed and had more than one job last year ;  &gt; Males ;</t>
  </si>
  <si>
    <t>Victoria ;  &gt;&gt; Underemployed and had more than one job last year ;  &gt; Females ;</t>
  </si>
  <si>
    <t>Victoria ;  &gt; Unemployed and had a job last year ;  Persons ;</t>
  </si>
  <si>
    <t>Victoria ;  &gt; Unemployed and had a job last year ;  &gt; Males ;</t>
  </si>
  <si>
    <t>Victoria ;  &gt; Unemployed and had a job last year ;  &gt; Females ;</t>
  </si>
  <si>
    <t>Victoria ;  &gt; Not in the labour force and had a job last year ;  Persons ;</t>
  </si>
  <si>
    <t>Victoria ;  &gt; Not in the labour force and had a job last year ;  &gt; Males ;</t>
  </si>
  <si>
    <t>Victoria ;  &gt; Not in the labour force and had a job last year ;  &gt; Females ;</t>
  </si>
  <si>
    <t>Victoria ;  Left a job last year ;  Persons ;</t>
  </si>
  <si>
    <t>Victoria ;  Left a job last year ;  &gt; Males ;</t>
  </si>
  <si>
    <t>Victoria ;  Left a job last year ;  &gt; Females ;</t>
  </si>
  <si>
    <t>Victoria ;  &gt; Employed in a new job since left last job ;  Persons ;</t>
  </si>
  <si>
    <t>Victoria ;  &gt; Employed in a new job since left last job ;  &gt; Males ;</t>
  </si>
  <si>
    <t>Victoria ;  &gt; Employed in a new job since left last job ;  &gt; Females ;</t>
  </si>
  <si>
    <t>Victoria ;  &gt;&gt; Underemployed in a new job since left last job ;  Persons ;</t>
  </si>
  <si>
    <t>Victoria ;  &gt;&gt; Underemployed in a new job since left last job ;  &gt; Males ;</t>
  </si>
  <si>
    <t>Victoria ;  &gt;&gt; Underemployed in a new job since left last job ;  &gt; Females ;</t>
  </si>
  <si>
    <t>Victoria ;  &gt; Not employed since left last job ;  Persons ;</t>
  </si>
  <si>
    <t>Victoria ;  &gt; Not employed since left last job ;  &gt; Males ;</t>
  </si>
  <si>
    <t>Victoria ;  &gt; Not employed since left last job ;  &gt; Females ;</t>
  </si>
  <si>
    <t>Victoria ;  Lost a job last year ;  Persons ;</t>
  </si>
  <si>
    <t>Victoria ;  Lost a job last year ;  &gt; Males ;</t>
  </si>
  <si>
    <t>Victoria ;  Lost a job last year ;  &gt; Females ;</t>
  </si>
  <si>
    <t>Victoria ;  &gt; Retrenched last year ;  Persons ;</t>
  </si>
  <si>
    <t>Victoria ;  &gt; Retrenched last year ;  &gt; Males ;</t>
  </si>
  <si>
    <t>Victoria ;  &gt; Retrenched last year ;  &gt; Females ;</t>
  </si>
  <si>
    <t>Victoria ;  &gt; Employed in a new job since lost last job ;  Persons ;</t>
  </si>
  <si>
    <t>Victoria ;  &gt; Employed in a new job since lost last job ;  &gt; Males ;</t>
  </si>
  <si>
    <t>Victoria ;  &gt; Employed in a new job since lost last job ;  &gt; Females ;</t>
  </si>
  <si>
    <t>Victoria ;  &gt;&gt; Underemployed in a new job since lost last job ;  Persons ;</t>
  </si>
  <si>
    <t>Victoria ;  &gt;&gt; Underemployed in a new job since lost last job ;  &gt; Males ;</t>
  </si>
  <si>
    <t>Victoria ;  &gt;&gt; Underemployed in a new job since lost last job ;  &gt; Females ;</t>
  </si>
  <si>
    <t>Victoria ;  &gt; Not employed since lost last job ;  Persons ;</t>
  </si>
  <si>
    <t>Victoria ;  &gt; Not employed since lost last job ;  &gt; Males ;</t>
  </si>
  <si>
    <t>Victoria ;  &gt; Not employed since lost last job ;  &gt; Females ;</t>
  </si>
  <si>
    <t>Queensland ;  Employed total ;  Persons ;</t>
  </si>
  <si>
    <t>Queensland ;  Employed total ;  &gt; Males ;</t>
  </si>
  <si>
    <t>Queensland ;  Employed total ;  &gt; Females ;</t>
  </si>
  <si>
    <t>Queensland ;  &gt; Less than 1 year in main job ;  Persons ;</t>
  </si>
  <si>
    <t>Queensland ;  &gt; Less than 1 year in main job ;  &gt; Males ;</t>
  </si>
  <si>
    <t>Queensland ;  &gt; Less than 1 year in main job ;  &gt; Females ;</t>
  </si>
  <si>
    <t>Queensland ;  &gt;&gt; Less than 3 months in main job ;  Persons ;</t>
  </si>
  <si>
    <t>Queensland ;  &gt;&gt; Less than 3 months in main job ;  &gt; Males ;</t>
  </si>
  <si>
    <t>Queensland ;  &gt;&gt; Less than 3 months in main job ;  &gt; Females ;</t>
  </si>
  <si>
    <t>Queensland ;  &gt;&gt; 3-5 months in main job ;  Persons ;</t>
  </si>
  <si>
    <t>Queensland ;  &gt;&gt; 3-5 months in main job ;  &gt; Males ;</t>
  </si>
  <si>
    <t>Queensland ;  &gt;&gt; 3-5 months in main job ;  &gt; Females ;</t>
  </si>
  <si>
    <t>Queensland ;  &gt;&gt; 6-11 months in main job ;  Persons ;</t>
  </si>
  <si>
    <t>Queensland ;  &gt;&gt; 6-11 months in main job ;  &gt; Males ;</t>
  </si>
  <si>
    <t>Queensland ;  &gt;&gt; 6-11 months in main job ;  &gt; Females ;</t>
  </si>
  <si>
    <t>Queensland ;  &gt; 1 year or more in main job ;  Persons ;</t>
  </si>
  <si>
    <t>Queensland ;  &gt; 1 year or more in main job ;  &gt; Males ;</t>
  </si>
  <si>
    <t>Queensland ;  &gt; 1 year or more in main job ;  &gt; Females ;</t>
  </si>
  <si>
    <t>Queensland ;  &gt;&gt; 1-4 years in main job ;  Persons ;</t>
  </si>
  <si>
    <t>Queensland ;  &gt;&gt; 1-4 years in main job ;  &gt; Males ;</t>
  </si>
  <si>
    <t>Queensland ;  &gt;&gt; 1-4 years in main job ;  &gt; Females ;</t>
  </si>
  <si>
    <t>Queensland ;  &gt;&gt;&gt; 1 year in main job ;  Persons ;</t>
  </si>
  <si>
    <t>Queensland ;  &gt;&gt;&gt; 1 year in main job ;  &gt; Males ;</t>
  </si>
  <si>
    <t>Queensland ;  &gt;&gt;&gt; 1 year in main job ;  &gt; Females ;</t>
  </si>
  <si>
    <t>Queensland ;  &gt;&gt;&gt; 2 years in main job ;  Persons ;</t>
  </si>
  <si>
    <t>Queensland ;  &gt;&gt;&gt; 2 years in main job ;  &gt; Males ;</t>
  </si>
  <si>
    <t>Queensland ;  &gt;&gt;&gt; 2 years in main job ;  &gt; Females ;</t>
  </si>
  <si>
    <t>Queensland ;  &gt;&gt;&gt; 3-4 years in main job ;  Persons ;</t>
  </si>
  <si>
    <t>Queensland ;  &gt;&gt;&gt; 3-4 years in main job ;  &gt; Males ;</t>
  </si>
  <si>
    <t>Queensland ;  &gt;&gt;&gt; 3-4 years in main job ;  &gt; Females ;</t>
  </si>
  <si>
    <t>Queensland ;  &gt;&gt; 5 years or more in main job ;  Persons ;</t>
  </si>
  <si>
    <t>Queensland ;  &gt;&gt; 5 years or more in main job ;  &gt; Males ;</t>
  </si>
  <si>
    <t>Queensland ;  &gt;&gt; 5 years or more in main job ;  &gt; Females ;</t>
  </si>
  <si>
    <t>Queensland ;  &gt;&gt;&gt; 5-9 years in main job ;  Persons ;</t>
  </si>
  <si>
    <t>Queensland ;  &gt;&gt;&gt; 5-9 years in main job ;  &gt; Males ;</t>
  </si>
  <si>
    <t>Queensland ;  &gt;&gt;&gt; 5-9 years in main job ;  &gt; Females ;</t>
  </si>
  <si>
    <t>Queensland ;  &gt;&gt;&gt; 10 years or more in main job ;  Persons ;</t>
  </si>
  <si>
    <t>Queensland ;  &gt;&gt;&gt; 10 years or more in main job ;  &gt; Males ;</t>
  </si>
  <si>
    <t>Queensland ;  &gt;&gt;&gt; 10 years or more in main job ;  &gt; Females ;</t>
  </si>
  <si>
    <t>Queensland ;  &gt;&gt;&gt;&gt; 10-19 years in main job ;  Persons ;</t>
  </si>
  <si>
    <t>Queensland ;  &gt;&gt;&gt;&gt; 10-19 years in main job ;  &gt; Males ;</t>
  </si>
  <si>
    <t>Queensland ;  &gt;&gt;&gt;&gt; 10-19 years in main job ;  &gt; Females ;</t>
  </si>
  <si>
    <t>Queensland ;  &gt;&gt;&gt;&gt; 20 years or more in main job ;  Persons ;</t>
  </si>
  <si>
    <t>Queensland ;  &gt;&gt;&gt;&gt; 20 years or more in main job ;  &gt; Males ;</t>
  </si>
  <si>
    <t>Queensland ;  &gt;&gt;&gt;&gt; 20 years or more in main job ;  &gt; Females ;</t>
  </si>
  <si>
    <t>Queensland ;  &gt; Changed jobs in last 12 months ;  Persons ;</t>
  </si>
  <si>
    <t>Queensland ;  &gt; Changed jobs in last 12 months ;  &gt; Males ;</t>
  </si>
  <si>
    <t>Queensland ;  &gt; Changed jobs in last 12 months ;  &gt; Females ;</t>
  </si>
  <si>
    <t>Queensland ;  &gt; Did not change jobs in last 12 months ;  Persons ;</t>
  </si>
  <si>
    <t>Queensland ;  &gt; Did not change jobs in last 12 months ;  &gt; Males ;</t>
  </si>
  <si>
    <t>Queensland ;  &gt; Did not change jobs in last 12 months ;  &gt; Females ;</t>
  </si>
  <si>
    <t>Queensland ;  Job mobility rate ;  Persons ;</t>
  </si>
  <si>
    <t>Queensland ;  Job mobility rate ;  &gt; Males ;</t>
  </si>
  <si>
    <t>Queensland ;  Job mobility rate ;  &gt; Females ;</t>
  </si>
  <si>
    <t>Queensland ;  Civilian Population aged 15 and over ;  Persons ;</t>
  </si>
  <si>
    <t>Queensland ;  Civilian Population aged 15 and over ;  &gt; Males ;</t>
  </si>
  <si>
    <t>Queensland ;  Civilian Population aged 15 and over ;  &gt; Females ;</t>
  </si>
  <si>
    <t>Queensland ;  Left, lost or worked multiple jobs last year ;  Persons ;</t>
  </si>
  <si>
    <t>Queensland ;  Left, lost or worked multiple jobs last year ;  &gt; Males ;</t>
  </si>
  <si>
    <t>Queensland ;  Left, lost or worked multiple jobs last year ;  &gt; Females ;</t>
  </si>
  <si>
    <t>Queensland ;  &gt; Employed and had more than one job last year ;  Persons ;</t>
  </si>
  <si>
    <t>Queensland ;  &gt; Employed and had more than one job last year ;  &gt; Males ;</t>
  </si>
  <si>
    <t>Queensland ;  &gt; Employed and had more than one job last year ;  &gt; Females ;</t>
  </si>
  <si>
    <t>Queensland ;  &gt;&gt; Single job holder and had more than one job last year ;  Persons ;</t>
  </si>
  <si>
    <t>Queensland ;  &gt;&gt; Single job holder and had more than one job last year ;  &gt; Males ;</t>
  </si>
  <si>
    <t>Queensland ;  &gt;&gt; Single job holder and had more than one job last year ;  &gt; Females ;</t>
  </si>
  <si>
    <t>Queensland ;  &gt;&gt; Multiple job holder and had more than one job last year ;  Persons ;</t>
  </si>
  <si>
    <t>Queensland ;  &gt;&gt; Multiple job holder and had more than one job last year ;  &gt; Males ;</t>
  </si>
  <si>
    <t>Queensland ;  &gt;&gt; Multiple job holder and had more than one job last year ;  &gt; Females ;</t>
  </si>
  <si>
    <t>Queensland ;  &gt;&gt; Underemployed and had more than one job last year ;  Persons ;</t>
  </si>
  <si>
    <t>Queensland ;  &gt;&gt; Underemployed and had more than one job last year ;  &gt; Males ;</t>
  </si>
  <si>
    <t>Queensland ;  &gt;&gt; Underemployed and had more than one job last year ;  &gt; Females ;</t>
  </si>
  <si>
    <t>Queensland ;  &gt; Unemployed and had a job last year ;  Persons ;</t>
  </si>
  <si>
    <t>Queensland ;  &gt; Unemployed and had a job last year ;  &gt; Males ;</t>
  </si>
  <si>
    <t>Queensland ;  &gt; Unemployed and had a job last year ;  &gt; Females ;</t>
  </si>
  <si>
    <t>Queensland ;  &gt; Not in the labour force and had a job last year ;  Persons ;</t>
  </si>
  <si>
    <t>Queensland ;  &gt; Not in the labour force and had a job last year ;  &gt; Males ;</t>
  </si>
  <si>
    <t>Queensland ;  &gt; Not in the labour force and had a job last year ;  &gt; Females ;</t>
  </si>
  <si>
    <t>Queensland ;  Left a job last year ;  Persons ;</t>
  </si>
  <si>
    <t>Queensland ;  Left a job last year ;  &gt; Males ;</t>
  </si>
  <si>
    <t>Queensland ;  Left a job last year ;  &gt; Females ;</t>
  </si>
  <si>
    <t>Queensland ;  &gt; Employed in a new job since left last job ;  Persons ;</t>
  </si>
  <si>
    <t>Queensland ;  &gt; Employed in a new job since left last job ;  &gt; Males ;</t>
  </si>
  <si>
    <t>Queensland ;  &gt; Employed in a new job since left last job ;  &gt; Females ;</t>
  </si>
  <si>
    <t>Queensland ;  &gt;&gt; Underemployed in a new job since left last job ;  Persons ;</t>
  </si>
  <si>
    <t>Queensland ;  &gt;&gt; Underemployed in a new job since left last job ;  &gt; Males ;</t>
  </si>
  <si>
    <t>Queensland ;  &gt;&gt; Underemployed in a new job since left last job ;  &gt; Females ;</t>
  </si>
  <si>
    <t>Queensland ;  &gt; Not employed since left last job ;  Persons ;</t>
  </si>
  <si>
    <t>Queensland ;  &gt; Not employed since left last job ;  &gt; Males ;</t>
  </si>
  <si>
    <t>Queensland ;  &gt; Not employed since left last job ;  &gt; Females ;</t>
  </si>
  <si>
    <t>Queensland ;  Lost a job last year ;  Persons ;</t>
  </si>
  <si>
    <t>Queensland ;  Lost a job last year ;  &gt; Males ;</t>
  </si>
  <si>
    <t>Queensland ;  Lost a job last year ;  &gt; Females ;</t>
  </si>
  <si>
    <t>Queensland ;  &gt; Retrenched last year ;  Persons ;</t>
  </si>
  <si>
    <t>Queensland ;  &gt; Retrenched last year ;  &gt; Males ;</t>
  </si>
  <si>
    <t>Queensland ;  &gt; Retrenched last year ;  &gt; Females ;</t>
  </si>
  <si>
    <t>Queensland ;  &gt; Employed in a new job since lost last job ;  Persons ;</t>
  </si>
  <si>
    <t>Queensland ;  &gt; Employed in a new job since lost last job ;  &gt; Males ;</t>
  </si>
  <si>
    <t>Queensland ;  &gt; Employed in a new job since lost last job ;  &gt; Females ;</t>
  </si>
  <si>
    <t>Queensland ;  &gt;&gt; Underemployed in a new job since lost last job ;  Persons ;</t>
  </si>
  <si>
    <t>Queensland ;  &gt;&gt; Underemployed in a new job since lost last job ;  &gt; Males ;</t>
  </si>
  <si>
    <t>Queensland ;  &gt;&gt; Underemployed in a new job since lost last job ;  &gt; Females ;</t>
  </si>
  <si>
    <t>Queensland ;  &gt; Not employed since lost last job ;  Persons ;</t>
  </si>
  <si>
    <t>Queensland ;  &gt; Not employed since lost last job ;  &gt; Males ;</t>
  </si>
  <si>
    <t>Queensland ;  &gt; Not employed since lost last job ;  &gt; Females ;</t>
  </si>
  <si>
    <t>South Australia ;  Employed total ;  Persons ;</t>
  </si>
  <si>
    <t>South Australia ;  Employed total ;  &gt; Males ;</t>
  </si>
  <si>
    <t>South Australia ;  Employed total ;  &gt; Females ;</t>
  </si>
  <si>
    <t>South Australia ;  &gt; Less than 1 year in main job ;  Persons ;</t>
  </si>
  <si>
    <t>South Australia ;  &gt; Less than 1 year in main job ;  &gt; Males ;</t>
  </si>
  <si>
    <t>South Australia ;  &gt; Less than 1 year in main job ;  &gt; Females ;</t>
  </si>
  <si>
    <t>South Australia ;  &gt;&gt; Less than 3 months in main job ;  Persons ;</t>
  </si>
  <si>
    <t>South Australia ;  &gt;&gt; Less than 3 months in main job ;  &gt; Males ;</t>
  </si>
  <si>
    <t>South Australia ;  &gt;&gt; Less than 3 months in main job ;  &gt; Females ;</t>
  </si>
  <si>
    <t>South Australia ;  &gt;&gt; 3-5 months in main job ;  Persons ;</t>
  </si>
  <si>
    <t>South Australia ;  &gt;&gt; 3-5 months in main job ;  &gt; Males ;</t>
  </si>
  <si>
    <t>South Australia ;  &gt;&gt; 3-5 months in main job ;  &gt; Females ;</t>
  </si>
  <si>
    <t>South Australia ;  &gt;&gt; 6-11 months in main job ;  Persons ;</t>
  </si>
  <si>
    <t>South Australia ;  &gt;&gt; 6-11 months in main job ;  &gt; Males ;</t>
  </si>
  <si>
    <t>South Australia ;  &gt;&gt; 6-11 months in main job ;  &gt; Females ;</t>
  </si>
  <si>
    <t>South Australia ;  &gt; 1 year or more in main job ;  Persons ;</t>
  </si>
  <si>
    <t>South Australia ;  &gt; 1 year or more in main job ;  &gt; Males ;</t>
  </si>
  <si>
    <t>South Australia ;  &gt; 1 year or more in main job ;  &gt; Females ;</t>
  </si>
  <si>
    <t>South Australia ;  &gt;&gt; 1-4 years in main job ;  Persons ;</t>
  </si>
  <si>
    <t>South Australia ;  &gt;&gt; 1-4 years in main job ;  &gt; Males ;</t>
  </si>
  <si>
    <t>South Australia ;  &gt;&gt; 1-4 years in main job ;  &gt; Females ;</t>
  </si>
  <si>
    <t>South Australia ;  &gt;&gt;&gt; 1 year in main job ;  Persons ;</t>
  </si>
  <si>
    <t>South Australia ;  &gt;&gt;&gt; 1 year in main job ;  &gt; Males ;</t>
  </si>
  <si>
    <t>South Australia ;  &gt;&gt;&gt; 1 year in main job ;  &gt; Females ;</t>
  </si>
  <si>
    <t>South Australia ;  &gt;&gt;&gt; 2 years in main job ;  Persons ;</t>
  </si>
  <si>
    <t>South Australia ;  &gt;&gt;&gt; 2 years in main job ;  &gt; Males ;</t>
  </si>
  <si>
    <t>South Australia ;  &gt;&gt;&gt; 2 years in main job ;  &gt; Females ;</t>
  </si>
  <si>
    <t>South Australia ;  &gt;&gt;&gt; 3-4 years in main job ;  Persons ;</t>
  </si>
  <si>
    <t>South Australia ;  &gt;&gt;&gt; 3-4 years in main job ;  &gt; Males ;</t>
  </si>
  <si>
    <t>South Australia ;  &gt;&gt;&gt; 3-4 years in main job ;  &gt; Females ;</t>
  </si>
  <si>
    <t>South Australia ;  &gt;&gt; 5 years or more in main job ;  Persons ;</t>
  </si>
  <si>
    <t>South Australia ;  &gt;&gt; 5 years or more in main job ;  &gt; Males ;</t>
  </si>
  <si>
    <t>South Australia ;  &gt;&gt; 5 years or more in main job ;  &gt; Females ;</t>
  </si>
  <si>
    <t>South Australia ;  &gt;&gt;&gt; 5-9 years in main job ;  Persons ;</t>
  </si>
  <si>
    <t>South Australia ;  &gt;&gt;&gt; 5-9 years in main job ;  &gt; Males ;</t>
  </si>
  <si>
    <t>South Australia ;  &gt;&gt;&gt; 5-9 years in main job ;  &gt; Females ;</t>
  </si>
  <si>
    <t>South Australia ;  &gt;&gt;&gt; 10 years or more in main job ;  Persons ;</t>
  </si>
  <si>
    <t>South Australia ;  &gt;&gt;&gt; 10 years or more in main job ;  &gt; Males ;</t>
  </si>
  <si>
    <t>South Australia ;  &gt;&gt;&gt; 10 years or more in main job ;  &gt; Females ;</t>
  </si>
  <si>
    <t>South Australia ;  &gt;&gt;&gt;&gt; 10-19 years in main job ;  Persons ;</t>
  </si>
  <si>
    <t>South Australia ;  &gt;&gt;&gt;&gt; 10-19 years in main job ;  &gt; Males ;</t>
  </si>
  <si>
    <t>South Australia ;  &gt;&gt;&gt;&gt; 10-19 years in main job ;  &gt; Females ;</t>
  </si>
  <si>
    <t>South Australia ;  &gt;&gt;&gt;&gt; 20 years or more in main job ;  Persons ;</t>
  </si>
  <si>
    <t>South Australia ;  &gt;&gt;&gt;&gt; 20 years or more in main job ;  &gt; Males ;</t>
  </si>
  <si>
    <t>South Australia ;  &gt;&gt;&gt;&gt; 20 years or more in main job ;  &gt; Females ;</t>
  </si>
  <si>
    <t>South Australia ;  &gt; Changed jobs in last 12 months ;  Persons ;</t>
  </si>
  <si>
    <t>South Australia ;  &gt; Changed jobs in last 12 months ;  &gt; Males ;</t>
  </si>
  <si>
    <t>South Australia ;  &gt; Changed jobs in last 12 months ;  &gt; Females ;</t>
  </si>
  <si>
    <t>South Australia ;  &gt; Did not change jobs in last 12 months ;  Persons ;</t>
  </si>
  <si>
    <t>South Australia ;  &gt; Did not change jobs in last 12 months ;  &gt; Males ;</t>
  </si>
  <si>
    <t>South Australia ;  &gt; Did not change jobs in last 12 months ;  &gt; Females ;</t>
  </si>
  <si>
    <t>South Australia ;  Job mobility rate ;  Persons ;</t>
  </si>
  <si>
    <t>South Australia ;  Job mobility rate ;  &gt; Males ;</t>
  </si>
  <si>
    <t>South Australia ;  Job mobility rate ;  &gt; Females ;</t>
  </si>
  <si>
    <t>South Australia ;  Civilian Population aged 15 and over ;  Persons ;</t>
  </si>
  <si>
    <t>A130127436T</t>
  </si>
  <si>
    <t>A130157676L</t>
  </si>
  <si>
    <t>A130142556T</t>
  </si>
  <si>
    <t>A130127444T</t>
  </si>
  <si>
    <t>A130157684L</t>
  </si>
  <si>
    <t>A130142564T</t>
  </si>
  <si>
    <t>A130127492K</t>
  </si>
  <si>
    <t>A130157732V</t>
  </si>
  <si>
    <t>A130142612X</t>
  </si>
  <si>
    <t>A130127380T</t>
  </si>
  <si>
    <t>A130157620A</t>
  </si>
  <si>
    <t>A130142500F</t>
  </si>
  <si>
    <t>A130127556K</t>
  </si>
  <si>
    <t>A130157796F</t>
  </si>
  <si>
    <t>A130142676K</t>
  </si>
  <si>
    <t>A130127500X</t>
  </si>
  <si>
    <t>A130157740V</t>
  </si>
  <si>
    <t>A130142620X</t>
  </si>
  <si>
    <t>A130127564K</t>
  </si>
  <si>
    <t>A130157804V</t>
  </si>
  <si>
    <t>A130142684K</t>
  </si>
  <si>
    <t>A130127388K</t>
  </si>
  <si>
    <t>A130157628V</t>
  </si>
  <si>
    <t>A130142508X</t>
  </si>
  <si>
    <t>A130127300F</t>
  </si>
  <si>
    <t>A130157540A</t>
  </si>
  <si>
    <t>A130142420F</t>
  </si>
  <si>
    <t>A130127324X</t>
  </si>
  <si>
    <t>A130157564V</t>
  </si>
  <si>
    <t>A130142444X</t>
  </si>
  <si>
    <t>A130127452T</t>
  </si>
  <si>
    <t>A130157692L</t>
  </si>
  <si>
    <t>A130142572T</t>
  </si>
  <si>
    <t>A130127332X</t>
  </si>
  <si>
    <t>A130157572V</t>
  </si>
  <si>
    <t>A130142452X</t>
  </si>
  <si>
    <t>A130127374W</t>
  </si>
  <si>
    <t>A130157614F</t>
  </si>
  <si>
    <t>A130142494W</t>
  </si>
  <si>
    <t>A130127316X</t>
  </si>
  <si>
    <t>A130157556V</t>
  </si>
  <si>
    <t>A130142436X</t>
  </si>
  <si>
    <t>A130127508T</t>
  </si>
  <si>
    <t>A130157748L</t>
  </si>
  <si>
    <t>A130142628T</t>
  </si>
  <si>
    <t>A130127516T</t>
  </si>
  <si>
    <t>A130157756L</t>
  </si>
  <si>
    <t>A130142636T</t>
  </si>
  <si>
    <t>A130127348T</t>
  </si>
  <si>
    <t>A130157588L</t>
  </si>
  <si>
    <t>A130142468T</t>
  </si>
  <si>
    <t>A130127308X</t>
  </si>
  <si>
    <t>A130157548V</t>
  </si>
  <si>
    <t>A130142428X</t>
  </si>
  <si>
    <t>A130127396K</t>
  </si>
  <si>
    <t>A130157636V</t>
  </si>
  <si>
    <t>A130142516X</t>
  </si>
  <si>
    <t>A130127340X</t>
  </si>
  <si>
    <t>A130157580V</t>
  </si>
  <si>
    <t>A130142460X</t>
  </si>
  <si>
    <t>A130127404X</t>
  </si>
  <si>
    <t>A130157644V</t>
  </si>
  <si>
    <t>A130142524X</t>
  </si>
  <si>
    <t>A130127356T</t>
  </si>
  <si>
    <t>A130157596L</t>
  </si>
  <si>
    <t>A130142476T</t>
  </si>
  <si>
    <t>A130127412X</t>
  </si>
  <si>
    <t>A130157652V</t>
  </si>
  <si>
    <t>A130142532X</t>
  </si>
  <si>
    <t>A130127468K</t>
  </si>
  <si>
    <t>A130157708V</t>
  </si>
  <si>
    <t>A130142588K</t>
  </si>
  <si>
    <t>A130127420X</t>
  </si>
  <si>
    <t>A130157660V</t>
  </si>
  <si>
    <t>A130142540X</t>
  </si>
  <si>
    <t>A130127364T</t>
  </si>
  <si>
    <t>A130157604A</t>
  </si>
  <si>
    <t>A130142484T</t>
  </si>
  <si>
    <t>A130127524T</t>
  </si>
  <si>
    <t>A130157764L</t>
  </si>
  <si>
    <t>A130142644T</t>
  </si>
  <si>
    <t>A130127476K</t>
  </si>
  <si>
    <t>A130157716V</t>
  </si>
  <si>
    <t>A130142596K</t>
  </si>
  <si>
    <t>A130127484K</t>
  </si>
  <si>
    <t>A130157724V</t>
  </si>
  <si>
    <t>A130142604X</t>
  </si>
  <si>
    <t>A130127572K</t>
  </si>
  <si>
    <t>A130157812V</t>
  </si>
  <si>
    <t>A130142692K</t>
  </si>
  <si>
    <t>A130128860W</t>
  </si>
  <si>
    <t>A130159100J</t>
  </si>
  <si>
    <t>A130143980W</t>
  </si>
  <si>
    <t>A130128932W</t>
  </si>
  <si>
    <t>A130159172V</t>
  </si>
  <si>
    <t>A130144052X</t>
  </si>
  <si>
    <t>A130128828W</t>
  </si>
  <si>
    <t>A130159068V</t>
  </si>
  <si>
    <t>A130143948W</t>
  </si>
  <si>
    <t>A130128940W</t>
  </si>
  <si>
    <t>A130159180V</t>
  </si>
  <si>
    <t>A130144060X</t>
  </si>
  <si>
    <t>A130128948R</t>
  </si>
  <si>
    <t>A130159188L</t>
  </si>
  <si>
    <t>A130144068T</t>
  </si>
  <si>
    <t>A130128836W</t>
  </si>
  <si>
    <t>A130159076V</t>
  </si>
  <si>
    <t>A130143956W</t>
  </si>
  <si>
    <t>A130128844W</t>
  </si>
  <si>
    <t>A130159084V</t>
  </si>
  <si>
    <t>A130143964W</t>
  </si>
  <si>
    <t>A130128892R</t>
  </si>
  <si>
    <t>A130159132A</t>
  </si>
  <si>
    <t>A130144012F</t>
  </si>
  <si>
    <t>A130128780W</t>
  </si>
  <si>
    <t>A130159020J</t>
  </si>
  <si>
    <t>A130143900K</t>
  </si>
  <si>
    <t>A130128956R</t>
  </si>
  <si>
    <t>A130159196L</t>
  </si>
  <si>
    <t>A130144076T</t>
  </si>
  <si>
    <t>A130128900C</t>
  </si>
  <si>
    <t>A130159140A</t>
  </si>
  <si>
    <t>A130144020F</t>
  </si>
  <si>
    <t>A130128964R</t>
  </si>
  <si>
    <t>A130159204A</t>
  </si>
  <si>
    <t>A130144084T</t>
  </si>
  <si>
    <t>A130128788R</t>
  </si>
  <si>
    <t>A130159028A</t>
  </si>
  <si>
    <t>A130143908C</t>
  </si>
  <si>
    <t>A130128700K</t>
  </si>
  <si>
    <t>A130158940F</t>
  </si>
  <si>
    <t>A130143820K</t>
  </si>
  <si>
    <t>A130128724C</t>
  </si>
  <si>
    <t>A130158964X</t>
  </si>
  <si>
    <t>A130143844C</t>
  </si>
  <si>
    <t>A130128852W</t>
  </si>
  <si>
    <t>A130159092V</t>
  </si>
  <si>
    <t>A130143972W</t>
  </si>
  <si>
    <t>A130128732C</t>
  </si>
  <si>
    <t>A130158972X</t>
  </si>
  <si>
    <t>A130143852C</t>
  </si>
  <si>
    <t>A130128774A</t>
  </si>
  <si>
    <t>A130159014L</t>
  </si>
  <si>
    <t>A130143894A</t>
  </si>
  <si>
    <t>A130128716C</t>
  </si>
  <si>
    <t>A130158956X</t>
  </si>
  <si>
    <t>A130143836C</t>
  </si>
  <si>
    <t>A130128908W</t>
  </si>
  <si>
    <t>A130159148V</t>
  </si>
  <si>
    <t>A130144028X</t>
  </si>
  <si>
    <t>A130128916W</t>
  </si>
  <si>
    <t>A130159156V</t>
  </si>
  <si>
    <t>A130144036X</t>
  </si>
  <si>
    <t>A130128748W</t>
  </si>
  <si>
    <t>A130158988T</t>
  </si>
  <si>
    <t>A130143868W</t>
  </si>
  <si>
    <t>A130128708C</t>
  </si>
  <si>
    <t>A130158948X</t>
  </si>
  <si>
    <t>A130143828C</t>
  </si>
  <si>
    <t>A130128796R</t>
  </si>
  <si>
    <t>A130159036A</t>
  </si>
  <si>
    <t>A130143916C</t>
  </si>
  <si>
    <t>A130128740C</t>
  </si>
  <si>
    <t>A130158980X</t>
  </si>
  <si>
    <t>A130143860C</t>
  </si>
  <si>
    <t>A130128804C</t>
  </si>
  <si>
    <t>A130159044A</t>
  </si>
  <si>
    <t>A130143924C</t>
  </si>
  <si>
    <t>A130128756W</t>
  </si>
  <si>
    <t>A130158996T</t>
  </si>
  <si>
    <t>A130143876W</t>
  </si>
  <si>
    <t>A130128812C</t>
  </si>
  <si>
    <t>A130159052A</t>
  </si>
  <si>
    <t>A130143932C</t>
  </si>
  <si>
    <t>A130128868R</t>
  </si>
  <si>
    <t>A130159108A</t>
  </si>
  <si>
    <t>A130143988R</t>
  </si>
  <si>
    <t>A130128820C</t>
  </si>
  <si>
    <t>A130159060A</t>
  </si>
  <si>
    <t>A130143940C</t>
  </si>
  <si>
    <t>A130128764W</t>
  </si>
  <si>
    <t>A130159004J</t>
  </si>
  <si>
    <t>A130143884W</t>
  </si>
  <si>
    <t>A130128924W</t>
  </si>
  <si>
    <t>A130159164V</t>
  </si>
  <si>
    <t>A130144044X</t>
  </si>
  <si>
    <t>A130128876R</t>
  </si>
  <si>
    <t>A130159116A</t>
  </si>
  <si>
    <t>A130143996R</t>
  </si>
  <si>
    <t>A130128884R</t>
  </si>
  <si>
    <t>A130159124A</t>
  </si>
  <si>
    <t>A130144004F</t>
  </si>
  <si>
    <t>A130128972R</t>
  </si>
  <si>
    <t>A130159212A</t>
  </si>
  <si>
    <t>A130144092T</t>
  </si>
  <si>
    <t>A130129140T</t>
  </si>
  <si>
    <t>A130159380L</t>
  </si>
  <si>
    <t>A130144260T</t>
  </si>
  <si>
    <t>A130129212T</t>
  </si>
  <si>
    <t>A130159452L</t>
  </si>
  <si>
    <t>A130144332T</t>
  </si>
  <si>
    <t>A130129108T</t>
  </si>
  <si>
    <t>A130159348L</t>
  </si>
  <si>
    <t>A130144228T</t>
  </si>
  <si>
    <t>A130129220T</t>
  </si>
  <si>
    <t>A130159460L</t>
  </si>
  <si>
    <t>A130144340T</t>
  </si>
  <si>
    <t>A130129228K</t>
  </si>
  <si>
    <t>A130159468F</t>
  </si>
  <si>
    <t>A130144348K</t>
  </si>
  <si>
    <t>A130129116T</t>
  </si>
  <si>
    <t>A130159356L</t>
  </si>
  <si>
    <t>A130144236T</t>
  </si>
  <si>
    <t>A130129124T</t>
  </si>
  <si>
    <t>A130159364L</t>
  </si>
  <si>
    <t>A130144244T</t>
  </si>
  <si>
    <t>A130129172K</t>
  </si>
  <si>
    <t>A130159412V</t>
  </si>
  <si>
    <t>A130144292K</t>
  </si>
  <si>
    <t>A130129060T</t>
  </si>
  <si>
    <t>A130159300A</t>
  </si>
  <si>
    <t>A130144180T</t>
  </si>
  <si>
    <t>A130129236K</t>
  </si>
  <si>
    <t>A130159476F</t>
  </si>
  <si>
    <t>A130144356K</t>
  </si>
  <si>
    <t>A130129180K</t>
  </si>
  <si>
    <t>A130159420V</t>
  </si>
  <si>
    <t>A130144300X</t>
  </si>
  <si>
    <t>A130129244K</t>
  </si>
  <si>
    <t>A130159484F</t>
  </si>
  <si>
    <t>A130144364K</t>
  </si>
  <si>
    <t>A130129068K</t>
  </si>
  <si>
    <t>A130159308V</t>
  </si>
  <si>
    <t>A130144188K</t>
  </si>
  <si>
    <t>A130128980R</t>
  </si>
  <si>
    <t>A130159220A</t>
  </si>
  <si>
    <t>A130144100F</t>
  </si>
  <si>
    <t>A130129004X</t>
  </si>
  <si>
    <t>A130159244V</t>
  </si>
  <si>
    <t>A130144124X</t>
  </si>
  <si>
    <t>A130129132T</t>
  </si>
  <si>
    <t>A130159372L</t>
  </si>
  <si>
    <t>A130144252T</t>
  </si>
  <si>
    <t>A130129012X</t>
  </si>
  <si>
    <t>A130159252V</t>
  </si>
  <si>
    <t>A130144132X</t>
  </si>
  <si>
    <t>A130129054W</t>
  </si>
  <si>
    <t>A130159294T</t>
  </si>
  <si>
    <t>A130144174W</t>
  </si>
  <si>
    <t>A130128996J</t>
  </si>
  <si>
    <t>South Australia ;  Civilian Population aged 15 and over ;  &gt; Males ;</t>
  </si>
  <si>
    <t>South Australia ;  Civilian Population aged 15 and over ;  &gt; Females ;</t>
  </si>
  <si>
    <t>South Australia ;  Left, lost or worked multiple jobs last year ;  Persons ;</t>
  </si>
  <si>
    <t>South Australia ;  Left, lost or worked multiple jobs last year ;  &gt; Males ;</t>
  </si>
  <si>
    <t>South Australia ;  Left, lost or worked multiple jobs last year ;  &gt; Females ;</t>
  </si>
  <si>
    <t>South Australia ;  &gt; Employed and had more than one job last year ;  Persons ;</t>
  </si>
  <si>
    <t>South Australia ;  &gt; Employed and had more than one job last year ;  &gt; Males ;</t>
  </si>
  <si>
    <t>South Australia ;  &gt; Employed and had more than one job last year ;  &gt; Females ;</t>
  </si>
  <si>
    <t>South Australia ;  &gt;&gt; Single job holder and had more than one job last year ;  Persons ;</t>
  </si>
  <si>
    <t>South Australia ;  &gt;&gt; Single job holder and had more than one job last year ;  &gt; Males ;</t>
  </si>
  <si>
    <t>South Australia ;  &gt;&gt; Single job holder and had more than one job last year ;  &gt; Females ;</t>
  </si>
  <si>
    <t>South Australia ;  &gt;&gt; Multiple job holder and had more than one job last year ;  Persons ;</t>
  </si>
  <si>
    <t>South Australia ;  &gt;&gt; Multiple job holder and had more than one job last year ;  &gt; Males ;</t>
  </si>
  <si>
    <t>South Australia ;  &gt;&gt; Multiple job holder and had more than one job last year ;  &gt; Females ;</t>
  </si>
  <si>
    <t>South Australia ;  &gt;&gt; Underemployed and had more than one job last year ;  Persons ;</t>
  </si>
  <si>
    <t>South Australia ;  &gt;&gt; Underemployed and had more than one job last year ;  &gt; Males ;</t>
  </si>
  <si>
    <t>South Australia ;  &gt;&gt; Underemployed and had more than one job last year ;  &gt; Females ;</t>
  </si>
  <si>
    <t>South Australia ;  &gt; Unemployed and had a job last year ;  Persons ;</t>
  </si>
  <si>
    <t>South Australia ;  &gt; Unemployed and had a job last year ;  &gt; Males ;</t>
  </si>
  <si>
    <t>South Australia ;  &gt; Unemployed and had a job last year ;  &gt; Females ;</t>
  </si>
  <si>
    <t>South Australia ;  &gt; Not in the labour force and had a job last year ;  Persons ;</t>
  </si>
  <si>
    <t>South Australia ;  &gt; Not in the labour force and had a job last year ;  &gt; Males ;</t>
  </si>
  <si>
    <t>South Australia ;  &gt; Not in the labour force and had a job last year ;  &gt; Females ;</t>
  </si>
  <si>
    <t>South Australia ;  Left a job last year ;  Persons ;</t>
  </si>
  <si>
    <t>South Australia ;  Left a job last year ;  &gt; Males ;</t>
  </si>
  <si>
    <t>South Australia ;  Left a job last year ;  &gt; Females ;</t>
  </si>
  <si>
    <t>South Australia ;  &gt; Employed in a new job since left last job ;  Persons ;</t>
  </si>
  <si>
    <t>South Australia ;  &gt; Employed in a new job since left last job ;  &gt; Males ;</t>
  </si>
  <si>
    <t>South Australia ;  &gt; Employed in a new job since left last job ;  &gt; Females ;</t>
  </si>
  <si>
    <t>South Australia ;  &gt;&gt; Underemployed in a new job since left last job ;  Persons ;</t>
  </si>
  <si>
    <t>South Australia ;  &gt;&gt; Underemployed in a new job since left last job ;  &gt; Males ;</t>
  </si>
  <si>
    <t>South Australia ;  &gt;&gt; Underemployed in a new job since left last job ;  &gt; Females ;</t>
  </si>
  <si>
    <t>South Australia ;  &gt; Not employed since left last job ;  Persons ;</t>
  </si>
  <si>
    <t>South Australia ;  &gt; Not employed since left last job ;  &gt; Males ;</t>
  </si>
  <si>
    <t>South Australia ;  &gt; Not employed since left last job ;  &gt; Females ;</t>
  </si>
  <si>
    <t>South Australia ;  Lost a job last year ;  Persons ;</t>
  </si>
  <si>
    <t>South Australia ;  Lost a job last year ;  &gt; Males ;</t>
  </si>
  <si>
    <t>South Australia ;  Lost a job last year ;  &gt; Females ;</t>
  </si>
  <si>
    <t>South Australia ;  &gt; Retrenched last year ;  Persons ;</t>
  </si>
  <si>
    <t>South Australia ;  &gt; Retrenched last year ;  &gt; Males ;</t>
  </si>
  <si>
    <t>South Australia ;  &gt; Retrenched last year ;  &gt; Females ;</t>
  </si>
  <si>
    <t>South Australia ;  &gt; Employed in a new job since lost last job ;  Persons ;</t>
  </si>
  <si>
    <t>South Australia ;  &gt; Employed in a new job since lost last job ;  &gt; Males ;</t>
  </si>
  <si>
    <t>South Australia ;  &gt; Employed in a new job since lost last job ;  &gt; Females ;</t>
  </si>
  <si>
    <t>South Australia ;  &gt;&gt; Underemployed in a new job since lost last job ;  Persons ;</t>
  </si>
  <si>
    <t>South Australia ;  &gt;&gt; Underemployed in a new job since lost last job ;  &gt; Males ;</t>
  </si>
  <si>
    <t>South Australia ;  &gt;&gt; Underemployed in a new job since lost last job ;  &gt; Females ;</t>
  </si>
  <si>
    <t>South Australia ;  &gt; Not employed since lost last job ;  Persons ;</t>
  </si>
  <si>
    <t>South Australia ;  &gt; Not employed since lost last job ;  &gt; Males ;</t>
  </si>
  <si>
    <t>South Australia ;  &gt; Not employed since lost last job ;  &gt; Females ;</t>
  </si>
  <si>
    <t>Western Australia ;  Employed total ;  Persons ;</t>
  </si>
  <si>
    <t>Western Australia ;  Employed total ;  &gt; Males ;</t>
  </si>
  <si>
    <t>Western Australia ;  Employed total ;  &gt; Females ;</t>
  </si>
  <si>
    <t>Western Australia ;  &gt; Less than 1 year in main job ;  Persons ;</t>
  </si>
  <si>
    <t>Western Australia ;  &gt; Less than 1 year in main job ;  &gt; Males ;</t>
  </si>
  <si>
    <t>Western Australia ;  &gt; Less than 1 year in main job ;  &gt; Females ;</t>
  </si>
  <si>
    <t>Western Australia ;  &gt;&gt; Less than 3 months in main job ;  Persons ;</t>
  </si>
  <si>
    <t>Western Australia ;  &gt;&gt; Less than 3 months in main job ;  &gt; Males ;</t>
  </si>
  <si>
    <t>Western Australia ;  &gt;&gt; Less than 3 months in main job ;  &gt; Females ;</t>
  </si>
  <si>
    <t>Western Australia ;  &gt;&gt; 3-5 months in main job ;  Persons ;</t>
  </si>
  <si>
    <t>Western Australia ;  &gt;&gt; 3-5 months in main job ;  &gt; Males ;</t>
  </si>
  <si>
    <t>Western Australia ;  &gt;&gt; 3-5 months in main job ;  &gt; Females ;</t>
  </si>
  <si>
    <t>Western Australia ;  &gt;&gt; 6-11 months in main job ;  Persons ;</t>
  </si>
  <si>
    <t>Western Australia ;  &gt;&gt; 6-11 months in main job ;  &gt; Males ;</t>
  </si>
  <si>
    <t>Western Australia ;  &gt;&gt; 6-11 months in main job ;  &gt; Females ;</t>
  </si>
  <si>
    <t>Western Australia ;  &gt; 1 year or more in main job ;  Persons ;</t>
  </si>
  <si>
    <t>Western Australia ;  &gt; 1 year or more in main job ;  &gt; Males ;</t>
  </si>
  <si>
    <t>Western Australia ;  &gt; 1 year or more in main job ;  &gt; Females ;</t>
  </si>
  <si>
    <t>Western Australia ;  &gt;&gt; 1-4 years in main job ;  Persons ;</t>
  </si>
  <si>
    <t>Western Australia ;  &gt;&gt; 1-4 years in main job ;  &gt; Males ;</t>
  </si>
  <si>
    <t>Western Australia ;  &gt;&gt; 1-4 years in main job ;  &gt; Females ;</t>
  </si>
  <si>
    <t>Western Australia ;  &gt;&gt;&gt; 1 year in main job ;  Persons ;</t>
  </si>
  <si>
    <t>Western Australia ;  &gt;&gt;&gt; 1 year in main job ;  &gt; Males ;</t>
  </si>
  <si>
    <t>Western Australia ;  &gt;&gt;&gt; 1 year in main job ;  &gt; Females ;</t>
  </si>
  <si>
    <t>Western Australia ;  &gt;&gt;&gt; 2 years in main job ;  Persons ;</t>
  </si>
  <si>
    <t>Western Australia ;  &gt;&gt;&gt; 2 years in main job ;  &gt; Males ;</t>
  </si>
  <si>
    <t>Western Australia ;  &gt;&gt;&gt; 2 years in main job ;  &gt; Females ;</t>
  </si>
  <si>
    <t>Western Australia ;  &gt;&gt;&gt; 3-4 years in main job ;  Persons ;</t>
  </si>
  <si>
    <t>Western Australia ;  &gt;&gt;&gt; 3-4 years in main job ;  &gt; Males ;</t>
  </si>
  <si>
    <t>Western Australia ;  &gt;&gt;&gt; 3-4 years in main job ;  &gt; Females ;</t>
  </si>
  <si>
    <t>Western Australia ;  &gt;&gt; 5 years or more in main job ;  Persons ;</t>
  </si>
  <si>
    <t>Western Australia ;  &gt;&gt; 5 years or more in main job ;  &gt; Males ;</t>
  </si>
  <si>
    <t>Western Australia ;  &gt;&gt; 5 years or more in main job ;  &gt; Females ;</t>
  </si>
  <si>
    <t>Western Australia ;  &gt;&gt;&gt; 5-9 years in main job ;  Persons ;</t>
  </si>
  <si>
    <t>Western Australia ;  &gt;&gt;&gt; 5-9 years in main job ;  &gt; Males ;</t>
  </si>
  <si>
    <t>Western Australia ;  &gt;&gt;&gt; 5-9 years in main job ;  &gt; Females ;</t>
  </si>
  <si>
    <t>Western Australia ;  &gt;&gt;&gt; 10 years or more in main job ;  Persons ;</t>
  </si>
  <si>
    <t>Western Australia ;  &gt;&gt;&gt; 10 years or more in main job ;  &gt; Males ;</t>
  </si>
  <si>
    <t>Western Australia ;  &gt;&gt;&gt; 10 years or more in main job ;  &gt; Females ;</t>
  </si>
  <si>
    <t>Western Australia ;  &gt;&gt;&gt;&gt; 10-19 years in main job ;  Persons ;</t>
  </si>
  <si>
    <t>Western Australia ;  &gt;&gt;&gt;&gt; 10-19 years in main job ;  &gt; Males ;</t>
  </si>
  <si>
    <t>Western Australia ;  &gt;&gt;&gt;&gt; 10-19 years in main job ;  &gt; Females ;</t>
  </si>
  <si>
    <t>Western Australia ;  &gt;&gt;&gt;&gt; 20 years or more in main job ;  Persons ;</t>
  </si>
  <si>
    <t>Western Australia ;  &gt;&gt;&gt;&gt; 20 years or more in main job ;  &gt; Males ;</t>
  </si>
  <si>
    <t>Western Australia ;  &gt;&gt;&gt;&gt; 20 years or more in main job ;  &gt; Females ;</t>
  </si>
  <si>
    <t>Western Australia ;  &gt; Changed jobs in last 12 months ;  Persons ;</t>
  </si>
  <si>
    <t>Western Australia ;  &gt; Changed jobs in last 12 months ;  &gt; Males ;</t>
  </si>
  <si>
    <t>Western Australia ;  &gt; Changed jobs in last 12 months ;  &gt; Females ;</t>
  </si>
  <si>
    <t>Western Australia ;  &gt; Did not change jobs in last 12 months ;  Persons ;</t>
  </si>
  <si>
    <t>Western Australia ;  &gt; Did not change jobs in last 12 months ;  &gt; Males ;</t>
  </si>
  <si>
    <t>Western Australia ;  &gt; Did not change jobs in last 12 months ;  &gt; Females ;</t>
  </si>
  <si>
    <t>Western Australia ;  Job mobility rate ;  Persons ;</t>
  </si>
  <si>
    <t>Western Australia ;  Job mobility rate ;  &gt; Males ;</t>
  </si>
  <si>
    <t>Western Australia ;  Job mobility rate ;  &gt; Females ;</t>
  </si>
  <si>
    <t>Western Australia ;  Civilian Population aged 15 and over ;  Persons ;</t>
  </si>
  <si>
    <t>Western Australia ;  Civilian Population aged 15 and over ;  &gt; Males ;</t>
  </si>
  <si>
    <t>Western Australia ;  Civilian Population aged 15 and over ;  &gt; Females ;</t>
  </si>
  <si>
    <t>Western Australia ;  Left, lost or worked multiple jobs last year ;  Persons ;</t>
  </si>
  <si>
    <t>Western Australia ;  Left, lost or worked multiple jobs last year ;  &gt; Males ;</t>
  </si>
  <si>
    <t>Western Australia ;  Left, lost or worked multiple jobs last year ;  &gt; Females ;</t>
  </si>
  <si>
    <t>Western Australia ;  &gt; Employed and had more than one job last year ;  Persons ;</t>
  </si>
  <si>
    <t>Western Australia ;  &gt; Employed and had more than one job last year ;  &gt; Males ;</t>
  </si>
  <si>
    <t>Western Australia ;  &gt; Employed and had more than one job last year ;  &gt; Females ;</t>
  </si>
  <si>
    <t>Western Australia ;  &gt;&gt; Single job holder and had more than one job last year ;  Persons ;</t>
  </si>
  <si>
    <t>Western Australia ;  &gt;&gt; Single job holder and had more than one job last year ;  &gt; Males ;</t>
  </si>
  <si>
    <t>Western Australia ;  &gt;&gt; Single job holder and had more than one job last year ;  &gt; Females ;</t>
  </si>
  <si>
    <t>Western Australia ;  &gt;&gt; Multiple job holder and had more than one job last year ;  Persons ;</t>
  </si>
  <si>
    <t>Western Australia ;  &gt;&gt; Multiple job holder and had more than one job last year ;  &gt; Males ;</t>
  </si>
  <si>
    <t>Western Australia ;  &gt;&gt; Multiple job holder and had more than one job last year ;  &gt; Females ;</t>
  </si>
  <si>
    <t>Western Australia ;  &gt;&gt; Underemployed and had more than one job last year ;  Persons ;</t>
  </si>
  <si>
    <t>Western Australia ;  &gt;&gt; Underemployed and had more than one job last year ;  &gt; Males ;</t>
  </si>
  <si>
    <t>Western Australia ;  &gt;&gt; Underemployed and had more than one job last year ;  &gt; Females ;</t>
  </si>
  <si>
    <t>Western Australia ;  &gt; Unemployed and had a job last year ;  Persons ;</t>
  </si>
  <si>
    <t>Western Australia ;  &gt; Unemployed and had a job last year ;  &gt; Males ;</t>
  </si>
  <si>
    <t>Western Australia ;  &gt; Unemployed and had a job last year ;  &gt; Females ;</t>
  </si>
  <si>
    <t>Western Australia ;  &gt; Not in the labour force and had a job last year ;  Persons ;</t>
  </si>
  <si>
    <t>Western Australia ;  &gt; Not in the labour force and had a job last year ;  &gt; Males ;</t>
  </si>
  <si>
    <t>Western Australia ;  &gt; Not in the labour force and had a job last year ;  &gt; Females ;</t>
  </si>
  <si>
    <t>Western Australia ;  Left a job last year ;  Persons ;</t>
  </si>
  <si>
    <t>Western Australia ;  Left a job last year ;  &gt; Males ;</t>
  </si>
  <si>
    <t>Western Australia ;  Left a job last year ;  &gt; Females ;</t>
  </si>
  <si>
    <t>Western Australia ;  &gt; Employed in a new job since left last job ;  Persons ;</t>
  </si>
  <si>
    <t>Western Australia ;  &gt; Employed in a new job since left last job ;  &gt; Males ;</t>
  </si>
  <si>
    <t>Western Australia ;  &gt; Employed in a new job since left last job ;  &gt; Females ;</t>
  </si>
  <si>
    <t>Western Australia ;  &gt;&gt; Underemployed in a new job since left last job ;  Persons ;</t>
  </si>
  <si>
    <t>Western Australia ;  &gt;&gt; Underemployed in a new job since left last job ;  &gt; Males ;</t>
  </si>
  <si>
    <t>Western Australia ;  &gt;&gt; Underemployed in a new job since left last job ;  &gt; Females ;</t>
  </si>
  <si>
    <t>Western Australia ;  &gt; Not employed since left last job ;  Persons ;</t>
  </si>
  <si>
    <t>Western Australia ;  &gt; Not employed since left last job ;  &gt; Males ;</t>
  </si>
  <si>
    <t>Western Australia ;  &gt; Not employed since left last job ;  &gt; Females ;</t>
  </si>
  <si>
    <t>Western Australia ;  Lost a job last year ;  Persons ;</t>
  </si>
  <si>
    <t>Western Australia ;  Lost a job last year ;  &gt; Males ;</t>
  </si>
  <si>
    <t>Western Australia ;  Lost a job last year ;  &gt; Females ;</t>
  </si>
  <si>
    <t>Western Australia ;  &gt; Retrenched last year ;  Persons ;</t>
  </si>
  <si>
    <t>Western Australia ;  &gt; Retrenched last year ;  &gt; Males ;</t>
  </si>
  <si>
    <t>Western Australia ;  &gt; Retrenched last year ;  &gt; Females ;</t>
  </si>
  <si>
    <t>Western Australia ;  &gt; Employed in a new job since lost last job ;  Persons ;</t>
  </si>
  <si>
    <t>Western Australia ;  &gt; Employed in a new job since lost last job ;  &gt; Males ;</t>
  </si>
  <si>
    <t>Western Australia ;  &gt; Employed in a new job since lost last job ;  &gt; Females ;</t>
  </si>
  <si>
    <t>Western Australia ;  &gt;&gt; Underemployed in a new job since lost last job ;  Persons ;</t>
  </si>
  <si>
    <t>Western Australia ;  &gt;&gt; Underemployed in a new job since lost last job ;  &gt; Males ;</t>
  </si>
  <si>
    <t>Western Australia ;  &gt;&gt; Underemployed in a new job since lost last job ;  &gt; Females ;</t>
  </si>
  <si>
    <t>Western Australia ;  &gt; Not employed since lost last job ;  Persons ;</t>
  </si>
  <si>
    <t>Western Australia ;  &gt; Not employed since lost last job ;  &gt; Males ;</t>
  </si>
  <si>
    <t>Western Australia ;  &gt; Not employed since lost last job ;  &gt; Females ;</t>
  </si>
  <si>
    <t>Tasmania ;  Employed total ;  Persons ;</t>
  </si>
  <si>
    <t>Tasmania ;  Employed total ;  &gt; Males ;</t>
  </si>
  <si>
    <t>Tasmania ;  Employed total ;  &gt; Females ;</t>
  </si>
  <si>
    <t>Tasmania ;  &gt; Less than 1 year in main job ;  Persons ;</t>
  </si>
  <si>
    <t>Tasmania ;  &gt; Less than 1 year in main job ;  &gt; Males ;</t>
  </si>
  <si>
    <t>Tasmania ;  &gt; Less than 1 year in main job ;  &gt; Females ;</t>
  </si>
  <si>
    <t>Tasmania ;  &gt;&gt; Less than 3 months in main job ;  Persons ;</t>
  </si>
  <si>
    <t>Tasmania ;  &gt;&gt; Less than 3 months in main job ;  &gt; Males ;</t>
  </si>
  <si>
    <t>Tasmania ;  &gt;&gt; Less than 3 months in main job ;  &gt; Females ;</t>
  </si>
  <si>
    <t>Tasmania ;  &gt;&gt; 3-5 months in main job ;  Persons ;</t>
  </si>
  <si>
    <t>Tasmania ;  &gt;&gt; 3-5 months in main job ;  &gt; Males ;</t>
  </si>
  <si>
    <t>Tasmania ;  &gt;&gt; 3-5 months in main job ;  &gt; Females ;</t>
  </si>
  <si>
    <t>Tasmania ;  &gt;&gt; 6-11 months in main job ;  Persons ;</t>
  </si>
  <si>
    <t>Tasmania ;  &gt;&gt; 6-11 months in main job ;  &gt; Males ;</t>
  </si>
  <si>
    <t>Tasmania ;  &gt;&gt; 6-11 months in main job ;  &gt; Females ;</t>
  </si>
  <si>
    <t>Tasmania ;  &gt; 1 year or more in main job ;  Persons ;</t>
  </si>
  <si>
    <t>Tasmania ;  &gt; 1 year or more in main job ;  &gt; Males ;</t>
  </si>
  <si>
    <t>Tasmania ;  &gt; 1 year or more in main job ;  &gt; Females ;</t>
  </si>
  <si>
    <t>Tasmania ;  &gt;&gt; 1-4 years in main job ;  Persons ;</t>
  </si>
  <si>
    <t>Tasmania ;  &gt;&gt; 1-4 years in main job ;  &gt; Males ;</t>
  </si>
  <si>
    <t>Tasmania ;  &gt;&gt; 1-4 years in main job ;  &gt; Females ;</t>
  </si>
  <si>
    <t>Tasmania ;  &gt;&gt;&gt; 1 year in main job ;  Persons ;</t>
  </si>
  <si>
    <t>Tasmania ;  &gt;&gt;&gt; 1 year in main job ;  &gt; Males ;</t>
  </si>
  <si>
    <t>Tasmania ;  &gt;&gt;&gt; 1 year in main job ;  &gt; Females ;</t>
  </si>
  <si>
    <t>Tasmania ;  &gt;&gt;&gt; 2 years in main job ;  Persons ;</t>
  </si>
  <si>
    <t>Tasmania ;  &gt;&gt;&gt; 2 years in main job ;  &gt; Males ;</t>
  </si>
  <si>
    <t>Tasmania ;  &gt;&gt;&gt; 2 years in main job ;  &gt; Females ;</t>
  </si>
  <si>
    <t>Tasmania ;  &gt;&gt;&gt; 3-4 years in main job ;  Persons ;</t>
  </si>
  <si>
    <t>Tasmania ;  &gt;&gt;&gt; 3-4 years in main job ;  &gt; Males ;</t>
  </si>
  <si>
    <t>Tasmania ;  &gt;&gt;&gt; 3-4 years in main job ;  &gt; Females ;</t>
  </si>
  <si>
    <t>Tasmania ;  &gt;&gt; 5 years or more in main job ;  Persons ;</t>
  </si>
  <si>
    <t>Tasmania ;  &gt;&gt; 5 years or more in main job ;  &gt; Males ;</t>
  </si>
  <si>
    <t>Tasmania ;  &gt;&gt; 5 years or more in main job ;  &gt; Females ;</t>
  </si>
  <si>
    <t>Tasmania ;  &gt;&gt;&gt; 5-9 years in main job ;  Persons ;</t>
  </si>
  <si>
    <t>Tasmania ;  &gt;&gt;&gt; 5-9 years in main job ;  &gt; Males ;</t>
  </si>
  <si>
    <t>Tasmania ;  &gt;&gt;&gt; 5-9 years in main job ;  &gt; Females ;</t>
  </si>
  <si>
    <t>Tasmania ;  &gt;&gt;&gt; 10 years or more in main job ;  Persons ;</t>
  </si>
  <si>
    <t>Tasmania ;  &gt;&gt;&gt; 10 years or more in main job ;  &gt; Males ;</t>
  </si>
  <si>
    <t>Tasmania ;  &gt;&gt;&gt; 10 years or more in main job ;  &gt; Females ;</t>
  </si>
  <si>
    <t>Tasmania ;  &gt;&gt;&gt;&gt; 10-19 years in main job ;  Persons ;</t>
  </si>
  <si>
    <t>Tasmania ;  &gt;&gt;&gt;&gt; 10-19 years in main job ;  &gt; Males ;</t>
  </si>
  <si>
    <t>Tasmania ;  &gt;&gt;&gt;&gt; 10-19 years in main job ;  &gt; Females ;</t>
  </si>
  <si>
    <t>Tasmania ;  &gt;&gt;&gt;&gt; 20 years or more in main job ;  Persons ;</t>
  </si>
  <si>
    <t>Tasmania ;  &gt;&gt;&gt;&gt; 20 years or more in main job ;  &gt; Males ;</t>
  </si>
  <si>
    <t>Tasmania ;  &gt;&gt;&gt;&gt; 20 years or more in main job ;  &gt; Females ;</t>
  </si>
  <si>
    <t>Tasmania ;  &gt; Changed jobs in last 12 months ;  Persons ;</t>
  </si>
  <si>
    <t>Tasmania ;  &gt; Changed jobs in last 12 months ;  &gt; Males ;</t>
  </si>
  <si>
    <t>Tasmania ;  &gt; Changed jobs in last 12 months ;  &gt; Females ;</t>
  </si>
  <si>
    <t>Tasmania ;  &gt; Did not change jobs in last 12 months ;  Persons ;</t>
  </si>
  <si>
    <t>Tasmania ;  &gt; Did not change jobs in last 12 months ;  &gt; Males ;</t>
  </si>
  <si>
    <t>Tasmania ;  &gt; Did not change jobs in last 12 months ;  &gt; Females ;</t>
  </si>
  <si>
    <t>Tasmania ;  Job mobility rate ;  Persons ;</t>
  </si>
  <si>
    <t>Tasmania ;  Job mobility rate ;  &gt; Males ;</t>
  </si>
  <si>
    <t>Tasmania ;  Job mobility rate ;  &gt; Females ;</t>
  </si>
  <si>
    <t>Tasmania ;  Civilian Population aged 15 and over ;  Persons ;</t>
  </si>
  <si>
    <t>Tasmania ;  Civilian Population aged 15 and over ;  &gt; Males ;</t>
  </si>
  <si>
    <t>Tasmania ;  Civilian Population aged 15 and over ;  &gt; Females ;</t>
  </si>
  <si>
    <t>Tasmania ;  Left, lost or worked multiple jobs last year ;  Persons ;</t>
  </si>
  <si>
    <t>Tasmania ;  Left, lost or worked multiple jobs last year ;  &gt; Males ;</t>
  </si>
  <si>
    <t>Tasmania ;  Left, lost or worked multiple jobs last year ;  &gt; Females ;</t>
  </si>
  <si>
    <t>Tasmania ;  &gt; Employed and had more than one job last year ;  Persons ;</t>
  </si>
  <si>
    <t>Tasmania ;  &gt; Employed and had more than one job last year ;  &gt; Males ;</t>
  </si>
  <si>
    <t>Tasmania ;  &gt; Employed and had more than one job last year ;  &gt; Females ;</t>
  </si>
  <si>
    <t>Tasmania ;  &gt;&gt; Single job holder and had more than one job last year ;  Persons ;</t>
  </si>
  <si>
    <t>Tasmania ;  &gt;&gt; Single job holder and had more than one job last year ;  &gt; Males ;</t>
  </si>
  <si>
    <t>Tasmania ;  &gt;&gt; Single job holder and had more than one job last year ;  &gt; Females ;</t>
  </si>
  <si>
    <t>Tasmania ;  &gt;&gt; Multiple job holder and had more than one job last year ;  Persons ;</t>
  </si>
  <si>
    <t>Tasmania ;  &gt;&gt; Multiple job holder and had more than one job last year ;  &gt; Males ;</t>
  </si>
  <si>
    <t>Tasmania ;  &gt;&gt; Multiple job holder and had more than one job last year ;  &gt; Females ;</t>
  </si>
  <si>
    <t>Tasmania ;  &gt;&gt; Underemployed and had more than one job last year ;  Persons ;</t>
  </si>
  <si>
    <t>Tasmania ;  &gt;&gt; Underemployed and had more than one job last year ;  &gt; Males ;</t>
  </si>
  <si>
    <t>Tasmania ;  &gt;&gt; Underemployed and had more than one job last year ;  &gt; Females ;</t>
  </si>
  <si>
    <t>Tasmania ;  &gt; Unemployed and had a job last year ;  Persons ;</t>
  </si>
  <si>
    <t>Tasmania ;  &gt; Unemployed and had a job last year ;  &gt; Males ;</t>
  </si>
  <si>
    <t>Tasmania ;  &gt; Unemployed and had a job last year ;  &gt; Females ;</t>
  </si>
  <si>
    <t>Tasmania ;  &gt; Not in the labour force and had a job last year ;  Persons ;</t>
  </si>
  <si>
    <t>Tasmania ;  &gt; Not in the labour force and had a job last year ;  &gt; Males ;</t>
  </si>
  <si>
    <t>Tasmania ;  &gt; Not in the labour force and had a job last year ;  &gt; Females ;</t>
  </si>
  <si>
    <t>Tasmania ;  Left a job last year ;  Persons ;</t>
  </si>
  <si>
    <t>Tasmania ;  Left a job last year ;  &gt; Males ;</t>
  </si>
  <si>
    <t>Tasmania ;  Left a job last year ;  &gt; Females ;</t>
  </si>
  <si>
    <t>Tasmania ;  &gt; Employed in a new job since left last job ;  Persons ;</t>
  </si>
  <si>
    <t>Tasmania ;  &gt; Employed in a new job since left last job ;  &gt; Males ;</t>
  </si>
  <si>
    <t>Tasmania ;  &gt; Employed in a new job since left last job ;  &gt; Females ;</t>
  </si>
  <si>
    <t>Tasmania ;  &gt;&gt; Underemployed in a new job since left last job ;  Persons ;</t>
  </si>
  <si>
    <t>Tasmania ;  &gt;&gt; Underemployed in a new job since left last job ;  &gt; Males ;</t>
  </si>
  <si>
    <t>Tasmania ;  &gt;&gt; Underemployed in a new job since left last job ;  &gt; Females ;</t>
  </si>
  <si>
    <t>Tasmania ;  &gt; Not employed since left last job ;  Persons ;</t>
  </si>
  <si>
    <t>Tasmania ;  &gt; Not employed since left last job ;  &gt; Males ;</t>
  </si>
  <si>
    <t>Tasmania ;  &gt; Not employed since left last job ;  &gt; Females ;</t>
  </si>
  <si>
    <t>Tasmania ;  Lost a job last year ;  Persons ;</t>
  </si>
  <si>
    <t>Tasmania ;  Lost a job last year ;  &gt; Males ;</t>
  </si>
  <si>
    <t>Tasmania ;  Lost a job last year ;  &gt; Females ;</t>
  </si>
  <si>
    <t>Tasmania ;  &gt; Retrenched last year ;  Persons ;</t>
  </si>
  <si>
    <t>Tasmania ;  &gt; Retrenched last year ;  &gt; Males ;</t>
  </si>
  <si>
    <t>A130159236V</t>
  </si>
  <si>
    <t>A130144116X</t>
  </si>
  <si>
    <t>A130129188C</t>
  </si>
  <si>
    <t>A130159428L</t>
  </si>
  <si>
    <t>A130144308T</t>
  </si>
  <si>
    <t>A130129196C</t>
  </si>
  <si>
    <t>A130159436L</t>
  </si>
  <si>
    <t>A130144316T</t>
  </si>
  <si>
    <t>A130129028T</t>
  </si>
  <si>
    <t>A130159268L</t>
  </si>
  <si>
    <t>A130144148T</t>
  </si>
  <si>
    <t>A130128988J</t>
  </si>
  <si>
    <t>A130159228V</t>
  </si>
  <si>
    <t>A130144108X</t>
  </si>
  <si>
    <t>A130129076K</t>
  </si>
  <si>
    <t>A130159316V</t>
  </si>
  <si>
    <t>A130144196K</t>
  </si>
  <si>
    <t>A130129020X</t>
  </si>
  <si>
    <t>A130159260V</t>
  </si>
  <si>
    <t>A130144140X</t>
  </si>
  <si>
    <t>A130129084K</t>
  </si>
  <si>
    <t>A130159324V</t>
  </si>
  <si>
    <t>A130144204X</t>
  </si>
  <si>
    <t>A130129036T</t>
  </si>
  <si>
    <t>A130159276L</t>
  </si>
  <si>
    <t>A130144156T</t>
  </si>
  <si>
    <t>A130129092K</t>
  </si>
  <si>
    <t>A130159332V</t>
  </si>
  <si>
    <t>A130144212X</t>
  </si>
  <si>
    <t>A130129148K</t>
  </si>
  <si>
    <t>A130159388F</t>
  </si>
  <si>
    <t>A130144268K</t>
  </si>
  <si>
    <t>A130129100X</t>
  </si>
  <si>
    <t>A130159340V</t>
  </si>
  <si>
    <t>A130144220X</t>
  </si>
  <si>
    <t>A130129044T</t>
  </si>
  <si>
    <t>A130159284L</t>
  </si>
  <si>
    <t>A130144164T</t>
  </si>
  <si>
    <t>A130129204T</t>
  </si>
  <si>
    <t>A130159444L</t>
  </si>
  <si>
    <t>A130144324T</t>
  </si>
  <si>
    <t>A130129156K</t>
  </si>
  <si>
    <t>A130159396F</t>
  </si>
  <si>
    <t>A130144276K</t>
  </si>
  <si>
    <t>A130129164K</t>
  </si>
  <si>
    <t>A130159404V</t>
  </si>
  <si>
    <t>A130144284K</t>
  </si>
  <si>
    <t>A130129252K</t>
  </si>
  <si>
    <t>A130159492F</t>
  </si>
  <si>
    <t>A130144372K</t>
  </si>
  <si>
    <t>A130127740K</t>
  </si>
  <si>
    <t>A130157980F</t>
  </si>
  <si>
    <t>A130142860K</t>
  </si>
  <si>
    <t>A130127812K</t>
  </si>
  <si>
    <t>A130158052J</t>
  </si>
  <si>
    <t>A130142932K</t>
  </si>
  <si>
    <t>A130127708K</t>
  </si>
  <si>
    <t>A130157948F</t>
  </si>
  <si>
    <t>A130142828K</t>
  </si>
  <si>
    <t>A130127820K</t>
  </si>
  <si>
    <t>A130158060J</t>
  </si>
  <si>
    <t>A130142940K</t>
  </si>
  <si>
    <t>A130127828C</t>
  </si>
  <si>
    <t>A130158068A</t>
  </si>
  <si>
    <t>A130142948C</t>
  </si>
  <si>
    <t>A130127716K</t>
  </si>
  <si>
    <t>A130157956F</t>
  </si>
  <si>
    <t>A130142836K</t>
  </si>
  <si>
    <t>A130127724K</t>
  </si>
  <si>
    <t>A130157964F</t>
  </si>
  <si>
    <t>A130142844K</t>
  </si>
  <si>
    <t>A130127772C</t>
  </si>
  <si>
    <t>A130158012R</t>
  </si>
  <si>
    <t>A130142892C</t>
  </si>
  <si>
    <t>A130127660K</t>
  </si>
  <si>
    <t>A130157900V</t>
  </si>
  <si>
    <t>A130142780K</t>
  </si>
  <si>
    <t>A130127836C</t>
  </si>
  <si>
    <t>A130158076A</t>
  </si>
  <si>
    <t>A130142956C</t>
  </si>
  <si>
    <t>A130127780C</t>
  </si>
  <si>
    <t>A130158020R</t>
  </si>
  <si>
    <t>A130142900T</t>
  </si>
  <si>
    <t>A130127844C</t>
  </si>
  <si>
    <t>A130158084A</t>
  </si>
  <si>
    <t>A130142964C</t>
  </si>
  <si>
    <t>A130127668C</t>
  </si>
  <si>
    <t>A130157908L</t>
  </si>
  <si>
    <t>A130142788C</t>
  </si>
  <si>
    <t>A130127580K</t>
  </si>
  <si>
    <t>A130157820V</t>
  </si>
  <si>
    <t>A130142700X</t>
  </si>
  <si>
    <t>A130127604T</t>
  </si>
  <si>
    <t>A130157844L</t>
  </si>
  <si>
    <t>A130142724T</t>
  </si>
  <si>
    <t>A130127732K</t>
  </si>
  <si>
    <t>A130157972F</t>
  </si>
  <si>
    <t>A130142852K</t>
  </si>
  <si>
    <t>A130127612T</t>
  </si>
  <si>
    <t>A130157852L</t>
  </si>
  <si>
    <t>A130142732T</t>
  </si>
  <si>
    <t>A130127654R</t>
  </si>
  <si>
    <t>A130157894K</t>
  </si>
  <si>
    <t>A130142774R</t>
  </si>
  <si>
    <t>A130127596C</t>
  </si>
  <si>
    <t>A130157836L</t>
  </si>
  <si>
    <t>A130142716T</t>
  </si>
  <si>
    <t>A130127788W</t>
  </si>
  <si>
    <t>A130158028J</t>
  </si>
  <si>
    <t>A130142908K</t>
  </si>
  <si>
    <t>A130127796W</t>
  </si>
  <si>
    <t>A130158036J</t>
  </si>
  <si>
    <t>A130142916K</t>
  </si>
  <si>
    <t>A130127628K</t>
  </si>
  <si>
    <t>A130157868F</t>
  </si>
  <si>
    <t>A130142748K</t>
  </si>
  <si>
    <t>A130127588C</t>
  </si>
  <si>
    <t>A130157828L</t>
  </si>
  <si>
    <t>A130142708T</t>
  </si>
  <si>
    <t>A130127676C</t>
  </si>
  <si>
    <t>A130157916L</t>
  </si>
  <si>
    <t>A130142796C</t>
  </si>
  <si>
    <t>A130127620T</t>
  </si>
  <si>
    <t>A130157860L</t>
  </si>
  <si>
    <t>A130142740T</t>
  </si>
  <si>
    <t>A130127684C</t>
  </si>
  <si>
    <t>A130157924L</t>
  </si>
  <si>
    <t>A130142804T</t>
  </si>
  <si>
    <t>A130127636K</t>
  </si>
  <si>
    <t>A130157876F</t>
  </si>
  <si>
    <t>A130142756K</t>
  </si>
  <si>
    <t>A130127692C</t>
  </si>
  <si>
    <t>A130157932L</t>
  </si>
  <si>
    <t>A130142812T</t>
  </si>
  <si>
    <t>A130127748C</t>
  </si>
  <si>
    <t>A130157988X</t>
  </si>
  <si>
    <t>A130142868C</t>
  </si>
  <si>
    <t>A130127700T</t>
  </si>
  <si>
    <t>A130157940L</t>
  </si>
  <si>
    <t>A130142820T</t>
  </si>
  <si>
    <t>A130127644K</t>
  </si>
  <si>
    <t>A130157884F</t>
  </si>
  <si>
    <t>A130142764K</t>
  </si>
  <si>
    <t>A130127804K</t>
  </si>
  <si>
    <t>A130158044J</t>
  </si>
  <si>
    <t>A130142924K</t>
  </si>
  <si>
    <t>A130127756C</t>
  </si>
  <si>
    <t>A130157996X</t>
  </si>
  <si>
    <t>A130142876C</t>
  </si>
  <si>
    <t>A130127764C</t>
  </si>
  <si>
    <t>A130158004R</t>
  </si>
  <si>
    <t>A130142884C</t>
  </si>
  <si>
    <t>A130127852C</t>
  </si>
  <si>
    <t>A130158092A</t>
  </si>
  <si>
    <t>A130142972C</t>
  </si>
  <si>
    <t>A130128020F</t>
  </si>
  <si>
    <t>A130158260A</t>
  </si>
  <si>
    <t>A130143140F</t>
  </si>
  <si>
    <t>A130128092T</t>
  </si>
  <si>
    <t>A130158332A</t>
  </si>
  <si>
    <t>A130143212F</t>
  </si>
  <si>
    <t>A130127988R</t>
  </si>
  <si>
    <t>A130158228A</t>
  </si>
  <si>
    <t>A130143108F</t>
  </si>
  <si>
    <t>A130128100F</t>
  </si>
  <si>
    <t>A130158340A</t>
  </si>
  <si>
    <t>A130143220F</t>
  </si>
  <si>
    <t>A130128108X</t>
  </si>
  <si>
    <t>A130158348V</t>
  </si>
  <si>
    <t>A130143228X</t>
  </si>
  <si>
    <t>A130127996R</t>
  </si>
  <si>
    <t>A130158236A</t>
  </si>
  <si>
    <t>A130143116F</t>
  </si>
  <si>
    <t>A130128004F</t>
  </si>
  <si>
    <t>A130158244A</t>
  </si>
  <si>
    <t>A130143124F</t>
  </si>
  <si>
    <t>A130128052X</t>
  </si>
  <si>
    <t>A130158292V</t>
  </si>
  <si>
    <t>A130143172X</t>
  </si>
  <si>
    <t>A130127940C</t>
  </si>
  <si>
    <t>A130158180A</t>
  </si>
  <si>
    <t>A130143060F</t>
  </si>
  <si>
    <t>A130128116X</t>
  </si>
  <si>
    <t>A130158356V</t>
  </si>
  <si>
    <t>A130143236X</t>
  </si>
  <si>
    <t>A130128060X</t>
  </si>
  <si>
    <t>A130158300J</t>
  </si>
  <si>
    <t>A130143180X</t>
  </si>
  <si>
    <t>A130128124X</t>
  </si>
  <si>
    <t>A130158364V</t>
  </si>
  <si>
    <t>A130143244X</t>
  </si>
  <si>
    <t>A130127948W</t>
  </si>
  <si>
    <t>A130158188V</t>
  </si>
  <si>
    <t>A130143068X</t>
  </si>
  <si>
    <t>A130127860C</t>
  </si>
  <si>
    <t>A130158100R</t>
  </si>
  <si>
    <t>A130142980C</t>
  </si>
  <si>
    <t>A130127884W</t>
  </si>
  <si>
    <t>A130158124J</t>
  </si>
  <si>
    <t>A130143004L</t>
  </si>
  <si>
    <t>A130128012F</t>
  </si>
  <si>
    <t>A130158252A</t>
  </si>
  <si>
    <t>A130143132F</t>
  </si>
  <si>
    <t>A130127892W</t>
  </si>
  <si>
    <t>A130158132J</t>
  </si>
  <si>
    <t>A130143012L</t>
  </si>
  <si>
    <t>A130127934J</t>
  </si>
  <si>
    <t>A130158174F</t>
  </si>
  <si>
    <t>A130143054K</t>
  </si>
  <si>
    <t>A130127876W</t>
  </si>
  <si>
    <t>A130158116J</t>
  </si>
  <si>
    <t>A130142996W</t>
  </si>
  <si>
    <t>A130128068T</t>
  </si>
  <si>
    <t>A130158308A</t>
  </si>
  <si>
    <t>A130143188T</t>
  </si>
  <si>
    <t>A130128076T</t>
  </si>
  <si>
    <t>A130158316A</t>
  </si>
  <si>
    <t>A130143196T</t>
  </si>
  <si>
    <t>A130127908C</t>
  </si>
  <si>
    <t>A130158148A</t>
  </si>
  <si>
    <t>A130143028F</t>
  </si>
  <si>
    <t>A130127868W</t>
  </si>
  <si>
    <t>A130158108J</t>
  </si>
  <si>
    <t>A130142988W</t>
  </si>
  <si>
    <t>A130127956W</t>
  </si>
  <si>
    <t>A130158196V</t>
  </si>
  <si>
    <t>A130143076X</t>
  </si>
  <si>
    <t>A130127900K</t>
  </si>
  <si>
    <t>A130158140J</t>
  </si>
  <si>
    <t>A130143020L</t>
  </si>
  <si>
    <t>A130127964W</t>
  </si>
  <si>
    <t>A130158204J</t>
  </si>
  <si>
    <t>A130143084X</t>
  </si>
  <si>
    <t>A130127916C</t>
  </si>
  <si>
    <t>A130158156A</t>
  </si>
  <si>
    <t>A130143036F</t>
  </si>
  <si>
    <t>A130127972W</t>
  </si>
  <si>
    <t>A130158212J</t>
  </si>
  <si>
    <t>A130143092X</t>
  </si>
  <si>
    <t>A130128028X</t>
  </si>
  <si>
    <t>A130158268V</t>
  </si>
  <si>
    <t>A130143148X</t>
  </si>
  <si>
    <t>A130127980W</t>
  </si>
  <si>
    <t>A130158220J</t>
  </si>
  <si>
    <t>A130143100L</t>
  </si>
  <si>
    <t>A130127924C</t>
  </si>
  <si>
    <t>A130158164A</t>
  </si>
  <si>
    <t>A130143044F</t>
  </si>
  <si>
    <t>A130128084T</t>
  </si>
  <si>
    <t>A130158324A</t>
  </si>
  <si>
    <t>Tasmania ;  &gt; Retrenched last year ;  &gt; Females ;</t>
  </si>
  <si>
    <t>Tasmania ;  &gt; Employed in a new job since lost last job ;  Persons ;</t>
  </si>
  <si>
    <t>Tasmania ;  &gt; Employed in a new job since lost last job ;  &gt; Males ;</t>
  </si>
  <si>
    <t>Tasmania ;  &gt; Employed in a new job since lost last job ;  &gt; Females ;</t>
  </si>
  <si>
    <t>Tasmania ;  &gt;&gt; Underemployed in a new job since lost last job ;  Persons ;</t>
  </si>
  <si>
    <t>Tasmania ;  &gt;&gt; Underemployed in a new job since lost last job ;  &gt; Males ;</t>
  </si>
  <si>
    <t>Tasmania ;  &gt;&gt; Underemployed in a new job since lost last job ;  &gt; Females ;</t>
  </si>
  <si>
    <t>Tasmania ;  &gt; Not employed since lost last job ;  Persons ;</t>
  </si>
  <si>
    <t>Tasmania ;  &gt; Not employed since lost last job ;  &gt; Males ;</t>
  </si>
  <si>
    <t>Tasmania ;  &gt; Not employed since lost last job ;  &gt; Females ;</t>
  </si>
  <si>
    <t>Northern Territory ;  Employed total ;  Persons ;</t>
  </si>
  <si>
    <t>Northern Territory ;  Employed total ;  &gt; Males ;</t>
  </si>
  <si>
    <t>Northern Territory ;  Employed total ;  &gt; Females ;</t>
  </si>
  <si>
    <t>Northern Territory ;  &gt; Less than 1 year in main job ;  Persons ;</t>
  </si>
  <si>
    <t>Northern Territory ;  &gt; Less than 1 year in main job ;  &gt; Males ;</t>
  </si>
  <si>
    <t>Northern Territory ;  &gt; Less than 1 year in main job ;  &gt; Females ;</t>
  </si>
  <si>
    <t>Northern Territory ;  &gt;&gt; Less than 3 months in main job ;  Persons ;</t>
  </si>
  <si>
    <t>Northern Territory ;  &gt;&gt; Less than 3 months in main job ;  &gt; Males ;</t>
  </si>
  <si>
    <t>Northern Territory ;  &gt;&gt; Less than 3 months in main job ;  &gt; Females ;</t>
  </si>
  <si>
    <t>Northern Territory ;  &gt;&gt; 3-5 months in main job ;  Persons ;</t>
  </si>
  <si>
    <t>Northern Territory ;  &gt;&gt; 3-5 months in main job ;  &gt; Males ;</t>
  </si>
  <si>
    <t>Northern Territory ;  &gt;&gt; 3-5 months in main job ;  &gt; Females ;</t>
  </si>
  <si>
    <t>Northern Territory ;  &gt;&gt; 6-11 months in main job ;  Persons ;</t>
  </si>
  <si>
    <t>Northern Territory ;  &gt;&gt; 6-11 months in main job ;  &gt; Males ;</t>
  </si>
  <si>
    <t>Northern Territory ;  &gt;&gt; 6-11 months in main job ;  &gt; Females ;</t>
  </si>
  <si>
    <t>Northern Territory ;  &gt; 1 year or more in main job ;  Persons ;</t>
  </si>
  <si>
    <t>Northern Territory ;  &gt; 1 year or more in main job ;  &gt; Males ;</t>
  </si>
  <si>
    <t>Northern Territory ;  &gt; 1 year or more in main job ;  &gt; Females ;</t>
  </si>
  <si>
    <t>Northern Territory ;  &gt;&gt; 1-4 years in main job ;  Persons ;</t>
  </si>
  <si>
    <t>Northern Territory ;  &gt;&gt; 1-4 years in main job ;  &gt; Males ;</t>
  </si>
  <si>
    <t>Northern Territory ;  &gt;&gt; 1-4 years in main job ;  &gt; Females ;</t>
  </si>
  <si>
    <t>Northern Territory ;  &gt;&gt;&gt; 1 year in main job ;  Persons ;</t>
  </si>
  <si>
    <t>Northern Territory ;  &gt;&gt;&gt; 1 year in main job ;  &gt; Males ;</t>
  </si>
  <si>
    <t>Northern Territory ;  &gt;&gt;&gt; 1 year in main job ;  &gt; Females ;</t>
  </si>
  <si>
    <t>Northern Territory ;  &gt;&gt;&gt; 2 years in main job ;  Persons ;</t>
  </si>
  <si>
    <t>Northern Territory ;  &gt;&gt;&gt; 2 years in main job ;  &gt; Males ;</t>
  </si>
  <si>
    <t>Northern Territory ;  &gt;&gt;&gt; 2 years in main job ;  &gt; Females ;</t>
  </si>
  <si>
    <t>Northern Territory ;  &gt;&gt;&gt; 3-4 years in main job ;  Persons ;</t>
  </si>
  <si>
    <t>Northern Territory ;  &gt;&gt;&gt; 3-4 years in main job ;  &gt; Males ;</t>
  </si>
  <si>
    <t>Northern Territory ;  &gt;&gt;&gt; 3-4 years in main job ;  &gt; Females ;</t>
  </si>
  <si>
    <t>Northern Territory ;  &gt;&gt; 5 years or more in main job ;  Persons ;</t>
  </si>
  <si>
    <t>Northern Territory ;  &gt;&gt; 5 years or more in main job ;  &gt; Males ;</t>
  </si>
  <si>
    <t>Northern Territory ;  &gt;&gt; 5 years or more in main job ;  &gt; Females ;</t>
  </si>
  <si>
    <t>Northern Territory ;  &gt;&gt;&gt; 5-9 years in main job ;  Persons ;</t>
  </si>
  <si>
    <t>Northern Territory ;  &gt;&gt;&gt; 5-9 years in main job ;  &gt; Males ;</t>
  </si>
  <si>
    <t>Northern Territory ;  &gt;&gt;&gt; 5-9 years in main job ;  &gt; Females ;</t>
  </si>
  <si>
    <t>Northern Territory ;  &gt;&gt;&gt; 10 years or more in main job ;  Persons ;</t>
  </si>
  <si>
    <t>Northern Territory ;  &gt;&gt;&gt; 10 years or more in main job ;  &gt; Males ;</t>
  </si>
  <si>
    <t>Northern Territory ;  &gt;&gt;&gt; 10 years or more in main job ;  &gt; Females ;</t>
  </si>
  <si>
    <t>Northern Territory ;  &gt;&gt;&gt;&gt; 10-19 years in main job ;  Persons ;</t>
  </si>
  <si>
    <t>Northern Territory ;  &gt;&gt;&gt;&gt; 10-19 years in main job ;  &gt; Males ;</t>
  </si>
  <si>
    <t>Northern Territory ;  &gt;&gt;&gt;&gt; 10-19 years in main job ;  &gt; Females ;</t>
  </si>
  <si>
    <t>Northern Territory ;  &gt;&gt;&gt;&gt; 20 years or more in main job ;  Persons ;</t>
  </si>
  <si>
    <t>Northern Territory ;  &gt;&gt;&gt;&gt; 20 years or more in main job ;  &gt; Males ;</t>
  </si>
  <si>
    <t>Northern Territory ;  &gt;&gt;&gt;&gt; 20 years or more in main job ;  &gt; Females ;</t>
  </si>
  <si>
    <t>Northern Territory ;  &gt; Changed jobs in last 12 months ;  Persons ;</t>
  </si>
  <si>
    <t>Northern Territory ;  &gt; Changed jobs in last 12 months ;  &gt; Males ;</t>
  </si>
  <si>
    <t>Northern Territory ;  &gt; Changed jobs in last 12 months ;  &gt; Females ;</t>
  </si>
  <si>
    <t>Northern Territory ;  &gt; Did not change jobs in last 12 months ;  Persons ;</t>
  </si>
  <si>
    <t>Northern Territory ;  &gt; Did not change jobs in last 12 months ;  &gt; Males ;</t>
  </si>
  <si>
    <t>Northern Territory ;  &gt; Did not change jobs in last 12 months ;  &gt; Females ;</t>
  </si>
  <si>
    <t>Northern Territory ;  Job mobility rate ;  Persons ;</t>
  </si>
  <si>
    <t>Northern Territory ;  Job mobility rate ;  &gt; Males ;</t>
  </si>
  <si>
    <t>Northern Territory ;  Job mobility rate ;  &gt; Females ;</t>
  </si>
  <si>
    <t>Northern Territory ;  Civilian Population aged 15 and over ;  Persons ;</t>
  </si>
  <si>
    <t>Northern Territory ;  Civilian Population aged 15 and over ;  &gt; Males ;</t>
  </si>
  <si>
    <t>Northern Territory ;  Civilian Population aged 15 and over ;  &gt; Females ;</t>
  </si>
  <si>
    <t>Northern Territory ;  Left, lost or worked multiple jobs last year ;  Persons ;</t>
  </si>
  <si>
    <t>Northern Territory ;  Left, lost or worked multiple jobs last year ;  &gt; Males ;</t>
  </si>
  <si>
    <t>Northern Territory ;  Left, lost or worked multiple jobs last year ;  &gt; Females ;</t>
  </si>
  <si>
    <t>Northern Territory ;  &gt; Employed and had more than one job last year ;  Persons ;</t>
  </si>
  <si>
    <t>Northern Territory ;  &gt; Employed and had more than one job last year ;  &gt; Males ;</t>
  </si>
  <si>
    <t>Northern Territory ;  &gt; Employed and had more than one job last year ;  &gt; Females ;</t>
  </si>
  <si>
    <t>Northern Territory ;  &gt;&gt; Single job holder and had more than one job last year ;  Persons ;</t>
  </si>
  <si>
    <t>Northern Territory ;  &gt;&gt; Single job holder and had more than one job last year ;  &gt; Males ;</t>
  </si>
  <si>
    <t>Northern Territory ;  &gt;&gt; Single job holder and had more than one job last year ;  &gt; Females ;</t>
  </si>
  <si>
    <t>Northern Territory ;  &gt;&gt; Multiple job holder and had more than one job last year ;  Persons ;</t>
  </si>
  <si>
    <t>Northern Territory ;  &gt;&gt; Multiple job holder and had more than one job last year ;  &gt; Males ;</t>
  </si>
  <si>
    <t>Northern Territory ;  &gt;&gt; Multiple job holder and had more than one job last year ;  &gt; Females ;</t>
  </si>
  <si>
    <t>Northern Territory ;  &gt;&gt; Underemployed and had more than one job last year ;  Persons ;</t>
  </si>
  <si>
    <t>Northern Territory ;  &gt;&gt; Underemployed and had more than one job last year ;  &gt; Males ;</t>
  </si>
  <si>
    <t>Northern Territory ;  &gt;&gt; Underemployed and had more than one job last year ;  &gt; Females ;</t>
  </si>
  <si>
    <t>Northern Territory ;  &gt; Unemployed and had a job last year ;  Persons ;</t>
  </si>
  <si>
    <t>Northern Territory ;  &gt; Unemployed and had a job last year ;  &gt; Males ;</t>
  </si>
  <si>
    <t>Northern Territory ;  &gt; Unemployed and had a job last year ;  &gt; Females ;</t>
  </si>
  <si>
    <t>Northern Territory ;  &gt; Not in the labour force and had a job last year ;  Persons ;</t>
  </si>
  <si>
    <t>Northern Territory ;  &gt; Not in the labour force and had a job last year ;  &gt; Males ;</t>
  </si>
  <si>
    <t>Northern Territory ;  &gt; Not in the labour force and had a job last year ;  &gt; Females ;</t>
  </si>
  <si>
    <t>Northern Territory ;  Left a job last year ;  Persons ;</t>
  </si>
  <si>
    <t>Northern Territory ;  Left a job last year ;  &gt; Males ;</t>
  </si>
  <si>
    <t>Northern Territory ;  Left a job last year ;  &gt; Females ;</t>
  </si>
  <si>
    <t>Northern Territory ;  &gt; Employed in a new job since left last job ;  Persons ;</t>
  </si>
  <si>
    <t>Northern Territory ;  &gt; Employed in a new job since left last job ;  &gt; Males ;</t>
  </si>
  <si>
    <t>Northern Territory ;  &gt; Employed in a new job since left last job ;  &gt; Females ;</t>
  </si>
  <si>
    <t>Northern Territory ;  &gt;&gt; Underemployed in a new job since left last job ;  Persons ;</t>
  </si>
  <si>
    <t>Northern Territory ;  &gt;&gt; Underemployed in a new job since left last job ;  &gt; Males ;</t>
  </si>
  <si>
    <t>Northern Territory ;  &gt;&gt; Underemployed in a new job since left last job ;  &gt; Females ;</t>
  </si>
  <si>
    <t>Northern Territory ;  &gt; Not employed since left last job ;  Persons ;</t>
  </si>
  <si>
    <t>Northern Territory ;  &gt; Not employed since left last job ;  &gt; Males ;</t>
  </si>
  <si>
    <t>Northern Territory ;  &gt; Not employed since left last job ;  &gt; Females ;</t>
  </si>
  <si>
    <t>Northern Territory ;  Lost a job last year ;  Persons ;</t>
  </si>
  <si>
    <t>Northern Territory ;  Lost a job last year ;  &gt; Males ;</t>
  </si>
  <si>
    <t>Northern Territory ;  Lost a job last year ;  &gt; Females ;</t>
  </si>
  <si>
    <t>Northern Territory ;  &gt; Retrenched last year ;  Persons ;</t>
  </si>
  <si>
    <t>Northern Territory ;  &gt; Retrenched last year ;  &gt; Males ;</t>
  </si>
  <si>
    <t>Northern Territory ;  &gt; Retrenched last year ;  &gt; Females ;</t>
  </si>
  <si>
    <t>Northern Territory ;  &gt; Employed in a new job since lost last job ;  Persons ;</t>
  </si>
  <si>
    <t>Northern Territory ;  &gt; Employed in a new job since lost last job ;  &gt; Males ;</t>
  </si>
  <si>
    <t>Northern Territory ;  &gt; Employed in a new job since lost last job ;  &gt; Females ;</t>
  </si>
  <si>
    <t>Northern Territory ;  &gt;&gt; Underemployed in a new job since lost last job ;  Persons ;</t>
  </si>
  <si>
    <t>Northern Territory ;  &gt;&gt; Underemployed in a new job since lost last job ;  &gt; Males ;</t>
  </si>
  <si>
    <t>Northern Territory ;  &gt;&gt; Underemployed in a new job since lost last job ;  &gt; Females ;</t>
  </si>
  <si>
    <t>Northern Territory ;  &gt; Not employed since lost last job ;  Persons ;</t>
  </si>
  <si>
    <t>Northern Territory ;  &gt; Not employed since lost last job ;  &gt; Males ;</t>
  </si>
  <si>
    <t>Northern Territory ;  &gt; Not employed since lost last job ;  &gt; Females ;</t>
  </si>
  <si>
    <t>Australian Capital Territory ;  Employed total ;  Persons ;</t>
  </si>
  <si>
    <t>Australian Capital Territory ;  Employed total ;  &gt; Males ;</t>
  </si>
  <si>
    <t>Australian Capital Territory ;  Employed total ;  &gt; Females ;</t>
  </si>
  <si>
    <t>Australian Capital Territory ;  &gt; Less than 1 year in main job ;  Persons ;</t>
  </si>
  <si>
    <t>Australian Capital Territory ;  &gt; Less than 1 year in main job ;  &gt; Males ;</t>
  </si>
  <si>
    <t>Australian Capital Territory ;  &gt; Less than 1 year in main job ;  &gt; Females ;</t>
  </si>
  <si>
    <t>Australian Capital Territory ;  &gt;&gt; Less than 3 months in main job ;  Persons ;</t>
  </si>
  <si>
    <t>Australian Capital Territory ;  &gt;&gt; Less than 3 months in main job ;  &gt; Males ;</t>
  </si>
  <si>
    <t>Australian Capital Territory ;  &gt;&gt; Less than 3 months in main job ;  &gt; Females ;</t>
  </si>
  <si>
    <t>Australian Capital Territory ;  &gt;&gt; 3-5 months in main job ;  Persons ;</t>
  </si>
  <si>
    <t>Australian Capital Territory ;  &gt;&gt; 3-5 months in main job ;  &gt; Males ;</t>
  </si>
  <si>
    <t>Australian Capital Territory ;  &gt;&gt; 3-5 months in main job ;  &gt; Females ;</t>
  </si>
  <si>
    <t>Australian Capital Territory ;  &gt;&gt; 6-11 months in main job ;  Persons ;</t>
  </si>
  <si>
    <t>Australian Capital Territory ;  &gt;&gt; 6-11 months in main job ;  &gt; Males ;</t>
  </si>
  <si>
    <t>Australian Capital Territory ;  &gt;&gt; 6-11 months in main job ;  &gt; Females ;</t>
  </si>
  <si>
    <t>Australian Capital Territory ;  &gt; 1 year or more in main job ;  Persons ;</t>
  </si>
  <si>
    <t>Australian Capital Territory ;  &gt; 1 year or more in main job ;  &gt; Males ;</t>
  </si>
  <si>
    <t>Australian Capital Territory ;  &gt; 1 year or more in main job ;  &gt; Females ;</t>
  </si>
  <si>
    <t>Australian Capital Territory ;  &gt;&gt; 1-4 years in main job ;  Persons ;</t>
  </si>
  <si>
    <t>Australian Capital Territory ;  &gt;&gt; 1-4 years in main job ;  &gt; Males ;</t>
  </si>
  <si>
    <t>Australian Capital Territory ;  &gt;&gt; 1-4 years in main job ;  &gt; Females ;</t>
  </si>
  <si>
    <t>Australian Capital Territory ;  &gt;&gt;&gt; 1 year in main job ;  Persons ;</t>
  </si>
  <si>
    <t>Australian Capital Territory ;  &gt;&gt;&gt; 1 year in main job ;  &gt; Males ;</t>
  </si>
  <si>
    <t>Australian Capital Territory ;  &gt;&gt;&gt; 1 year in main job ;  &gt; Females ;</t>
  </si>
  <si>
    <t>Australian Capital Territory ;  &gt;&gt;&gt; 2 years in main job ;  Persons ;</t>
  </si>
  <si>
    <t>Australian Capital Territory ;  &gt;&gt;&gt; 2 years in main job ;  &gt; Males ;</t>
  </si>
  <si>
    <t>Australian Capital Territory ;  &gt;&gt;&gt; 2 years in main job ;  &gt; Females ;</t>
  </si>
  <si>
    <t>Australian Capital Territory ;  &gt;&gt;&gt; 3-4 years in main job ;  Persons ;</t>
  </si>
  <si>
    <t>Australian Capital Territory ;  &gt;&gt;&gt; 3-4 years in main job ;  &gt; Males ;</t>
  </si>
  <si>
    <t>Australian Capital Territory ;  &gt;&gt;&gt; 3-4 years in main job ;  &gt; Females ;</t>
  </si>
  <si>
    <t>Australian Capital Territory ;  &gt;&gt; 5 years or more in main job ;  Persons ;</t>
  </si>
  <si>
    <t>Australian Capital Territory ;  &gt;&gt; 5 years or more in main job ;  &gt; Males ;</t>
  </si>
  <si>
    <t>Australian Capital Territory ;  &gt;&gt; 5 years or more in main job ;  &gt; Females ;</t>
  </si>
  <si>
    <t>Australian Capital Territory ;  &gt;&gt;&gt; 5-9 years in main job ;  Persons ;</t>
  </si>
  <si>
    <t>Australian Capital Territory ;  &gt;&gt;&gt; 5-9 years in main job ;  &gt; Males ;</t>
  </si>
  <si>
    <t>Australian Capital Territory ;  &gt;&gt;&gt; 5-9 years in main job ;  &gt; Females ;</t>
  </si>
  <si>
    <t>Australian Capital Territory ;  &gt;&gt;&gt; 10 years or more in main job ;  Persons ;</t>
  </si>
  <si>
    <t>Australian Capital Territory ;  &gt;&gt;&gt; 10 years or more in main job ;  &gt; Males ;</t>
  </si>
  <si>
    <t>Australian Capital Territory ;  &gt;&gt;&gt; 10 years or more in main job ;  &gt; Females ;</t>
  </si>
  <si>
    <t>Australian Capital Territory ;  &gt;&gt;&gt;&gt; 10-19 years in main job ;  Persons ;</t>
  </si>
  <si>
    <t>Australian Capital Territory ;  &gt;&gt;&gt;&gt; 10-19 years in main job ;  &gt; Males ;</t>
  </si>
  <si>
    <t>Australian Capital Territory ;  &gt;&gt;&gt;&gt; 10-19 years in main job ;  &gt; Females ;</t>
  </si>
  <si>
    <t>Australian Capital Territory ;  &gt;&gt;&gt;&gt; 20 years or more in main job ;  Persons ;</t>
  </si>
  <si>
    <t>Australian Capital Territory ;  &gt;&gt;&gt;&gt; 20 years or more in main job ;  &gt; Males ;</t>
  </si>
  <si>
    <t>Australian Capital Territory ;  &gt;&gt;&gt;&gt; 20 years or more in main job ;  &gt; Females ;</t>
  </si>
  <si>
    <t>Australian Capital Territory ;  &gt; Changed jobs in last 12 months ;  Persons ;</t>
  </si>
  <si>
    <t>Australian Capital Territory ;  &gt; Changed jobs in last 12 months ;  &gt; Males ;</t>
  </si>
  <si>
    <t>Australian Capital Territory ;  &gt; Changed jobs in last 12 months ;  &gt; Females ;</t>
  </si>
  <si>
    <t>Australian Capital Territory ;  &gt; Did not change jobs in last 12 months ;  Persons ;</t>
  </si>
  <si>
    <t>Australian Capital Territory ;  &gt; Did not change jobs in last 12 months ;  &gt; Males ;</t>
  </si>
  <si>
    <t>Australian Capital Territory ;  &gt; Did not change jobs in last 12 months ;  &gt; Females ;</t>
  </si>
  <si>
    <t>Australian Capital Territory ;  Job mobility rate ;  Persons ;</t>
  </si>
  <si>
    <t>Australian Capital Territory ;  Job mobility rate ;  &gt; Males ;</t>
  </si>
  <si>
    <t>Australian Capital Territory ;  Job mobility rate ;  &gt; Females ;</t>
  </si>
  <si>
    <t>Australian Capital Territory ;  Civilian Population aged 15 and over ;  Persons ;</t>
  </si>
  <si>
    <t>Australian Capital Territory ;  Civilian Population aged 15 and over ;  &gt; Males ;</t>
  </si>
  <si>
    <t>Australian Capital Territory ;  Civilian Population aged 15 and over ;  &gt; Females ;</t>
  </si>
  <si>
    <t>Australian Capital Territory ;  Left, lost or worked multiple jobs last year ;  Persons ;</t>
  </si>
  <si>
    <t>Australian Capital Territory ;  Left, lost or worked multiple jobs last year ;  &gt; Males ;</t>
  </si>
  <si>
    <t>Australian Capital Territory ;  Left, lost or worked multiple jobs last year ;  &gt; Females ;</t>
  </si>
  <si>
    <t>Australian Capital Territory ;  &gt; Employed and had more than one job last year ;  Persons ;</t>
  </si>
  <si>
    <t>Australian Capital Territory ;  &gt; Employed and had more than one job last year ;  &gt; Males ;</t>
  </si>
  <si>
    <t>Australian Capital Territory ;  &gt; Employed and had more than one job last year ;  &gt; Females ;</t>
  </si>
  <si>
    <t>Australian Capital Territory ;  &gt;&gt; Single job holder and had more than one job last year ;  Persons ;</t>
  </si>
  <si>
    <t>Australian Capital Territory ;  &gt;&gt; Single job holder and had more than one job last year ;  &gt; Males ;</t>
  </si>
  <si>
    <t>Australian Capital Territory ;  &gt;&gt; Single job holder and had more than one job last year ;  &gt; Females ;</t>
  </si>
  <si>
    <t>Australian Capital Territory ;  &gt;&gt; Multiple job holder and had more than one job last year ;  Persons ;</t>
  </si>
  <si>
    <t>Australian Capital Territory ;  &gt;&gt; Multiple job holder and had more than one job last year ;  &gt; Males ;</t>
  </si>
  <si>
    <t>Australian Capital Territory ;  &gt;&gt; Multiple job holder and had more than one job last year ;  &gt; Females ;</t>
  </si>
  <si>
    <t>Australian Capital Territory ;  &gt;&gt; Underemployed and had more than one job last year ;  Persons ;</t>
  </si>
  <si>
    <t>Australian Capital Territory ;  &gt;&gt; Underemployed and had more than one job last year ;  &gt; Males ;</t>
  </si>
  <si>
    <t>Australian Capital Territory ;  &gt;&gt; Underemployed and had more than one job last year ;  &gt; Females ;</t>
  </si>
  <si>
    <t>Australian Capital Territory ;  &gt; Unemployed and had a job last year ;  Persons ;</t>
  </si>
  <si>
    <t>Australian Capital Territory ;  &gt; Unemployed and had a job last year ;  &gt; Males ;</t>
  </si>
  <si>
    <t>Australian Capital Territory ;  &gt; Unemployed and had a job last year ;  &gt; Females ;</t>
  </si>
  <si>
    <t>Australian Capital Territory ;  &gt; Not in the labour force and had a job last year ;  Persons ;</t>
  </si>
  <si>
    <t>Australian Capital Territory ;  &gt; Not in the labour force and had a job last year ;  &gt; Males ;</t>
  </si>
  <si>
    <t>Australian Capital Territory ;  &gt; Not in the labour force and had a job last year ;  &gt; Females ;</t>
  </si>
  <si>
    <t>Australian Capital Territory ;  Left a job last year ;  Persons ;</t>
  </si>
  <si>
    <t>Australian Capital Territory ;  Left a job last year ;  &gt; Males ;</t>
  </si>
  <si>
    <t>Australian Capital Territory ;  Left a job last year ;  &gt; Females ;</t>
  </si>
  <si>
    <t>Australian Capital Territory ;  &gt; Employed in a new job since left last job ;  Persons ;</t>
  </si>
  <si>
    <t>Australian Capital Territory ;  &gt; Employed in a new job since left last job ;  &gt; Males ;</t>
  </si>
  <si>
    <t>Australian Capital Territory ;  &gt; Employed in a new job since left last job ;  &gt; Females ;</t>
  </si>
  <si>
    <t>Australian Capital Territory ;  &gt;&gt; Underemployed in a new job since left last job ;  Persons ;</t>
  </si>
  <si>
    <t>Australian Capital Territory ;  &gt;&gt; Underemployed in a new job since left last job ;  &gt; Males ;</t>
  </si>
  <si>
    <t>Australian Capital Territory ;  &gt;&gt; Underemployed in a new job since left last job ;  &gt; Females ;</t>
  </si>
  <si>
    <t>Australian Capital Territory ;  &gt; Not employed since left last job ;  Persons ;</t>
  </si>
  <si>
    <t>Australian Capital Territory ;  &gt; Not employed since left last job ;  &gt; Males ;</t>
  </si>
  <si>
    <t>Australian Capital Territory ;  &gt; Not employed since left last job ;  &gt; Females ;</t>
  </si>
  <si>
    <t>Australian Capital Territory ;  Lost a job last year ;  Persons ;</t>
  </si>
  <si>
    <t>Australian Capital Territory ;  Lost a job last year ;  &gt; Males ;</t>
  </si>
  <si>
    <t>Australian Capital Territory ;  Lost a job last year ;  &gt; Females ;</t>
  </si>
  <si>
    <t>Australian Capital Territory ;  &gt; Retrenched last year ;  Persons ;</t>
  </si>
  <si>
    <t>Australian Capital Territory ;  &gt; Retrenched last year ;  &gt; Males ;</t>
  </si>
  <si>
    <t>Australian Capital Territory ;  &gt; Retrenched last year ;  &gt; Females ;</t>
  </si>
  <si>
    <t>Australian Capital Territory ;  &gt; Employed in a new job since lost last job ;  Persons ;</t>
  </si>
  <si>
    <t>Australian Capital Territory ;  &gt; Employed in a new job since lost last job ;  &gt; Males ;</t>
  </si>
  <si>
    <t>Australian Capital Territory ;  &gt; Employed in a new job since lost last job ;  &gt; Females ;</t>
  </si>
  <si>
    <t>Australian Capital Territory ;  &gt;&gt; Underemployed in a new job since lost last job ;  Persons ;</t>
  </si>
  <si>
    <t>Australian Capital Territory ;  &gt;&gt; Underemployed in a new job since lost last job ;  &gt; Males ;</t>
  </si>
  <si>
    <t>Australian Capital Territory ;  &gt;&gt; Underemployed in a new job since lost last job ;  &gt; Females ;</t>
  </si>
  <si>
    <t>Australian Capital Territory ;  &gt; Not employed since lost last job ;  Persons ;</t>
  </si>
  <si>
    <t>Australian Capital Territory ;  &gt; Not employed since lost last job ;  &gt; Males ;</t>
  </si>
  <si>
    <t>Australian Capital Territory ;  &gt; Not employed since lost last job ;  &gt; Females ;</t>
  </si>
  <si>
    <t>A130143204F</t>
  </si>
  <si>
    <t>A130128036X</t>
  </si>
  <si>
    <t>A130158276V</t>
  </si>
  <si>
    <t>A130143156X</t>
  </si>
  <si>
    <t>A130128044X</t>
  </si>
  <si>
    <t>A130158284V</t>
  </si>
  <si>
    <t>A130143164X</t>
  </si>
  <si>
    <t>A130128132X</t>
  </si>
  <si>
    <t>A130158372V</t>
  </si>
  <si>
    <t>A130143252X</t>
  </si>
  <si>
    <t>A130128300X</t>
  </si>
  <si>
    <t>A130158540V</t>
  </si>
  <si>
    <t>A130143420X</t>
  </si>
  <si>
    <t>A130128372K</t>
  </si>
  <si>
    <t>A130158612V</t>
  </si>
  <si>
    <t>A130143492K</t>
  </si>
  <si>
    <t>A130128268K</t>
  </si>
  <si>
    <t>A130158508V</t>
  </si>
  <si>
    <t>A130143388K</t>
  </si>
  <si>
    <t>A130128380K</t>
  </si>
  <si>
    <t>A130158620V</t>
  </si>
  <si>
    <t>A130143500X</t>
  </si>
  <si>
    <t>A130128388C</t>
  </si>
  <si>
    <t>A130158628L</t>
  </si>
  <si>
    <t>A130143508T</t>
  </si>
  <si>
    <t>A130128276K</t>
  </si>
  <si>
    <t>A130158516V</t>
  </si>
  <si>
    <t>A130143396K</t>
  </si>
  <si>
    <t>A130128284K</t>
  </si>
  <si>
    <t>A130158524V</t>
  </si>
  <si>
    <t>A130143404X</t>
  </si>
  <si>
    <t>A130128332T</t>
  </si>
  <si>
    <t>A130158572L</t>
  </si>
  <si>
    <t>A130143452T</t>
  </si>
  <si>
    <t>A130128220X</t>
  </si>
  <si>
    <t>A130158460V</t>
  </si>
  <si>
    <t>A130143340X</t>
  </si>
  <si>
    <t>A130128396C</t>
  </si>
  <si>
    <t>A130158636L</t>
  </si>
  <si>
    <t>A130143516T</t>
  </si>
  <si>
    <t>A130128340T</t>
  </si>
  <si>
    <t>A130158580L</t>
  </si>
  <si>
    <t>A130143460T</t>
  </si>
  <si>
    <t>A130128404T</t>
  </si>
  <si>
    <t>A130158644L</t>
  </si>
  <si>
    <t>A130143524T</t>
  </si>
  <si>
    <t>A130128228T</t>
  </si>
  <si>
    <t>A130158468L</t>
  </si>
  <si>
    <t>A130143348T</t>
  </si>
  <si>
    <t>A130128140X</t>
  </si>
  <si>
    <t>A130158380V</t>
  </si>
  <si>
    <t>A130143260X</t>
  </si>
  <si>
    <t>A130128164T</t>
  </si>
  <si>
    <t>A130158404A</t>
  </si>
  <si>
    <t>A130143284T</t>
  </si>
  <si>
    <t>A130128292K</t>
  </si>
  <si>
    <t>A130158532V</t>
  </si>
  <si>
    <t>A130143412X</t>
  </si>
  <si>
    <t>A130128172T</t>
  </si>
  <si>
    <t>A130158412A</t>
  </si>
  <si>
    <t>A130143292T</t>
  </si>
  <si>
    <t>A130128214C</t>
  </si>
  <si>
    <t>A130158454X</t>
  </si>
  <si>
    <t>A130143334C</t>
  </si>
  <si>
    <t>A130128156T</t>
  </si>
  <si>
    <t>A130158396L</t>
  </si>
  <si>
    <t>A130143276T</t>
  </si>
  <si>
    <t>A130128348K</t>
  </si>
  <si>
    <t>A130158588F</t>
  </si>
  <si>
    <t>A130143468K</t>
  </si>
  <si>
    <t>A130128356K</t>
  </si>
  <si>
    <t>A130158596F</t>
  </si>
  <si>
    <t>A130143476K</t>
  </si>
  <si>
    <t>A130128188K</t>
  </si>
  <si>
    <t>A130158428V</t>
  </si>
  <si>
    <t>A130143308X</t>
  </si>
  <si>
    <t>A130128148T</t>
  </si>
  <si>
    <t>A130158388L</t>
  </si>
  <si>
    <t>A130143268T</t>
  </si>
  <si>
    <t>A130128236T</t>
  </si>
  <si>
    <t>A130158476L</t>
  </si>
  <si>
    <t>A130143356T</t>
  </si>
  <si>
    <t>A130128180T</t>
  </si>
  <si>
    <t>A130158420A</t>
  </si>
  <si>
    <t>A130143300F</t>
  </si>
  <si>
    <t>A130128244T</t>
  </si>
  <si>
    <t>A130158484L</t>
  </si>
  <si>
    <t>A130143364T</t>
  </si>
  <si>
    <t>A130128196K</t>
  </si>
  <si>
    <t>A130158436V</t>
  </si>
  <si>
    <t>A130143316X</t>
  </si>
  <si>
    <t>A130128252T</t>
  </si>
  <si>
    <t>A130158492L</t>
  </si>
  <si>
    <t>A130143372T</t>
  </si>
  <si>
    <t>A130128308T</t>
  </si>
  <si>
    <t>A130158548L</t>
  </si>
  <si>
    <t>A130143428T</t>
  </si>
  <si>
    <t>A130128260T</t>
  </si>
  <si>
    <t>A130158500A</t>
  </si>
  <si>
    <t>A130143380T</t>
  </si>
  <si>
    <t>A130128204X</t>
  </si>
  <si>
    <t>A130158444V</t>
  </si>
  <si>
    <t>A130143324X</t>
  </si>
  <si>
    <t>A130128364K</t>
  </si>
  <si>
    <t>A130158604V</t>
  </si>
  <si>
    <t>A130143484K</t>
  </si>
  <si>
    <t>A130128316T</t>
  </si>
  <si>
    <t>A130158556L</t>
  </si>
  <si>
    <t>A130143436T</t>
  </si>
  <si>
    <t>A130128324T</t>
  </si>
  <si>
    <t>A130158564L</t>
  </si>
  <si>
    <t>A130143444T</t>
  </si>
  <si>
    <t>A130128412T</t>
  </si>
  <si>
    <t>A130158652L</t>
  </si>
  <si>
    <t>A130143532T</t>
  </si>
  <si>
    <t>A130127180X</t>
  </si>
  <si>
    <t>A130157420J</t>
  </si>
  <si>
    <t>A130142300L</t>
  </si>
  <si>
    <t>A130127252X</t>
  </si>
  <si>
    <t>A130157492V</t>
  </si>
  <si>
    <t>A130142372X</t>
  </si>
  <si>
    <t>A130127148X</t>
  </si>
  <si>
    <t>A130157388V</t>
  </si>
  <si>
    <t>A130142268X</t>
  </si>
  <si>
    <t>A130127260X</t>
  </si>
  <si>
    <t>A130157500J</t>
  </si>
  <si>
    <t>A130142380X</t>
  </si>
  <si>
    <t>A130127268T</t>
  </si>
  <si>
    <t>A130157508A</t>
  </si>
  <si>
    <t>A130142388T</t>
  </si>
  <si>
    <t>A130127156X</t>
  </si>
  <si>
    <t>A130157396V</t>
  </si>
  <si>
    <t>A130142276X</t>
  </si>
  <si>
    <t>A130127164X</t>
  </si>
  <si>
    <t>A130157404J</t>
  </si>
  <si>
    <t>A130142284X</t>
  </si>
  <si>
    <t>A130127212F</t>
  </si>
  <si>
    <t>A130157452A</t>
  </si>
  <si>
    <t>A130142332F</t>
  </si>
  <si>
    <t>A130127100L</t>
  </si>
  <si>
    <t>A130157340J</t>
  </si>
  <si>
    <t>A130142220L</t>
  </si>
  <si>
    <t>A130127276T</t>
  </si>
  <si>
    <t>A130157516A</t>
  </si>
  <si>
    <t>A130142396T</t>
  </si>
  <si>
    <t>A130127220F</t>
  </si>
  <si>
    <t>A130157460A</t>
  </si>
  <si>
    <t>A130142340F</t>
  </si>
  <si>
    <t>A130127284T</t>
  </si>
  <si>
    <t>A130157524A</t>
  </si>
  <si>
    <t>A130142404F</t>
  </si>
  <si>
    <t>A130127108F</t>
  </si>
  <si>
    <t>A130157348A</t>
  </si>
  <si>
    <t>A130142228F</t>
  </si>
  <si>
    <t>A130127020L</t>
  </si>
  <si>
    <t>A130157260J</t>
  </si>
  <si>
    <t>A130142140L</t>
  </si>
  <si>
    <t>A130127044F</t>
  </si>
  <si>
    <t>A130157284A</t>
  </si>
  <si>
    <t>A130142164F</t>
  </si>
  <si>
    <t>A130127172X</t>
  </si>
  <si>
    <t>A130157412J</t>
  </si>
  <si>
    <t>A130142292X</t>
  </si>
  <si>
    <t>A130127052F</t>
  </si>
  <si>
    <t>A130157292A</t>
  </si>
  <si>
    <t>A130142172F</t>
  </si>
  <si>
    <t>A130127094C</t>
  </si>
  <si>
    <t>A130157334L</t>
  </si>
  <si>
    <t>A130142214T</t>
  </si>
  <si>
    <t>A130127036F</t>
  </si>
  <si>
    <t>A130157276A</t>
  </si>
  <si>
    <t>A130142156F</t>
  </si>
  <si>
    <t>A130127228X</t>
  </si>
  <si>
    <t>A130157468V</t>
  </si>
  <si>
    <t>A130142348X</t>
  </si>
  <si>
    <t>A130127236X</t>
  </si>
  <si>
    <t>A130157476V</t>
  </si>
  <si>
    <t>A130142356X</t>
  </si>
  <si>
    <t>A130127068X</t>
  </si>
  <si>
    <t>A130157308J</t>
  </si>
  <si>
    <t>A130142188X</t>
  </si>
  <si>
    <t>A130127028F</t>
  </si>
  <si>
    <t>A130157268A</t>
  </si>
  <si>
    <t>A130142148F</t>
  </si>
  <si>
    <t>A130127116F</t>
  </si>
  <si>
    <t>A130157356A</t>
  </si>
  <si>
    <t>A130142236F</t>
  </si>
  <si>
    <t>A130127060F</t>
  </si>
  <si>
    <t>A130157300R</t>
  </si>
  <si>
    <t>A130142180F</t>
  </si>
  <si>
    <t>A130127124F</t>
  </si>
  <si>
    <t>A130157364A</t>
  </si>
  <si>
    <t>A130142244F</t>
  </si>
  <si>
    <t>A130127076X</t>
  </si>
  <si>
    <t>A130157316J</t>
  </si>
  <si>
    <t>A130142196X</t>
  </si>
  <si>
    <t>A130127132F</t>
  </si>
  <si>
    <t>A130157372A</t>
  </si>
  <si>
    <t>A130142252F</t>
  </si>
  <si>
    <t>A130127188T</t>
  </si>
  <si>
    <t>A130157428A</t>
  </si>
  <si>
    <t>A130142308F</t>
  </si>
  <si>
    <t>A130127140F</t>
  </si>
  <si>
    <t>A130157380A</t>
  </si>
  <si>
    <t>A130142260F</t>
  </si>
  <si>
    <t>A130127084X</t>
  </si>
  <si>
    <t>A130157324J</t>
  </si>
  <si>
    <t>A130142204L</t>
  </si>
  <si>
    <t>A130127244X</t>
  </si>
  <si>
    <t>A130157484V</t>
  </si>
  <si>
    <t>A130142364X</t>
  </si>
  <si>
    <t>A130127196T</t>
  </si>
  <si>
    <t>A130157436A</t>
  </si>
  <si>
    <t>A130142316F</t>
  </si>
  <si>
    <t>A130127204F</t>
  </si>
  <si>
    <t>A130157444A</t>
  </si>
  <si>
    <t>A130142324F</t>
  </si>
  <si>
    <t>A130127292T</t>
  </si>
  <si>
    <t>A130157532A</t>
  </si>
  <si>
    <t>A130142412F</t>
  </si>
  <si>
    <t>Time Series Workbook</t>
  </si>
  <si>
    <t>6223.0 Job mobility</t>
  </si>
  <si>
    <t>Table 1. Labour mobility, retrenchments and duration of employment</t>
  </si>
  <si>
    <t>E N Q U I R I E S</t>
  </si>
  <si>
    <t>Enquiries</t>
  </si>
  <si>
    <t>Data Item Description</t>
  </si>
  <si>
    <t>No. Obs.</t>
  </si>
  <si>
    <t>Freq.</t>
  </si>
  <si>
    <t>© Commonwealth of Australia  2023</t>
  </si>
  <si>
    <t>6223.0 Job Mobility</t>
  </si>
  <si>
    <t>Released at 11:30 am (Canberra time) Fri 30 Jun 2023</t>
  </si>
  <si>
    <t>Contents</t>
  </si>
  <si>
    <t>Tables</t>
  </si>
  <si>
    <t>Table 1.1 - Labour mobility, retrenchments and duration of employment by age, February 2023</t>
  </si>
  <si>
    <t>Table 1.2 - Labour mobility, retrenchments and duration of employment by state and territory, February 2023</t>
  </si>
  <si>
    <t>Index</t>
  </si>
  <si>
    <t>Time Series Index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</si>
  <si>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</si>
  <si>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Job mobility, February 2023</t>
  </si>
  <si>
    <t>Summary</t>
  </si>
  <si>
    <t>Methodology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</si>
  <si>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</si>
  <si>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r>
      <t xml:space="preserve">or contact the Labour Surveys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</si>
  <si>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Select an age group:</t>
  </si>
  <si>
    <t>15 years and over</t>
  </si>
  <si>
    <t>Time Series IDs</t>
  </si>
  <si>
    <t>Persons</t>
  </si>
  <si>
    <t>Males</t>
  </si>
  <si>
    <t>Females</t>
  </si>
  <si>
    <t>'000</t>
  </si>
  <si>
    <t>Employed</t>
  </si>
  <si>
    <t>Duration of employment in current main job</t>
  </si>
  <si>
    <t>Less than 1 year</t>
  </si>
  <si>
    <t>Less than 3 months</t>
  </si>
  <si>
    <t>3–5 months</t>
  </si>
  <si>
    <t>6–11 months</t>
  </si>
  <si>
    <t>1 year and over</t>
  </si>
  <si>
    <t>1–4 years</t>
  </si>
  <si>
    <t>1 year</t>
  </si>
  <si>
    <t>2 years</t>
  </si>
  <si>
    <t>3–4 years</t>
  </si>
  <si>
    <t>5 years and over</t>
  </si>
  <si>
    <t>5–9 years</t>
  </si>
  <si>
    <t>10 years and over</t>
  </si>
  <si>
    <t>10–19 years</t>
  </si>
  <si>
    <t>20 years and over</t>
  </si>
  <si>
    <t>Whether changed jobs in last 12 months</t>
  </si>
  <si>
    <t>Changed jobs in last 12 months</t>
  </si>
  <si>
    <t>Job mobility rate (%)</t>
  </si>
  <si>
    <t>Did not change jobs in last 12 months</t>
  </si>
  <si>
    <t>Total</t>
  </si>
  <si>
    <t>Civilian population aged 15 and over</t>
  </si>
  <si>
    <t>Left, lost or worked multiple jobs last year</t>
  </si>
  <si>
    <t xml:space="preserve">Employed and had more than one job last year </t>
  </si>
  <si>
    <t xml:space="preserve">Single job holder and had more than one job last year </t>
  </si>
  <si>
    <t xml:space="preserve">Multiple job holder and had more than one job last year </t>
  </si>
  <si>
    <t xml:space="preserve">Underemployed and had more than one job last year </t>
  </si>
  <si>
    <t xml:space="preserve">Unemployed and had a job last year </t>
  </si>
  <si>
    <t xml:space="preserve">Not in the labour force and had a job last year </t>
  </si>
  <si>
    <t xml:space="preserve">Left a job last year </t>
  </si>
  <si>
    <t xml:space="preserve">Employed in a new job since left last job </t>
  </si>
  <si>
    <t xml:space="preserve">Underemployed in a new job since left last job </t>
  </si>
  <si>
    <t xml:space="preserve">Not employed since left last job </t>
  </si>
  <si>
    <t xml:space="preserve">Lost a job last year </t>
  </si>
  <si>
    <t xml:space="preserve">Retrenched last year </t>
  </si>
  <si>
    <t xml:space="preserve">Employed in a new job since lost last job </t>
  </si>
  <si>
    <t xml:space="preserve">Underemployed in a new job since lost last job </t>
  </si>
  <si>
    <t xml:space="preserve">Not employed since lost last job </t>
  </si>
  <si>
    <t>15 to 64 years</t>
  </si>
  <si>
    <t>15 to 24 years</t>
  </si>
  <si>
    <t>25 to 44 years</t>
  </si>
  <si>
    <t>45 to 64 years</t>
  </si>
  <si>
    <t>65 years and over</t>
  </si>
  <si>
    <t>Select a state or territory:</t>
  </si>
  <si>
    <t>Australia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</si>
  <si>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</si>
  <si>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</si>
  <si>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</si>
  <si>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</si>
  <si>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</si>
  <si>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</si>
  <si>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</si>
  <si>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</si>
  <si>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Annual</t>
  </si>
  <si>
    <t>%</t>
  </si>
  <si>
    <t>Job mobility rate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</si>
</sst>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\-yyyy"/>
    <numFmt numFmtId="165" formatCode="0.0;\-0.0;0.0;@"/>
    <numFmt numFmtId="166" formatCode="#,##0.0"/>
  </numFmts>
  <fonts count="39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indexed="81"/>
      <name val="Tahoma"/>
      <family val="2"/>
    </font>
    <font>
      <b/>
      <sz val="10"/>
      <color theme="1"/>
      <name val="Arial"/>
      <family val="2"/>
    </font>
    <font>
      <b/>
      <sz val="10"/>
      <color rgb="FFFFFFFF"/>
      <name val="Arial"/>
      <family val="2"/>
    </font>
    <font>
      <b/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rgb="FF0000FF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10"/>
      <name val="Tahoma"/>
      <family val="2"/>
    </font>
    <font>
      <sz val="11"/>
      <color theme="1"/>
      <name val="Arial"/>
      <family val="2"/>
    </font>
    <font>
      <b/>
      <sz val="12"/>
      <color rgb="FF000000"/>
      <name val="Arial"/>
      <family val="2"/>
    </font>
    <font>
      <b/>
      <sz val="8"/>
      <color rgb="FF000000"/>
      <name val="Arial"/>
      <family val="2"/>
    </font>
    <font>
      <u/>
      <sz val="10"/>
      <color indexed="12"/>
      <name val="Tahoma"/>
      <family val="2"/>
    </font>
    <font>
      <sz val="8"/>
      <color indexed="12"/>
      <name val="Arial"/>
      <family val="2"/>
    </font>
    <font>
      <sz val="8"/>
      <color rgb="FF000000"/>
      <name val="Arial"/>
      <family val="2"/>
    </font>
    <font>
      <sz val="12"/>
      <color rgb="FF000000"/>
      <name val="Arial"/>
      <family val="2"/>
    </font>
    <font>
      <b/>
      <sz val="12"/>
      <color indexed="12"/>
      <name val="Arial"/>
      <family val="2"/>
    </font>
    <font>
      <b/>
      <sz val="10"/>
      <color rgb="FF000000"/>
      <name val="Arial"/>
      <family val="2"/>
    </font>
    <font>
      <sz val="8"/>
      <color rgb="FF0000FF"/>
      <name val="Arial"/>
      <family val="2"/>
    </font>
    <font>
      <i/>
      <sz val="8"/>
      <name val="FrnkGothITC Bk BT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8"/>
      <name val="Microsoft Sans Serif"/>
      <family val="2"/>
    </font>
    <font>
      <b/>
      <sz val="8"/>
      <name val="Arial"/>
      <family val="2"/>
    </font>
    <font>
      <b/>
      <sz val="9"/>
      <name val="Arial"/>
      <family val="2"/>
    </font>
    <font>
      <b/>
      <sz val="8"/>
      <color rgb="FFFF0000"/>
      <name val="Arial"/>
      <family val="2"/>
    </font>
    <font>
      <u/>
      <sz val="8"/>
      <color theme="10"/>
      <name val="Calibri"/>
      <family val="2"/>
      <scheme val="minor"/>
    </font>
    <font>
      <u/>
      <sz val="8"/>
      <color theme="10"/>
      <name val="Arial"/>
      <family val="2"/>
    </font>
    <font>
      <b/>
      <sz val="10"/>
      <name val="Tahoma"/>
      <family val="2"/>
    </font>
    <font>
      <sz val="8"/>
      <color rgb="FFFF0000"/>
      <name val="Arial"/>
      <family val="2"/>
    </font>
    <font>
      <b/>
      <sz val="10"/>
      <color rgb="FFFF0000"/>
      <name val="Tahoma"/>
      <family val="2"/>
    </font>
    <font>
      <sz val="10"/>
      <color rgb="FFFF0000"/>
      <name val="Tahoma"/>
      <family val="2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0" fontId="7" fillId="0" borderId="0" applyNumberFormat="0" applyFill="0" applyBorder="0" applyAlignment="0" applyProtection="0"/>
    <xf numFmtId="0" fontId="12" fillId="0" borderId="0"/>
    <xf numFmtId="0" fontId="14" fillId="0" borderId="0"/>
    <xf numFmtId="0" fontId="15" fillId="0" borderId="0"/>
    <xf numFmtId="0" fontId="18" fillId="0" borderId="0"/>
    <xf numFmtId="0" fontId="25" fillId="0" borderId="0">
      <alignment horizontal="left"/>
    </xf>
    <xf numFmtId="0" fontId="14" fillId="0" borderId="0"/>
    <xf numFmtId="0" fontId="28" fillId="0" borderId="0">
      <alignment horizontal="center"/>
    </xf>
    <xf numFmtId="0" fontId="28" fillId="0" borderId="0">
      <alignment horizontal="center" vertical="center" wrapText="1"/>
    </xf>
    <xf numFmtId="0" fontId="12" fillId="0" borderId="0">
      <alignment horizontal="left" vertical="center" wrapText="1"/>
    </xf>
    <xf numFmtId="0" fontId="10" fillId="0" borderId="0"/>
  </cellStyleXfs>
  <cellXfs count="97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1" fillId="0" borderId="0" xfId="0" applyFont="1" applyAlignment="1">
      <alignment horizontal="right" wrapText="1"/>
    </xf>
    <xf numFmtId="0" fontId="2" fillId="0" borderId="0" xfId="0" applyFont="1"/>
    <xf numFmtId="164" fontId="2" fillId="0" borderId="0" xfId="0" applyNumberFormat="1" applyFont="1"/>
    <xf numFmtId="164" fontId="1" fillId="0" borderId="0" xfId="0" applyNumberFormat="1" applyFont="1"/>
    <xf numFmtId="0" fontId="1" fillId="0" borderId="0" xfId="0" quotePrefix="1" applyFont="1" applyAlignment="1">
      <alignment horizontal="right"/>
    </xf>
    <xf numFmtId="0" fontId="1" fillId="0" borderId="0" xfId="0" applyFont="1" applyAlignment="1">
      <alignment horizontal="right"/>
    </xf>
    <xf numFmtId="165" fontId="1" fillId="0" borderId="0" xfId="0" applyNumberFormat="1" applyFont="1"/>
    <xf numFmtId="164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0" fontId="1" fillId="2" borderId="0" xfId="0" applyFont="1" applyFill="1" applyAlignment="1">
      <alignment horizontal="left"/>
    </xf>
    <xf numFmtId="0" fontId="5" fillId="2" borderId="0" xfId="0" applyFont="1" applyFill="1" applyAlignment="1">
      <alignment horizontal="left"/>
    </xf>
    <xf numFmtId="49" fontId="6" fillId="0" borderId="0" xfId="0" applyNumberFormat="1" applyFont="1" applyAlignment="1">
      <alignment horizontal="left"/>
    </xf>
    <xf numFmtId="0" fontId="4" fillId="0" borderId="0" xfId="0" applyFont="1" applyAlignment="1">
      <alignment horizontal="left"/>
    </xf>
    <xf numFmtId="0" fontId="8" fillId="0" borderId="0" xfId="1" applyFont="1" applyAlignment="1">
      <alignment horizontal="left"/>
    </xf>
    <xf numFmtId="0" fontId="1" fillId="0" borderId="1" xfId="0" applyFont="1" applyBorder="1" applyAlignment="1">
      <alignment horizontal="left"/>
    </xf>
    <xf numFmtId="0" fontId="2" fillId="0" borderId="0" xfId="0" applyFont="1" applyAlignment="1">
      <alignment horizontal="left" wrapText="1"/>
    </xf>
    <xf numFmtId="0" fontId="9" fillId="0" borderId="0" xfId="1" applyFont="1" applyAlignment="1">
      <alignment horizontal="left"/>
    </xf>
    <xf numFmtId="0" fontId="1" fillId="0" borderId="0" xfId="0" quotePrefix="1" applyFont="1" applyAlignment="1">
      <alignment horizontal="left"/>
    </xf>
    <xf numFmtId="0" fontId="13" fillId="0" borderId="0" xfId="2" applyFont="1" applyAlignment="1">
      <alignment horizontal="left" vertical="center"/>
    </xf>
    <xf numFmtId="0" fontId="14" fillId="0" borderId="0" xfId="3"/>
    <xf numFmtId="0" fontId="15" fillId="0" borderId="0" xfId="4"/>
    <xf numFmtId="0" fontId="17" fillId="0" borderId="0" xfId="4" applyFont="1" applyAlignment="1">
      <alignment horizontal="left"/>
    </xf>
    <xf numFmtId="0" fontId="19" fillId="0" borderId="0" xfId="5" applyFont="1" applyAlignment="1">
      <alignment horizontal="center"/>
    </xf>
    <xf numFmtId="0" fontId="20" fillId="0" borderId="0" xfId="4" applyFont="1" applyAlignment="1">
      <alignment horizontal="left"/>
    </xf>
    <xf numFmtId="0" fontId="23" fillId="0" borderId="0" xfId="4" applyFont="1" applyAlignment="1">
      <alignment horizontal="left"/>
    </xf>
    <xf numFmtId="0" fontId="24" fillId="0" borderId="0" xfId="4" applyFont="1" applyAlignment="1">
      <alignment horizontal="left"/>
    </xf>
    <xf numFmtId="0" fontId="1" fillId="3" borderId="0" xfId="0" applyFont="1" applyFill="1" applyAlignment="1">
      <alignment horizontal="left"/>
    </xf>
    <xf numFmtId="0" fontId="5" fillId="2" borderId="0" xfId="0" applyFont="1" applyFill="1" applyAlignment="1">
      <alignment horizontal="left" indent="11"/>
    </xf>
    <xf numFmtId="49" fontId="6" fillId="3" borderId="0" xfId="0" applyNumberFormat="1" applyFont="1" applyFill="1" applyAlignment="1">
      <alignment horizontal="left" indent="11"/>
    </xf>
    <xf numFmtId="0" fontId="13" fillId="3" borderId="0" xfId="2" applyFont="1" applyFill="1" applyAlignment="1">
      <alignment horizontal="left" vertical="center" indent="11"/>
    </xf>
    <xf numFmtId="1" fontId="27" fillId="3" borderId="1" xfId="6" applyNumberFormat="1" applyFont="1" applyFill="1" applyBorder="1" applyAlignment="1">
      <alignment horizontal="center" vertical="center" wrapText="1"/>
    </xf>
    <xf numFmtId="0" fontId="26" fillId="3" borderId="1" xfId="7" applyFont="1" applyFill="1" applyBorder="1" applyAlignment="1">
      <alignment vertical="center"/>
    </xf>
    <xf numFmtId="0" fontId="28" fillId="0" borderId="0" xfId="8">
      <alignment horizontal="center"/>
    </xf>
    <xf numFmtId="17" fontId="29" fillId="0" borderId="0" xfId="9" quotePrefix="1" applyNumberFormat="1" applyFont="1" applyAlignment="1">
      <alignment horizontal="right" wrapText="1"/>
    </xf>
    <xf numFmtId="17" fontId="29" fillId="0" borderId="0" xfId="9" quotePrefix="1" applyNumberFormat="1" applyFont="1" applyAlignment="1">
      <alignment wrapText="1"/>
    </xf>
    <xf numFmtId="0" fontId="12" fillId="0" borderId="0" xfId="3" applyFont="1" applyAlignment="1">
      <alignment horizontal="right"/>
    </xf>
    <xf numFmtId="0" fontId="29" fillId="3" borderId="4" xfId="8" applyFont="1" applyFill="1" applyBorder="1" applyAlignment="1">
      <alignment horizontal="left"/>
    </xf>
    <xf numFmtId="0" fontId="12" fillId="3" borderId="4" xfId="8" applyFont="1" applyFill="1" applyBorder="1">
      <alignment horizontal="center"/>
    </xf>
    <xf numFmtId="1" fontId="31" fillId="0" borderId="0" xfId="4" quotePrefix="1" applyNumberFormat="1" applyFont="1" applyAlignment="1">
      <alignment horizontal="center"/>
    </xf>
    <xf numFmtId="166" fontId="29" fillId="0" borderId="0" xfId="10" applyNumberFormat="1" applyFont="1" applyAlignment="1">
      <alignment horizontal="left" vertical="center" indent="1"/>
    </xf>
    <xf numFmtId="0" fontId="12" fillId="0" borderId="0" xfId="7" applyFont="1" applyAlignment="1">
      <alignment horizontal="left" indent="1"/>
    </xf>
    <xf numFmtId="166" fontId="20" fillId="0" borderId="0" xfId="7" applyNumberFormat="1" applyFont="1" applyAlignment="1">
      <alignment horizontal="right"/>
    </xf>
    <xf numFmtId="0" fontId="7" fillId="0" borderId="0" xfId="1" applyAlignment="1">
      <alignment horizontal="left"/>
    </xf>
    <xf numFmtId="0" fontId="32" fillId="0" borderId="0" xfId="1" applyFont="1" applyAlignment="1">
      <alignment horizontal="left"/>
    </xf>
    <xf numFmtId="0" fontId="12" fillId="0" borderId="0" xfId="11" applyFont="1" applyAlignment="1">
      <alignment horizontal="left" indent="1"/>
    </xf>
    <xf numFmtId="0" fontId="12" fillId="0" borderId="0" xfId="11" applyFont="1" applyAlignment="1">
      <alignment horizontal="left" indent="2"/>
    </xf>
    <xf numFmtId="0" fontId="1" fillId="0" borderId="0" xfId="11" applyFont="1" applyAlignment="1">
      <alignment horizontal="left" indent="1"/>
    </xf>
    <xf numFmtId="0" fontId="1" fillId="0" borderId="0" xfId="11" applyFont="1" applyAlignment="1">
      <alignment horizontal="left" indent="2"/>
    </xf>
    <xf numFmtId="0" fontId="1" fillId="0" borderId="0" xfId="11" applyFont="1" applyAlignment="1">
      <alignment horizontal="left" indent="3"/>
    </xf>
    <xf numFmtId="0" fontId="12" fillId="0" borderId="0" xfId="11" applyFont="1" applyAlignment="1">
      <alignment horizontal="left" indent="3"/>
    </xf>
    <xf numFmtId="0" fontId="29" fillId="0" borderId="0" xfId="7" applyFont="1" applyAlignment="1">
      <alignment horizontal="left" indent="1"/>
    </xf>
    <xf numFmtId="0" fontId="1" fillId="0" borderId="0" xfId="11" applyFont="1" applyAlignment="1">
      <alignment horizontal="left" indent="4"/>
    </xf>
    <xf numFmtId="0" fontId="2" fillId="0" borderId="0" xfId="11" applyFont="1" applyAlignment="1">
      <alignment horizontal="left" indent="2"/>
    </xf>
    <xf numFmtId="166" fontId="17" fillId="0" borderId="0" xfId="7" applyNumberFormat="1" applyFont="1" applyAlignment="1">
      <alignment horizontal="right"/>
    </xf>
    <xf numFmtId="0" fontId="29" fillId="0" borderId="1" xfId="7" applyFont="1" applyBorder="1" applyAlignment="1">
      <alignment horizontal="left" indent="1"/>
    </xf>
    <xf numFmtId="0" fontId="1" fillId="0" borderId="1" xfId="11" applyFont="1" applyBorder="1" applyAlignment="1">
      <alignment horizontal="left" indent="5"/>
    </xf>
    <xf numFmtId="0" fontId="29" fillId="0" borderId="0" xfId="8" applyFont="1" applyAlignment="1">
      <alignment horizontal="left" indent="1"/>
    </xf>
    <xf numFmtId="0" fontId="1" fillId="0" borderId="0" xfId="0" applyFont="1" applyAlignment="1">
      <alignment horizontal="left" indent="1"/>
    </xf>
    <xf numFmtId="0" fontId="29" fillId="0" borderId="0" xfId="8" applyFont="1" applyAlignment="1">
      <alignment horizontal="left" indent="48"/>
    </xf>
    <xf numFmtId="0" fontId="1" fillId="0" borderId="0" xfId="0" applyFont="1" applyAlignment="1">
      <alignment horizontal="left" indent="2"/>
    </xf>
    <xf numFmtId="0" fontId="2" fillId="0" borderId="0" xfId="0" applyFont="1" applyAlignment="1">
      <alignment horizontal="left" indent="1"/>
    </xf>
    <xf numFmtId="0" fontId="29" fillId="0" borderId="1" xfId="8" applyFont="1" applyBorder="1" applyAlignment="1">
      <alignment horizontal="left" indent="1"/>
    </xf>
    <xf numFmtId="0" fontId="12" fillId="0" borderId="1" xfId="8" applyFont="1" applyBorder="1" applyAlignment="1">
      <alignment horizontal="left" indent="1"/>
    </xf>
    <xf numFmtId="166" fontId="17" fillId="0" borderId="1" xfId="7" applyNumberFormat="1" applyFont="1" applyBorder="1" applyAlignment="1">
      <alignment horizontal="right"/>
    </xf>
    <xf numFmtId="0" fontId="32" fillId="0" borderId="1" xfId="1" applyFont="1" applyBorder="1" applyAlignment="1">
      <alignment horizontal="left"/>
    </xf>
    <xf numFmtId="0" fontId="13" fillId="0" borderId="0" xfId="7" applyFont="1"/>
    <xf numFmtId="0" fontId="33" fillId="0" borderId="0" xfId="1" applyFont="1" applyAlignment="1">
      <alignment horizontal="left"/>
    </xf>
    <xf numFmtId="0" fontId="34" fillId="0" borderId="0" xfId="7" applyFont="1"/>
    <xf numFmtId="0" fontId="14" fillId="0" borderId="0" xfId="7"/>
    <xf numFmtId="0" fontId="11" fillId="0" borderId="0" xfId="0" applyFont="1"/>
    <xf numFmtId="3" fontId="35" fillId="0" borderId="0" xfId="7" applyNumberFormat="1" applyFont="1" applyAlignment="1">
      <alignment horizontal="right"/>
    </xf>
    <xf numFmtId="166" fontId="35" fillId="0" borderId="0" xfId="7" applyNumberFormat="1" applyFont="1" applyAlignment="1">
      <alignment horizontal="right"/>
    </xf>
    <xf numFmtId="0" fontId="36" fillId="0" borderId="0" xfId="7" applyFont="1"/>
    <xf numFmtId="0" fontId="37" fillId="0" borderId="0" xfId="7" applyFont="1"/>
    <xf numFmtId="0" fontId="17" fillId="0" borderId="0" xfId="4" quotePrefix="1" applyFont="1" applyAlignment="1">
      <alignment horizontal="right"/>
    </xf>
    <xf numFmtId="0" fontId="1" fillId="0" borderId="0" xfId="11" applyFont="1" applyAlignment="1">
      <alignment horizontal="left" indent="5"/>
    </xf>
    <xf numFmtId="0" fontId="29" fillId="0" borderId="4" xfId="8" applyFont="1" applyBorder="1" applyAlignment="1">
      <alignment horizontal="left"/>
    </xf>
    <xf numFmtId="0" fontId="12" fillId="0" borderId="4" xfId="8" applyFont="1" applyBorder="1">
      <alignment horizontal="center"/>
    </xf>
    <xf numFmtId="0" fontId="12" fillId="0" borderId="0" xfId="8" applyFont="1" applyAlignment="1">
      <alignment horizontal="left" indent="1"/>
    </xf>
    <xf numFmtId="0" fontId="12" fillId="0" borderId="0" xfId="8" applyFont="1">
      <alignment horizontal="center"/>
    </xf>
    <xf numFmtId="0" fontId="29" fillId="0" borderId="0" xfId="3" applyFont="1" applyAlignment="1">
      <alignment horizontal="right"/>
    </xf>
    <xf numFmtId="0" fontId="29" fillId="0" borderId="1" xfId="3" applyFont="1" applyBorder="1" applyAlignment="1">
      <alignment horizontal="right"/>
    </xf>
    <xf numFmtId="0" fontId="1" fillId="0" borderId="0" xfId="0" applyFont="1" applyAlignment="1">
      <alignment horizontal="left"/>
    </xf>
    <xf numFmtId="0" fontId="6" fillId="0" borderId="0" xfId="0" applyFont="1" applyAlignment="1">
      <alignment horizontal="left" vertical="top" wrapText="1"/>
    </xf>
    <xf numFmtId="0" fontId="16" fillId="0" borderId="0" xfId="4" applyFont="1" applyAlignment="1">
      <alignment horizontal="left"/>
    </xf>
    <xf numFmtId="0" fontId="21" fillId="0" borderId="2" xfId="4" applyFont="1" applyBorder="1" applyAlignment="1">
      <alignment horizontal="left"/>
    </xf>
    <xf numFmtId="0" fontId="19" fillId="0" borderId="0" xfId="5" applyFont="1"/>
    <xf numFmtId="17" fontId="29" fillId="4" borderId="3" xfId="9" quotePrefix="1" applyNumberFormat="1" applyFont="1" applyFill="1" applyBorder="1" applyAlignment="1">
      <alignment horizontal="center" wrapText="1"/>
    </xf>
    <xf numFmtId="0" fontId="30" fillId="4" borderId="6" xfId="7" applyFont="1" applyFill="1" applyBorder="1" applyAlignment="1">
      <alignment horizontal="center"/>
    </xf>
    <xf numFmtId="0" fontId="30" fillId="4" borderId="7" xfId="7" applyFont="1" applyFill="1" applyBorder="1" applyAlignment="1">
      <alignment horizontal="center"/>
    </xf>
    <xf numFmtId="0" fontId="6" fillId="3" borderId="0" xfId="0" applyFont="1" applyFill="1" applyAlignment="1">
      <alignment horizontal="left" vertical="top" wrapText="1" indent="11"/>
    </xf>
    <xf numFmtId="0" fontId="26" fillId="3" borderId="1" xfId="6" applyFont="1" applyFill="1" applyBorder="1" applyAlignment="1">
      <alignment horizontal="left" vertical="center" indent="13"/>
    </xf>
    <xf numFmtId="17" fontId="29" fillId="0" borderId="5" xfId="9" quotePrefix="1" applyNumberFormat="1" applyFont="1" applyBorder="1" applyAlignment="1">
      <alignment horizontal="center" wrapText="1"/>
    </xf>
    <xf numFmtId="17" fontId="30" fillId="4" borderId="3" xfId="9" quotePrefix="1" applyNumberFormat="1" applyFont="1" applyFill="1" applyBorder="1" applyAlignment="1">
      <alignment horizontal="center" wrapText="1"/>
    </xf>
  </cellXfs>
  <cellStyles count="12">
    <cellStyle name="Hyperlink" xfId="1" builtinId="8"/>
    <cellStyle name="Hyperlink 2" xfId="5" xr:uid="{EDA0BADA-0954-4934-95B4-987B1DAEF3BE}"/>
    <cellStyle name="Normal" xfId="0" builtinId="0"/>
    <cellStyle name="Normal 10" xfId="3" xr:uid="{A3E27B6C-ABD0-4919-9283-03C9997CF41A}"/>
    <cellStyle name="Normal 2" xfId="7" xr:uid="{551CA48C-5E92-48AC-84D7-E18795861792}"/>
    <cellStyle name="Normal 2 2 2" xfId="11" xr:uid="{5E64C892-A5DD-4A19-98E4-97731F77983E}"/>
    <cellStyle name="Normal 2 4" xfId="4" xr:uid="{1EA61BC8-F406-474C-ABAC-C26CAB401544}"/>
    <cellStyle name="Normal 3 5 4" xfId="2" xr:uid="{D7D54E0A-1DEC-4493-8069-19A75399F5A4}"/>
    <cellStyle name="Style1" xfId="6" xr:uid="{71139BAC-D642-4650-830C-0F7DC364AE62}"/>
    <cellStyle name="Style4" xfId="8" xr:uid="{E35B56A2-FE26-4E1B-B3CA-ABCB2DB050FE}"/>
    <cellStyle name="Style5" xfId="9" xr:uid="{AE738EBC-9AAF-42CD-8B77-A50DA125D481}"/>
    <cellStyle name="Style9" xfId="10" xr:uid="{ECA33CB6-12BD-486F-B2D0-77C7C36FD40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0</xdr:col>
      <xdr:colOff>1171575</xdr:colOff>
      <xdr:row>5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90E4A8-B185-4115-8544-1380F8C454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</xdr:col>
      <xdr:colOff>971550</xdr:colOff>
      <xdr:row>5</xdr:row>
      <xdr:rowOff>190500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18BD0B-2E89-4175-8F26-D658B1E882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</xdr:col>
      <xdr:colOff>971550</xdr:colOff>
      <xdr:row>5</xdr:row>
      <xdr:rowOff>190500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5747BF-7BEF-463E-85F9-C2FF1A72B2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0</xdr:rowOff>
    </xdr:from>
    <xdr:to>
      <xdr:col>0</xdr:col>
      <xdr:colOff>1168400</xdr:colOff>
      <xdr:row>6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0"/>
          <a:ext cx="1143000" cy="1016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group/Labour%20Sup%20Suvys/HSF/PJSM22/Timeseries/templates/62230_Table01_temp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corp\absdfs\workgroup\Labour%20Sup%20Suvys\HSF\PJSM23\Timeseries\Excel\Test\62230_Table01.xlsx" TargetMode="External"/><Relationship Id="rId1" Type="http://schemas.openxmlformats.org/officeDocument/2006/relationships/externalLinkPath" Target="/workgroup/Labour%20Sup%20Suvys/HSF/PJSM23/Timeseries/Excel/Test/62230_Table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Table 1.1"/>
      <sheetName val="Table 1.2"/>
      <sheetName val="Index"/>
      <sheetName val="Data1"/>
      <sheetName val="Data2"/>
      <sheetName val="Data3"/>
      <sheetName val="Data4"/>
      <sheetName val="Data5"/>
      <sheetName val="Data6"/>
    </sheetNames>
    <sheetDataSet>
      <sheetData sheetId="0"/>
      <sheetData sheetId="1"/>
      <sheetData sheetId="2"/>
      <sheetData sheetId="3"/>
      <sheetData sheetId="4">
        <row r="1">
          <cell r="B1" t="str">
            <v>Employed total ;  Persons ;</v>
          </cell>
          <cell r="C1" t="str">
            <v>Employed total ;  &gt; Males ;</v>
          </cell>
          <cell r="D1" t="str">
            <v>Employed total ;  &gt; Females ;</v>
          </cell>
          <cell r="E1" t="str">
            <v>&gt; Less than 1 year in main job ;  Persons ;</v>
          </cell>
          <cell r="F1" t="str">
            <v>&gt; Less than 1 year in main job ;  &gt; Males ;</v>
          </cell>
          <cell r="G1" t="str">
            <v>&gt; Less than 1 year in main job ;  &gt; Females ;</v>
          </cell>
          <cell r="H1" t="str">
            <v>&gt;&gt; Less than 3 months in main job ;  Persons ;</v>
          </cell>
          <cell r="I1" t="str">
            <v>&gt;&gt; Less than 3 months in main job ;  &gt; Males ;</v>
          </cell>
          <cell r="J1" t="str">
            <v>&gt;&gt; Less than 3 months in main job ;  &gt; Females ;</v>
          </cell>
          <cell r="K1" t="str">
            <v>&gt;&gt; 3-5 months in main job ;  Persons ;</v>
          </cell>
          <cell r="L1" t="str">
            <v>&gt;&gt; 3-5 months in main job ;  &gt; Males ;</v>
          </cell>
          <cell r="M1" t="str">
            <v>&gt;&gt; 3-5 months in main job ;  &gt; Females ;</v>
          </cell>
          <cell r="N1" t="str">
            <v>&gt;&gt; 6-11 months in main job ;  Persons ;</v>
          </cell>
          <cell r="O1" t="str">
            <v>&gt;&gt; 6-11 months in main job ;  &gt; Males ;</v>
          </cell>
          <cell r="P1" t="str">
            <v>&gt;&gt; 6-11 months in main job ;  &gt; Females ;</v>
          </cell>
          <cell r="Q1" t="str">
            <v>&gt; 1 year or more in main job ;  Persons ;</v>
          </cell>
          <cell r="R1" t="str">
            <v>&gt; 1 year or more in main job ;  &gt; Males ;</v>
          </cell>
          <cell r="S1" t="str">
            <v>&gt; 1 year or more in main job ;  &gt; Females ;</v>
          </cell>
          <cell r="T1" t="str">
            <v>&gt;&gt; 1-4 years in main job ;  Persons ;</v>
          </cell>
          <cell r="U1" t="str">
            <v>&gt;&gt; 1-4 years in main job ;  &gt; Males ;</v>
          </cell>
          <cell r="V1" t="str">
            <v>&gt;&gt; 1-4 years in main job ;  &gt; Females ;</v>
          </cell>
          <cell r="W1" t="str">
            <v>&gt;&gt;&gt; 1 year in main job ;  Persons ;</v>
          </cell>
          <cell r="X1" t="str">
            <v>&gt;&gt;&gt; 1 year in main job ;  &gt; Males ;</v>
          </cell>
          <cell r="Y1" t="str">
            <v>&gt;&gt;&gt; 1 year in main job ;  &gt; Females ;</v>
          </cell>
          <cell r="Z1" t="str">
            <v>&gt;&gt;&gt; 2 years in main job ;  Persons ;</v>
          </cell>
          <cell r="AA1" t="str">
            <v>&gt;&gt;&gt; 2 years in main job ;  &gt; Males ;</v>
          </cell>
          <cell r="AB1" t="str">
            <v>&gt;&gt;&gt; 2 years in main job ;  &gt; Females ;</v>
          </cell>
          <cell r="AC1" t="str">
            <v>&gt;&gt;&gt; 3-4 years in main job ;  Persons ;</v>
          </cell>
          <cell r="AD1" t="str">
            <v>&gt;&gt;&gt; 3-4 years in main job ;  &gt; Males ;</v>
          </cell>
          <cell r="AE1" t="str">
            <v>&gt;&gt;&gt; 3-4 years in main job ;  &gt; Females ;</v>
          </cell>
          <cell r="AF1" t="str">
            <v>&gt;&gt; 5 years or more in main job ;  Persons ;</v>
          </cell>
          <cell r="AG1" t="str">
            <v>&gt;&gt; 5 years or more in main job ;  &gt; Males ;</v>
          </cell>
          <cell r="AH1" t="str">
            <v>&gt;&gt; 5 years or more in main job ;  &gt; Females ;</v>
          </cell>
          <cell r="AI1" t="str">
            <v>&gt;&gt;&gt; 5-9 years in main job ;  Persons ;</v>
          </cell>
          <cell r="AJ1" t="str">
            <v>&gt;&gt;&gt; 5-9 years in main job ;  &gt; Males ;</v>
          </cell>
          <cell r="AK1" t="str">
            <v>&gt;&gt;&gt; 5-9 years in main job ;  &gt; Females ;</v>
          </cell>
          <cell r="AL1" t="str">
            <v>&gt;&gt;&gt; 10 years or more in main job ;  Persons ;</v>
          </cell>
          <cell r="AM1" t="str">
            <v>&gt;&gt;&gt; 10 years or more in main job ;  &gt; Males ;</v>
          </cell>
          <cell r="AN1" t="str">
            <v>&gt;&gt;&gt; 10 years or more in main job ;  &gt; Females ;</v>
          </cell>
          <cell r="AO1" t="str">
            <v>&gt;&gt;&gt;&gt; 10-19 years in main job ;  Persons ;</v>
          </cell>
          <cell r="AP1" t="str">
            <v>&gt;&gt;&gt;&gt; 10-19 years in main job ;  &gt; Males ;</v>
          </cell>
          <cell r="AQ1" t="str">
            <v>&gt;&gt;&gt;&gt; 10-19 years in main job ;  &gt; Females ;</v>
          </cell>
          <cell r="AR1" t="str">
            <v>&gt;&gt;&gt;&gt; 20 years or more in main job ;  Persons ;</v>
          </cell>
          <cell r="AS1" t="str">
            <v>&gt;&gt;&gt;&gt; 20 years or more in main job ;  &gt; Males ;</v>
          </cell>
          <cell r="AT1" t="str">
            <v>&gt;&gt;&gt;&gt; 20 years or more in main job ;  &gt; Females ;</v>
          </cell>
          <cell r="AU1" t="str">
            <v>&gt; Changed jobs in last 12 months ;  Persons ;</v>
          </cell>
          <cell r="AV1" t="str">
            <v>&gt; Changed jobs in last 12 months ;  &gt; Males ;</v>
          </cell>
          <cell r="AW1" t="str">
            <v>&gt; Changed jobs in last 12 months ;  &gt; Females ;</v>
          </cell>
          <cell r="AX1" t="str">
            <v>&gt; Did not change jobs in last 12 months ;  Persons ;</v>
          </cell>
          <cell r="AY1" t="str">
            <v>&gt; Did not change jobs in last 12 months ;  &gt; Males ;</v>
          </cell>
          <cell r="AZ1" t="str">
            <v>&gt; Did not change jobs in last 12 months ;  &gt; Females ;</v>
          </cell>
          <cell r="BA1" t="str">
            <v>Civilian Population aged 15 and over ;  Persons ;</v>
          </cell>
          <cell r="BB1" t="str">
            <v>Civilian Population aged 15 and over ;  &gt; Males ;</v>
          </cell>
          <cell r="BC1" t="str">
            <v>Civilian Population aged 15 and over ;  &gt; Females ;</v>
          </cell>
          <cell r="BD1" t="str">
            <v>Left, lost or worked multiple jobs last year ;  Persons ;</v>
          </cell>
          <cell r="BE1" t="str">
            <v>Left, lost or worked multiple jobs last year ;  &gt; Males ;</v>
          </cell>
          <cell r="BF1" t="str">
            <v>Left, lost or worked multiple jobs last year ;  &gt; Females ;</v>
          </cell>
          <cell r="BG1" t="str">
            <v>&gt; Employed and had more than one job last year ;  Persons ;</v>
          </cell>
          <cell r="BH1" t="str">
            <v>&gt; Employed and had more than one job last year ;  &gt; Males ;</v>
          </cell>
          <cell r="BI1" t="str">
            <v>&gt; Employed and had more than one job last year ;  &gt; Females ;</v>
          </cell>
          <cell r="BJ1" t="str">
            <v>&gt;&gt; Single job holder and had more than one job last year ;  Persons ;</v>
          </cell>
          <cell r="BK1" t="str">
            <v>&gt;&gt; Single job holder and had more than one job last year ;  &gt; Males ;</v>
          </cell>
          <cell r="BL1" t="str">
            <v>&gt;&gt; Single job holder and had more than one job last year ;  &gt; Females ;</v>
          </cell>
          <cell r="BM1" t="str">
            <v>&gt;&gt; Multiple job holder and had more than one job last year ;  Persons ;</v>
          </cell>
          <cell r="BN1" t="str">
            <v>&gt;&gt; Multiple job holder and had more than one job last year ;  &gt; Males ;</v>
          </cell>
          <cell r="BO1" t="str">
            <v>&gt;&gt; Multiple job holder and had more than one job last year ;  &gt; Females ;</v>
          </cell>
          <cell r="BP1" t="str">
            <v>&gt;&gt; Underemployed and had more than one job last year ;  Persons ;</v>
          </cell>
          <cell r="BQ1" t="str">
            <v>&gt;&gt; Underemployed and had more than one job last year ;  &gt; Males ;</v>
          </cell>
          <cell r="BR1" t="str">
            <v>&gt;&gt; Underemployed and had more than one job last year ;  &gt; Females ;</v>
          </cell>
          <cell r="BS1" t="str">
            <v>&gt; Unemployed and had a job last year ;  Persons ;</v>
          </cell>
          <cell r="BT1" t="str">
            <v>&gt; Unemployed and had a job last year ;  &gt; Males ;</v>
          </cell>
          <cell r="BU1" t="str">
            <v>&gt; Unemployed and had a job last year ;  &gt; Females ;</v>
          </cell>
          <cell r="BV1" t="str">
            <v>&gt; Not in the labour force and had a job last year ;  Persons ;</v>
          </cell>
          <cell r="BW1" t="str">
            <v>&gt; Not in the labour force and had a job last year ;  &gt; Males ;</v>
          </cell>
          <cell r="BX1" t="str">
            <v>&gt; Not in the labour force and had a job last year ;  &gt; Females ;</v>
          </cell>
          <cell r="BY1" t="str">
            <v>Left a job last year ;  Persons ;</v>
          </cell>
          <cell r="BZ1" t="str">
            <v>Left a job last year ;  &gt; Males ;</v>
          </cell>
          <cell r="CA1" t="str">
            <v>Left a job last year ;  &gt; Females ;</v>
          </cell>
          <cell r="CB1" t="str">
            <v>&gt; Employed in a new job since left last job ;  Persons ;</v>
          </cell>
          <cell r="CC1" t="str">
            <v>&gt; Employed in a new job since left last job ;  &gt; Males ;</v>
          </cell>
          <cell r="CD1" t="str">
            <v>&gt; Employed in a new job since left last job ;  &gt; Females ;</v>
          </cell>
          <cell r="CE1" t="str">
            <v>&gt;&gt; Underemployed in a new job since left last job ;  Persons ;</v>
          </cell>
          <cell r="CF1" t="str">
            <v>&gt;&gt; Underemployed in a new job since left last job ;  &gt; Males ;</v>
          </cell>
          <cell r="CG1" t="str">
            <v>&gt;&gt; Underemployed in a new job since left last job ;  &gt; Females ;</v>
          </cell>
          <cell r="CH1" t="str">
            <v>&gt; Not employed since left last job ;  Persons ;</v>
          </cell>
          <cell r="CI1" t="str">
            <v>&gt; Not employed since left last job ;  &gt; Males ;</v>
          </cell>
          <cell r="CJ1" t="str">
            <v>&gt; Not employed since left last job ;  &gt; Females ;</v>
          </cell>
          <cell r="CK1" t="str">
            <v>Lost a job last year ;  Persons ;</v>
          </cell>
          <cell r="CL1" t="str">
            <v>Lost a job last year ;  &gt; Males ;</v>
          </cell>
          <cell r="CM1" t="str">
            <v>Lost a job last year ;  &gt; Females ;</v>
          </cell>
          <cell r="CN1" t="str">
            <v>&gt; Retrenched last year ;  Persons ;</v>
          </cell>
          <cell r="CO1" t="str">
            <v>&gt; Retrenched last year ;  &gt; Males ;</v>
          </cell>
          <cell r="CP1" t="str">
            <v>&gt; Retrenched last year ;  &gt; Females ;</v>
          </cell>
          <cell r="CQ1" t="str">
            <v>&gt; Employed in a new job since lost last job ;  Persons ;</v>
          </cell>
          <cell r="CR1" t="str">
            <v>&gt; Employed in a new job since lost last job ;  &gt; Males ;</v>
          </cell>
          <cell r="CS1" t="str">
            <v>&gt; Employed in a new job since lost last job ;  &gt; Females ;</v>
          </cell>
          <cell r="CT1" t="str">
            <v>&gt;&gt; Underemployed in a new job since lost last job ;  Persons ;</v>
          </cell>
          <cell r="CU1" t="str">
            <v>&gt;&gt; Underemployed in a new job since lost last job ;  &gt; Males ;</v>
          </cell>
          <cell r="CV1" t="str">
            <v>&gt;&gt; Underemployed in a new job since lost last job ;  &gt; Females ;</v>
          </cell>
          <cell r="CW1" t="str">
            <v>&gt; Not employed since lost last job ;  Persons ;</v>
          </cell>
          <cell r="CX1" t="str">
            <v>&gt; Not employed since lost last job ;  &gt; Males ;</v>
          </cell>
          <cell r="CY1" t="str">
            <v>&gt; Not employed since lost last job ;  &gt; Females ;</v>
          </cell>
          <cell r="CZ1" t="str">
            <v>15-64 years ;  Employed total ;  Persons ;</v>
          </cell>
          <cell r="DA1" t="str">
            <v>15-64 years ;  Employed total ;  &gt; Males ;</v>
          </cell>
          <cell r="DB1" t="str">
            <v>15-64 years ;  Employed total ;  &gt; Females ;</v>
          </cell>
          <cell r="DC1" t="str">
            <v>15-64 years ;  &gt; Less than 1 year in main job ;  Persons ;</v>
          </cell>
          <cell r="DD1" t="str">
            <v>15-64 years ;  &gt; Less than 1 year in main job ;  &gt; Males ;</v>
          </cell>
          <cell r="DE1" t="str">
            <v>15-64 years ;  &gt; Less than 1 year in main job ;  &gt; Females ;</v>
          </cell>
          <cell r="DF1" t="str">
            <v>15-64 years ;  &gt;&gt; Less than 3 months in main job ;  Persons ;</v>
          </cell>
          <cell r="DG1" t="str">
            <v>15-64 years ;  &gt;&gt; Less than 3 months in main job ;  &gt; Males ;</v>
          </cell>
          <cell r="DH1" t="str">
            <v>15-64 years ;  &gt;&gt; Less than 3 months in main job ;  &gt; Females ;</v>
          </cell>
          <cell r="DI1" t="str">
            <v>15-64 years ;  &gt;&gt; 3-5 months in main job ;  Persons ;</v>
          </cell>
          <cell r="DJ1" t="str">
            <v>15-64 years ;  &gt;&gt; 3-5 months in main job ;  &gt; Males ;</v>
          </cell>
          <cell r="DK1" t="str">
            <v>15-64 years ;  &gt;&gt; 3-5 months in main job ;  &gt; Females ;</v>
          </cell>
          <cell r="DL1" t="str">
            <v>15-64 years ;  &gt;&gt; 6-11 months in main job ;  Persons ;</v>
          </cell>
          <cell r="DM1" t="str">
            <v>15-64 years ;  &gt;&gt; 6-11 months in main job ;  &gt; Males ;</v>
          </cell>
          <cell r="DN1" t="str">
            <v>15-64 years ;  &gt;&gt; 6-11 months in main job ;  &gt; Females ;</v>
          </cell>
          <cell r="DO1" t="str">
            <v>15-64 years ;  &gt; 1 year or more in main job ;  Persons ;</v>
          </cell>
          <cell r="DP1" t="str">
            <v>15-64 years ;  &gt; 1 year or more in main job ;  &gt; Males ;</v>
          </cell>
          <cell r="DQ1" t="str">
            <v>15-64 years ;  &gt; 1 year or more in main job ;  &gt; Females ;</v>
          </cell>
          <cell r="DR1" t="str">
            <v>15-64 years ;  &gt;&gt; 1-4 years in main job ;  Persons ;</v>
          </cell>
          <cell r="DS1" t="str">
            <v>15-64 years ;  &gt;&gt; 1-4 years in main job ;  &gt; Males ;</v>
          </cell>
          <cell r="DT1" t="str">
            <v>15-64 years ;  &gt;&gt; 1-4 years in main job ;  &gt; Females ;</v>
          </cell>
          <cell r="DU1" t="str">
            <v>15-64 years ;  &gt;&gt;&gt; 1 year in main job ;  Persons ;</v>
          </cell>
          <cell r="DV1" t="str">
            <v>15-64 years ;  &gt;&gt;&gt; 1 year in main job ;  &gt; Males ;</v>
          </cell>
          <cell r="DW1" t="str">
            <v>15-64 years ;  &gt;&gt;&gt; 1 year in main job ;  &gt; Females ;</v>
          </cell>
          <cell r="DX1" t="str">
            <v>15-64 years ;  &gt;&gt;&gt; 2 years in main job ;  Persons ;</v>
          </cell>
          <cell r="DY1" t="str">
            <v>15-64 years ;  &gt;&gt;&gt; 2 years in main job ;  &gt; Males ;</v>
          </cell>
          <cell r="DZ1" t="str">
            <v>15-64 years ;  &gt;&gt;&gt; 2 years in main job ;  &gt; Females ;</v>
          </cell>
          <cell r="EA1" t="str">
            <v>15-64 years ;  &gt;&gt;&gt; 3-4 years in main job ;  Persons ;</v>
          </cell>
          <cell r="EB1" t="str">
            <v>15-64 years ;  &gt;&gt;&gt; 3-4 years in main job ;  &gt; Males ;</v>
          </cell>
          <cell r="EC1" t="str">
            <v>15-64 years ;  &gt;&gt;&gt; 3-4 years in main job ;  &gt; Females ;</v>
          </cell>
          <cell r="ED1" t="str">
            <v>15-64 years ;  &gt;&gt; 5 years or more in main job ;  Persons ;</v>
          </cell>
          <cell r="EE1" t="str">
            <v>15-64 years ;  &gt;&gt; 5 years or more in main job ;  &gt; Males ;</v>
          </cell>
          <cell r="EF1" t="str">
            <v>15-64 years ;  &gt;&gt; 5 years or more in main job ;  &gt; Females ;</v>
          </cell>
          <cell r="EG1" t="str">
            <v>15-64 years ;  &gt;&gt;&gt; 5-9 years in main job ;  Persons ;</v>
          </cell>
          <cell r="EH1" t="str">
            <v>15-64 years ;  &gt;&gt;&gt; 5-9 years in main job ;  &gt; Males ;</v>
          </cell>
          <cell r="EI1" t="str">
            <v>15-64 years ;  &gt;&gt;&gt; 5-9 years in main job ;  &gt; Females ;</v>
          </cell>
          <cell r="EJ1" t="str">
            <v>15-64 years ;  &gt;&gt;&gt; 10 years or more in main job ;  Persons ;</v>
          </cell>
          <cell r="EK1" t="str">
            <v>15-64 years ;  &gt;&gt;&gt; 10 years or more in main job ;  &gt; Males ;</v>
          </cell>
          <cell r="EL1" t="str">
            <v>15-64 years ;  &gt;&gt;&gt; 10 years or more in main job ;  &gt; Females ;</v>
          </cell>
          <cell r="EM1" t="str">
            <v>15-64 years ;  &gt;&gt;&gt;&gt; 10-19 years in main job ;  Persons ;</v>
          </cell>
          <cell r="EN1" t="str">
            <v>15-64 years ;  &gt;&gt;&gt;&gt; 10-19 years in main job ;  &gt; Males ;</v>
          </cell>
          <cell r="EO1" t="str">
            <v>15-64 years ;  &gt;&gt;&gt;&gt; 10-19 years in main job ;  &gt; Females ;</v>
          </cell>
          <cell r="EP1" t="str">
            <v>15-64 years ;  &gt;&gt;&gt;&gt; 20 years or more in main job ;  Persons ;</v>
          </cell>
          <cell r="EQ1" t="str">
            <v>15-64 years ;  &gt;&gt;&gt;&gt; 20 years or more in main job ;  &gt; Males ;</v>
          </cell>
          <cell r="ER1" t="str">
            <v>15-64 years ;  &gt;&gt;&gt;&gt; 20 years or more in main job ;  &gt; Females ;</v>
          </cell>
          <cell r="ES1" t="str">
            <v>15-64 years ;  &gt; Changed jobs in last 12 months ;  Persons ;</v>
          </cell>
          <cell r="ET1" t="str">
            <v>15-64 years ;  &gt; Changed jobs in last 12 months ;  &gt; Males ;</v>
          </cell>
          <cell r="EU1" t="str">
            <v>15-64 years ;  &gt; Changed jobs in last 12 months ;  &gt; Females ;</v>
          </cell>
          <cell r="EV1" t="str">
            <v>15-64 years ;  &gt; Did not change jobs in last 12 months ;  Persons ;</v>
          </cell>
          <cell r="EW1" t="str">
            <v>15-64 years ;  &gt; Did not change jobs in last 12 months ;  &gt; Males ;</v>
          </cell>
          <cell r="EX1" t="str">
            <v>15-64 years ;  &gt; Did not change jobs in last 12 months ;  &gt; Females ;</v>
          </cell>
          <cell r="EY1" t="str">
            <v>15-64 years ;  Civilian Population aged 15 and over ;  Persons ;</v>
          </cell>
          <cell r="EZ1" t="str">
            <v>15-64 years ;  Civilian Population aged 15 and over ;  &gt; Males ;</v>
          </cell>
          <cell r="FA1" t="str">
            <v>15-64 years ;  Civilian Population aged 15 and over ;  &gt; Females ;</v>
          </cell>
          <cell r="FB1" t="str">
            <v>15-64 years ;  Left, lost or worked multiple jobs last year ;  Persons ;</v>
          </cell>
          <cell r="FC1" t="str">
            <v>15-64 years ;  Left, lost or worked multiple jobs last year ;  &gt; Males ;</v>
          </cell>
          <cell r="FD1" t="str">
            <v>15-64 years ;  Left, lost or worked multiple jobs last year ;  &gt; Females ;</v>
          </cell>
          <cell r="FE1" t="str">
            <v>15-64 years ;  &gt; Employed and had more than one job last year ;  Persons ;</v>
          </cell>
          <cell r="FF1" t="str">
            <v>15-64 years ;  &gt; Employed and had more than one job last year ;  &gt; Males ;</v>
          </cell>
          <cell r="FG1" t="str">
            <v>15-64 years ;  &gt; Employed and had more than one job last year ;  &gt; Females ;</v>
          </cell>
          <cell r="FH1" t="str">
            <v>15-64 years ;  &gt;&gt; Single job holder and had more than one job last year ;  Persons ;</v>
          </cell>
          <cell r="FI1" t="str">
            <v>15-64 years ;  &gt;&gt; Single job holder and had more than one job last year ;  &gt; Males ;</v>
          </cell>
          <cell r="FJ1" t="str">
            <v>15-64 years ;  &gt;&gt; Single job holder and had more than one job last year ;  &gt; Females ;</v>
          </cell>
          <cell r="FK1" t="str">
            <v>15-64 years ;  &gt;&gt; Multiple job holder and had more than one job last year ;  Persons ;</v>
          </cell>
          <cell r="FL1" t="str">
            <v>15-64 years ;  &gt;&gt; Multiple job holder and had more than one job last year ;  &gt; Males ;</v>
          </cell>
          <cell r="FM1" t="str">
            <v>15-64 years ;  &gt;&gt; Multiple job holder and had more than one job last year ;  &gt; Females ;</v>
          </cell>
          <cell r="FN1" t="str">
            <v>15-64 years ;  &gt;&gt; Underemployed and had more than one job last year ;  Persons ;</v>
          </cell>
          <cell r="FO1" t="str">
            <v>15-64 years ;  &gt;&gt; Underemployed and had more than one job last year ;  &gt; Males ;</v>
          </cell>
          <cell r="FP1" t="str">
            <v>15-64 years ;  &gt;&gt; Underemployed and had more than one job last year ;  &gt; Females ;</v>
          </cell>
          <cell r="FQ1" t="str">
            <v>15-64 years ;  &gt; Unemployed and had a job last year ;  Persons ;</v>
          </cell>
          <cell r="FR1" t="str">
            <v>15-64 years ;  &gt; Unemployed and had a job last year ;  &gt; Males ;</v>
          </cell>
          <cell r="FS1" t="str">
            <v>15-64 years ;  &gt; Unemployed and had a job last year ;  &gt; Females ;</v>
          </cell>
          <cell r="FT1" t="str">
            <v>15-64 years ;  &gt; Not in the labour force and had a job last year ;  Persons ;</v>
          </cell>
          <cell r="FU1" t="str">
            <v>15-64 years ;  &gt; Not in the labour force and had a job last year ;  &gt; Males ;</v>
          </cell>
          <cell r="FV1" t="str">
            <v>15-64 years ;  &gt; Not in the labour force and had a job last year ;  &gt; Females ;</v>
          </cell>
          <cell r="FW1" t="str">
            <v>15-64 years ;  Left a job last year ;  Persons ;</v>
          </cell>
          <cell r="FX1" t="str">
            <v>15-64 years ;  Left a job last year ;  &gt; Males ;</v>
          </cell>
          <cell r="FY1" t="str">
            <v>15-64 years ;  Left a job last year ;  &gt; Females ;</v>
          </cell>
          <cell r="FZ1" t="str">
            <v>15-64 years ;  &gt; Employed in a new job since left last job ;  Persons ;</v>
          </cell>
          <cell r="GA1" t="str">
            <v>15-64 years ;  &gt; Employed in a new job since left last job ;  &gt; Males ;</v>
          </cell>
          <cell r="GB1" t="str">
            <v>15-64 years ;  &gt; Employed in a new job since left last job ;  &gt; Females ;</v>
          </cell>
          <cell r="GC1" t="str">
            <v>15-64 years ;  &gt;&gt; Underemployed in a new job since left last job ;  Persons ;</v>
          </cell>
          <cell r="GD1" t="str">
            <v>15-64 years ;  &gt;&gt; Underemployed in a new job since left last job ;  &gt; Males ;</v>
          </cell>
          <cell r="GE1" t="str">
            <v>15-64 years ;  &gt;&gt; Underemployed in a new job since left last job ;  &gt; Females ;</v>
          </cell>
          <cell r="GF1" t="str">
            <v>15-64 years ;  &gt; Not employed since left last job ;  Persons ;</v>
          </cell>
          <cell r="GG1" t="str">
            <v>15-64 years ;  &gt; Not employed since left last job ;  &gt; Males ;</v>
          </cell>
          <cell r="GH1" t="str">
            <v>15-64 years ;  &gt; Not employed since left last job ;  &gt; Females ;</v>
          </cell>
          <cell r="GI1" t="str">
            <v>15-64 years ;  Lost a job last year ;  Persons ;</v>
          </cell>
          <cell r="GJ1" t="str">
            <v>15-64 years ;  Lost a job last year ;  &gt; Males ;</v>
          </cell>
          <cell r="GK1" t="str">
            <v>15-64 years ;  Lost a job last year ;  &gt; Females ;</v>
          </cell>
          <cell r="GL1" t="str">
            <v>15-64 years ;  &gt; Retrenched last year ;  Persons ;</v>
          </cell>
          <cell r="GM1" t="str">
            <v>15-64 years ;  &gt; Retrenched last year ;  &gt; Males ;</v>
          </cell>
          <cell r="GN1" t="str">
            <v>15-64 years ;  &gt; Retrenched last year ;  &gt; Females ;</v>
          </cell>
          <cell r="GO1" t="str">
            <v>15-64 years ;  &gt; Employed in a new job since lost last job ;  Persons ;</v>
          </cell>
          <cell r="GP1" t="str">
            <v>15-64 years ;  &gt; Employed in a new job since lost last job ;  &gt; Males ;</v>
          </cell>
          <cell r="GQ1" t="str">
            <v>15-64 years ;  &gt; Employed in a new job since lost last job ;  &gt; Females ;</v>
          </cell>
          <cell r="GR1" t="str">
            <v>15-64 years ;  &gt;&gt; Underemployed in a new job since lost last job ;  Persons ;</v>
          </cell>
          <cell r="GS1" t="str">
            <v>15-64 years ;  &gt;&gt; Underemployed in a new job since lost last job ;  &gt; Males ;</v>
          </cell>
          <cell r="GT1" t="str">
            <v>15-64 years ;  &gt;&gt; Underemployed in a new job since lost last job ;  &gt; Females ;</v>
          </cell>
          <cell r="GU1" t="str">
            <v>15-64 years ;  &gt; Not employed since lost last job ;  Persons ;</v>
          </cell>
          <cell r="GV1" t="str">
            <v>15-64 years ;  &gt; Not employed since lost last job ;  &gt; Males ;</v>
          </cell>
          <cell r="GW1" t="str">
            <v>15-64 years ;  &gt; Not employed since lost last job ;  &gt; Females ;</v>
          </cell>
          <cell r="GX1" t="str">
            <v>&gt; 15-24 years ;  Employed total ;  Persons ;</v>
          </cell>
          <cell r="GY1" t="str">
            <v>&gt; 15-24 years ;  Employed total ;  &gt; Males ;</v>
          </cell>
          <cell r="GZ1" t="str">
            <v>&gt; 15-24 years ;  Employed total ;  &gt; Females ;</v>
          </cell>
          <cell r="HA1" t="str">
            <v>&gt; 15-24 years ;  &gt; Less than 1 year in main job ;  Persons ;</v>
          </cell>
          <cell r="HB1" t="str">
            <v>&gt; 15-24 years ;  &gt; Less than 1 year in main job ;  &gt; Males ;</v>
          </cell>
          <cell r="HC1" t="str">
            <v>&gt; 15-24 years ;  &gt; Less than 1 year in main job ;  &gt; Females ;</v>
          </cell>
          <cell r="HD1" t="str">
            <v>&gt; 15-24 years ;  &gt;&gt; Less than 3 months in main job ;  Persons ;</v>
          </cell>
          <cell r="HE1" t="str">
            <v>&gt; 15-24 years ;  &gt;&gt; Less than 3 months in main job ;  &gt; Males ;</v>
          </cell>
          <cell r="HF1" t="str">
            <v>&gt; 15-24 years ;  &gt;&gt; Less than 3 months in main job ;  &gt; Females ;</v>
          </cell>
          <cell r="HG1" t="str">
            <v>&gt; 15-24 years ;  &gt;&gt; 3-5 months in main job ;  Persons ;</v>
          </cell>
          <cell r="HH1" t="str">
            <v>&gt; 15-24 years ;  &gt;&gt; 3-5 months in main job ;  &gt; Males ;</v>
          </cell>
          <cell r="HI1" t="str">
            <v>&gt; 15-24 years ;  &gt;&gt; 3-5 months in main job ;  &gt; Females ;</v>
          </cell>
          <cell r="HJ1" t="str">
            <v>&gt; 15-24 years ;  &gt;&gt; 6-11 months in main job ;  Persons ;</v>
          </cell>
          <cell r="HK1" t="str">
            <v>&gt; 15-24 years ;  &gt;&gt; 6-11 months in main job ;  &gt; Males ;</v>
          </cell>
          <cell r="HL1" t="str">
            <v>&gt; 15-24 years ;  &gt;&gt; 6-11 months in main job ;  &gt; Females ;</v>
          </cell>
          <cell r="HM1" t="str">
            <v>&gt; 15-24 years ;  &gt; 1 year or more in main job ;  Persons ;</v>
          </cell>
          <cell r="HN1" t="str">
            <v>&gt; 15-24 years ;  &gt; 1 year or more in main job ;  &gt; Males ;</v>
          </cell>
          <cell r="HO1" t="str">
            <v>&gt; 15-24 years ;  &gt; 1 year or more in main job ;  &gt; Females ;</v>
          </cell>
          <cell r="HP1" t="str">
            <v>&gt; 15-24 years ;  &gt;&gt; 1-4 years in main job ;  Persons ;</v>
          </cell>
          <cell r="HQ1" t="str">
            <v>&gt; 15-24 years ;  &gt;&gt; 1-4 years in main job ;  &gt; Males ;</v>
          </cell>
          <cell r="HR1" t="str">
            <v>&gt; 15-24 years ;  &gt;&gt; 1-4 years in main job ;  &gt; Females ;</v>
          </cell>
          <cell r="HS1" t="str">
            <v>&gt; 15-24 years ;  &gt;&gt;&gt; 1 year in main job ;  Persons ;</v>
          </cell>
          <cell r="HT1" t="str">
            <v>&gt; 15-24 years ;  &gt;&gt;&gt; 1 year in main job ;  &gt; Males ;</v>
          </cell>
          <cell r="HU1" t="str">
            <v>&gt; 15-24 years ;  &gt;&gt;&gt; 1 year in main job ;  &gt; Females ;</v>
          </cell>
          <cell r="HV1" t="str">
            <v>&gt; 15-24 years ;  &gt;&gt;&gt; 2 years in main job ;  Persons ;</v>
          </cell>
          <cell r="HW1" t="str">
            <v>&gt; 15-24 years ;  &gt;&gt;&gt; 2 years in main job ;  &gt; Males ;</v>
          </cell>
          <cell r="HX1" t="str">
            <v>&gt; 15-24 years ;  &gt;&gt;&gt; 2 years in main job ;  &gt; Females ;</v>
          </cell>
          <cell r="HY1" t="str">
            <v>&gt; 15-24 years ;  &gt;&gt;&gt; 3-4 years in main job ;  Persons ;</v>
          </cell>
          <cell r="HZ1" t="str">
            <v>&gt; 15-24 years ;  &gt;&gt;&gt; 3-4 years in main job ;  &gt; Males ;</v>
          </cell>
          <cell r="IA1" t="str">
            <v>&gt; 15-24 years ;  &gt;&gt;&gt; 3-4 years in main job ;  &gt; Females ;</v>
          </cell>
          <cell r="IB1" t="str">
            <v>&gt; 15-24 years ;  &gt;&gt; 5 years or more in main job ;  Persons ;</v>
          </cell>
          <cell r="IC1" t="str">
            <v>&gt; 15-24 years ;  &gt;&gt; 5 years or more in main job ;  &gt; Males ;</v>
          </cell>
          <cell r="ID1" t="str">
            <v>&gt; 15-24 years ;  &gt;&gt; 5 years or more in main job ;  &gt; Females ;</v>
          </cell>
          <cell r="IE1" t="str">
            <v>&gt; 15-24 years ;  &gt;&gt;&gt; 5-9 years in main job ;  Persons ;</v>
          </cell>
          <cell r="IF1" t="str">
            <v>&gt; 15-24 years ;  &gt;&gt;&gt; 5-9 years in main job ;  &gt; Males ;</v>
          </cell>
          <cell r="IG1" t="str">
            <v>&gt; 15-24 years ;  &gt;&gt;&gt; 5-9 years in main job ;  &gt; Females ;</v>
          </cell>
          <cell r="IH1" t="str">
            <v>&gt; 15-24 years ;  &gt;&gt;&gt; 10 years or more in main job ;  Persons ;</v>
          </cell>
          <cell r="II1" t="str">
            <v>&gt; 15-24 years ;  &gt;&gt;&gt; 10 years or more in main job ;  &gt; Males ;</v>
          </cell>
          <cell r="IJ1" t="str">
            <v>&gt; 15-24 years ;  &gt;&gt;&gt; 10 years or more in main job ;  &gt; Females ;</v>
          </cell>
          <cell r="IK1" t="str">
            <v>&gt; 15-24 years ;  &gt;&gt;&gt;&gt; 10-19 years in main job ;  Persons ;</v>
          </cell>
          <cell r="IL1" t="str">
            <v>&gt; 15-24 years ;  &gt;&gt;&gt;&gt; 10-19 years in main job ;  &gt; Males ;</v>
          </cell>
          <cell r="IM1" t="str">
            <v>&gt; 15-24 years ;  &gt;&gt;&gt;&gt; 10-19 years in main job ;  &gt; Females ;</v>
          </cell>
          <cell r="IN1" t="str">
            <v>&gt; 15-24 years ;  &gt;&gt;&gt;&gt; 20 years or more in main job ;  Persons ;</v>
          </cell>
          <cell r="IO1" t="str">
            <v>&gt; 15-24 years ;  &gt;&gt;&gt;&gt; 20 years or more in main job ;  &gt; Males ;</v>
          </cell>
          <cell r="IP1" t="str">
            <v>&gt; 15-24 years ;  &gt;&gt;&gt;&gt; 20 years or more in main job ;  &gt; Females ;</v>
          </cell>
          <cell r="IQ1" t="str">
            <v>&gt; 15-24 years ;  &gt; Changed jobs in last 12 months ;  Persons ;</v>
          </cell>
        </row>
        <row r="2">
          <cell r="B2" t="str">
            <v>000</v>
          </cell>
          <cell r="C2" t="str">
            <v>000</v>
          </cell>
          <cell r="D2" t="str">
            <v>000</v>
          </cell>
          <cell r="E2" t="str">
            <v>000</v>
          </cell>
          <cell r="F2" t="str">
            <v>000</v>
          </cell>
          <cell r="G2" t="str">
            <v>000</v>
          </cell>
          <cell r="H2" t="str">
            <v>000</v>
          </cell>
          <cell r="I2" t="str">
            <v>000</v>
          </cell>
          <cell r="J2" t="str">
            <v>000</v>
          </cell>
          <cell r="K2" t="str">
            <v>000</v>
          </cell>
          <cell r="L2" t="str">
            <v>000</v>
          </cell>
          <cell r="M2" t="str">
            <v>000</v>
          </cell>
          <cell r="N2" t="str">
            <v>000</v>
          </cell>
          <cell r="O2" t="str">
            <v>000</v>
          </cell>
          <cell r="P2" t="str">
            <v>000</v>
          </cell>
          <cell r="Q2" t="str">
            <v>000</v>
          </cell>
          <cell r="R2" t="str">
            <v>000</v>
          </cell>
          <cell r="S2" t="str">
            <v>000</v>
          </cell>
          <cell r="T2" t="str">
            <v>000</v>
          </cell>
          <cell r="U2" t="str">
            <v>000</v>
          </cell>
          <cell r="V2" t="str">
            <v>000</v>
          </cell>
          <cell r="W2" t="str">
            <v>000</v>
          </cell>
          <cell r="X2" t="str">
            <v>000</v>
          </cell>
          <cell r="Y2" t="str">
            <v>000</v>
          </cell>
          <cell r="Z2" t="str">
            <v>000</v>
          </cell>
          <cell r="AA2" t="str">
            <v>000</v>
          </cell>
          <cell r="AB2" t="str">
            <v>000</v>
          </cell>
          <cell r="AC2" t="str">
            <v>000</v>
          </cell>
          <cell r="AD2" t="str">
            <v>000</v>
          </cell>
          <cell r="AE2" t="str">
            <v>000</v>
          </cell>
          <cell r="AF2" t="str">
            <v>000</v>
          </cell>
          <cell r="AG2" t="str">
            <v>000</v>
          </cell>
          <cell r="AH2" t="str">
            <v>000</v>
          </cell>
          <cell r="AI2" t="str">
            <v>000</v>
          </cell>
          <cell r="AJ2" t="str">
            <v>000</v>
          </cell>
          <cell r="AK2" t="str">
            <v>000</v>
          </cell>
          <cell r="AL2" t="str">
            <v>000</v>
          </cell>
          <cell r="AM2" t="str">
            <v>000</v>
          </cell>
          <cell r="AN2" t="str">
            <v>000</v>
          </cell>
          <cell r="AO2" t="str">
            <v>000</v>
          </cell>
          <cell r="AP2" t="str">
            <v>000</v>
          </cell>
          <cell r="AQ2" t="str">
            <v>000</v>
          </cell>
          <cell r="AR2" t="str">
            <v>000</v>
          </cell>
          <cell r="AS2" t="str">
            <v>000</v>
          </cell>
          <cell r="AT2" t="str">
            <v>000</v>
          </cell>
          <cell r="AU2" t="str">
            <v>000</v>
          </cell>
          <cell r="AV2" t="str">
            <v>000</v>
          </cell>
          <cell r="AW2" t="str">
            <v>000</v>
          </cell>
          <cell r="AX2" t="str">
            <v>000</v>
          </cell>
          <cell r="AY2" t="str">
            <v>000</v>
          </cell>
          <cell r="AZ2" t="str">
            <v>000</v>
          </cell>
          <cell r="BA2" t="str">
            <v>000</v>
          </cell>
          <cell r="BB2" t="str">
            <v>000</v>
          </cell>
          <cell r="BC2" t="str">
            <v>000</v>
          </cell>
          <cell r="BD2" t="str">
            <v>000</v>
          </cell>
          <cell r="BE2" t="str">
            <v>000</v>
          </cell>
          <cell r="BF2" t="str">
            <v>000</v>
          </cell>
          <cell r="BG2" t="str">
            <v>000</v>
          </cell>
          <cell r="BH2" t="str">
            <v>000</v>
          </cell>
          <cell r="BI2" t="str">
            <v>000</v>
          </cell>
          <cell r="BJ2" t="str">
            <v>000</v>
          </cell>
          <cell r="BK2" t="str">
            <v>000</v>
          </cell>
          <cell r="BL2" t="str">
            <v>000</v>
          </cell>
          <cell r="BM2" t="str">
            <v>000</v>
          </cell>
          <cell r="BN2" t="str">
            <v>000</v>
          </cell>
          <cell r="BO2" t="str">
            <v>000</v>
          </cell>
          <cell r="BP2" t="str">
            <v>000</v>
          </cell>
          <cell r="BQ2" t="str">
            <v>000</v>
          </cell>
          <cell r="BR2" t="str">
            <v>000</v>
          </cell>
          <cell r="BS2" t="str">
            <v>000</v>
          </cell>
          <cell r="BT2" t="str">
            <v>000</v>
          </cell>
          <cell r="BU2" t="str">
            <v>000</v>
          </cell>
          <cell r="BV2" t="str">
            <v>000</v>
          </cell>
          <cell r="BW2" t="str">
            <v>000</v>
          </cell>
          <cell r="BX2" t="str">
            <v>000</v>
          </cell>
          <cell r="BY2" t="str">
            <v>000</v>
          </cell>
          <cell r="BZ2" t="str">
            <v>000</v>
          </cell>
          <cell r="CA2" t="str">
            <v>000</v>
          </cell>
          <cell r="CB2" t="str">
            <v>000</v>
          </cell>
          <cell r="CC2" t="str">
            <v>000</v>
          </cell>
          <cell r="CD2" t="str">
            <v>000</v>
          </cell>
          <cell r="CE2" t="str">
            <v>000</v>
          </cell>
          <cell r="CF2" t="str">
            <v>000</v>
          </cell>
          <cell r="CG2" t="str">
            <v>000</v>
          </cell>
          <cell r="CH2" t="str">
            <v>000</v>
          </cell>
          <cell r="CI2" t="str">
            <v>000</v>
          </cell>
          <cell r="CJ2" t="str">
            <v>000</v>
          </cell>
          <cell r="CK2" t="str">
            <v>000</v>
          </cell>
          <cell r="CL2" t="str">
            <v>000</v>
          </cell>
          <cell r="CM2" t="str">
            <v>000</v>
          </cell>
          <cell r="CN2" t="str">
            <v>000</v>
          </cell>
          <cell r="CO2" t="str">
            <v>000</v>
          </cell>
          <cell r="CP2" t="str">
            <v>000</v>
          </cell>
          <cell r="CQ2" t="str">
            <v>000</v>
          </cell>
          <cell r="CR2" t="str">
            <v>000</v>
          </cell>
          <cell r="CS2" t="str">
            <v>000</v>
          </cell>
          <cell r="CT2" t="str">
            <v>000</v>
          </cell>
          <cell r="CU2" t="str">
            <v>000</v>
          </cell>
          <cell r="CV2" t="str">
            <v>000</v>
          </cell>
          <cell r="CW2" t="str">
            <v>000</v>
          </cell>
          <cell r="CX2" t="str">
            <v>000</v>
          </cell>
          <cell r="CY2" t="str">
            <v>000</v>
          </cell>
          <cell r="CZ2" t="str">
            <v>000</v>
          </cell>
          <cell r="DA2" t="str">
            <v>000</v>
          </cell>
          <cell r="DB2" t="str">
            <v>000</v>
          </cell>
          <cell r="DC2" t="str">
            <v>000</v>
          </cell>
          <cell r="DD2" t="str">
            <v>000</v>
          </cell>
          <cell r="DE2" t="str">
            <v>000</v>
          </cell>
          <cell r="DF2" t="str">
            <v>000</v>
          </cell>
          <cell r="DG2" t="str">
            <v>000</v>
          </cell>
          <cell r="DH2" t="str">
            <v>000</v>
          </cell>
          <cell r="DI2" t="str">
            <v>000</v>
          </cell>
          <cell r="DJ2" t="str">
            <v>000</v>
          </cell>
          <cell r="DK2" t="str">
            <v>000</v>
          </cell>
          <cell r="DL2" t="str">
            <v>000</v>
          </cell>
          <cell r="DM2" t="str">
            <v>000</v>
          </cell>
          <cell r="DN2" t="str">
            <v>000</v>
          </cell>
          <cell r="DO2" t="str">
            <v>000</v>
          </cell>
          <cell r="DP2" t="str">
            <v>000</v>
          </cell>
          <cell r="DQ2" t="str">
            <v>000</v>
          </cell>
          <cell r="DR2" t="str">
            <v>000</v>
          </cell>
          <cell r="DS2" t="str">
            <v>000</v>
          </cell>
          <cell r="DT2" t="str">
            <v>000</v>
          </cell>
          <cell r="DU2" t="str">
            <v>000</v>
          </cell>
          <cell r="DV2" t="str">
            <v>000</v>
          </cell>
          <cell r="DW2" t="str">
            <v>000</v>
          </cell>
          <cell r="DX2" t="str">
            <v>000</v>
          </cell>
          <cell r="DY2" t="str">
            <v>000</v>
          </cell>
          <cell r="DZ2" t="str">
            <v>000</v>
          </cell>
          <cell r="EA2" t="str">
            <v>000</v>
          </cell>
          <cell r="EB2" t="str">
            <v>000</v>
          </cell>
          <cell r="EC2" t="str">
            <v>000</v>
          </cell>
          <cell r="ED2" t="str">
            <v>000</v>
          </cell>
          <cell r="EE2" t="str">
            <v>000</v>
          </cell>
          <cell r="EF2" t="str">
            <v>000</v>
          </cell>
          <cell r="EG2" t="str">
            <v>000</v>
          </cell>
          <cell r="EH2" t="str">
            <v>000</v>
          </cell>
          <cell r="EI2" t="str">
            <v>000</v>
          </cell>
          <cell r="EJ2" t="str">
            <v>000</v>
          </cell>
          <cell r="EK2" t="str">
            <v>000</v>
          </cell>
          <cell r="EL2" t="str">
            <v>000</v>
          </cell>
          <cell r="EM2" t="str">
            <v>000</v>
          </cell>
          <cell r="EN2" t="str">
            <v>000</v>
          </cell>
          <cell r="EO2" t="str">
            <v>000</v>
          </cell>
          <cell r="EP2" t="str">
            <v>000</v>
          </cell>
          <cell r="EQ2" t="str">
            <v>000</v>
          </cell>
          <cell r="ER2" t="str">
            <v>000</v>
          </cell>
          <cell r="ES2" t="str">
            <v>000</v>
          </cell>
          <cell r="ET2" t="str">
            <v>000</v>
          </cell>
          <cell r="EU2" t="str">
            <v>000</v>
          </cell>
          <cell r="EV2" t="str">
            <v>000</v>
          </cell>
          <cell r="EW2" t="str">
            <v>000</v>
          </cell>
          <cell r="EX2" t="str">
            <v>000</v>
          </cell>
          <cell r="EY2" t="str">
            <v>000</v>
          </cell>
          <cell r="EZ2" t="str">
            <v>000</v>
          </cell>
          <cell r="FA2" t="str">
            <v>000</v>
          </cell>
          <cell r="FB2" t="str">
            <v>000</v>
          </cell>
          <cell r="FC2" t="str">
            <v>000</v>
          </cell>
          <cell r="FD2" t="str">
            <v>000</v>
          </cell>
          <cell r="FE2" t="str">
            <v>000</v>
          </cell>
          <cell r="FF2" t="str">
            <v>000</v>
          </cell>
          <cell r="FG2" t="str">
            <v>000</v>
          </cell>
          <cell r="FH2" t="str">
            <v>000</v>
          </cell>
          <cell r="FI2" t="str">
            <v>000</v>
          </cell>
          <cell r="FJ2" t="str">
            <v>000</v>
          </cell>
          <cell r="FK2" t="str">
            <v>000</v>
          </cell>
          <cell r="FL2" t="str">
            <v>000</v>
          </cell>
          <cell r="FM2" t="str">
            <v>000</v>
          </cell>
          <cell r="FN2" t="str">
            <v>000</v>
          </cell>
          <cell r="FO2" t="str">
            <v>000</v>
          </cell>
          <cell r="FP2" t="str">
            <v>000</v>
          </cell>
          <cell r="FQ2" t="str">
            <v>000</v>
          </cell>
          <cell r="FR2" t="str">
            <v>000</v>
          </cell>
          <cell r="FS2" t="str">
            <v>000</v>
          </cell>
          <cell r="FT2" t="str">
            <v>000</v>
          </cell>
          <cell r="FU2" t="str">
            <v>000</v>
          </cell>
          <cell r="FV2" t="str">
            <v>000</v>
          </cell>
          <cell r="FW2" t="str">
            <v>000</v>
          </cell>
          <cell r="FX2" t="str">
            <v>000</v>
          </cell>
          <cell r="FY2" t="str">
            <v>000</v>
          </cell>
          <cell r="FZ2" t="str">
            <v>000</v>
          </cell>
          <cell r="GA2" t="str">
            <v>000</v>
          </cell>
          <cell r="GB2" t="str">
            <v>000</v>
          </cell>
          <cell r="GC2" t="str">
            <v>000</v>
          </cell>
          <cell r="GD2" t="str">
            <v>000</v>
          </cell>
          <cell r="GE2" t="str">
            <v>000</v>
          </cell>
          <cell r="GF2" t="str">
            <v>000</v>
          </cell>
          <cell r="GG2" t="str">
            <v>000</v>
          </cell>
          <cell r="GH2" t="str">
            <v>000</v>
          </cell>
          <cell r="GI2" t="str">
            <v>000</v>
          </cell>
          <cell r="GJ2" t="str">
            <v>000</v>
          </cell>
          <cell r="GK2" t="str">
            <v>000</v>
          </cell>
          <cell r="GL2" t="str">
            <v>000</v>
          </cell>
          <cell r="GM2" t="str">
            <v>000</v>
          </cell>
          <cell r="GN2" t="str">
            <v>000</v>
          </cell>
          <cell r="GO2" t="str">
            <v>000</v>
          </cell>
          <cell r="GP2" t="str">
            <v>000</v>
          </cell>
          <cell r="GQ2" t="str">
            <v>000</v>
          </cell>
          <cell r="GR2" t="str">
            <v>000</v>
          </cell>
          <cell r="GS2" t="str">
            <v>000</v>
          </cell>
          <cell r="GT2" t="str">
            <v>000</v>
          </cell>
          <cell r="GU2" t="str">
            <v>000</v>
          </cell>
          <cell r="GV2" t="str">
            <v>000</v>
          </cell>
          <cell r="GW2" t="str">
            <v>000</v>
          </cell>
          <cell r="GX2" t="str">
            <v>000</v>
          </cell>
          <cell r="GY2" t="str">
            <v>000</v>
          </cell>
          <cell r="GZ2" t="str">
            <v>000</v>
          </cell>
          <cell r="HA2" t="str">
            <v>000</v>
          </cell>
          <cell r="HB2" t="str">
            <v>000</v>
          </cell>
          <cell r="HC2" t="str">
            <v>000</v>
          </cell>
          <cell r="HD2" t="str">
            <v>000</v>
          </cell>
          <cell r="HE2" t="str">
            <v>000</v>
          </cell>
          <cell r="HF2" t="str">
            <v>000</v>
          </cell>
          <cell r="HG2" t="str">
            <v>000</v>
          </cell>
          <cell r="HH2" t="str">
            <v>000</v>
          </cell>
          <cell r="HI2" t="str">
            <v>000</v>
          </cell>
          <cell r="HJ2" t="str">
            <v>000</v>
          </cell>
          <cell r="HK2" t="str">
            <v>000</v>
          </cell>
          <cell r="HL2" t="str">
            <v>000</v>
          </cell>
          <cell r="HM2" t="str">
            <v>000</v>
          </cell>
          <cell r="HN2" t="str">
            <v>000</v>
          </cell>
          <cell r="HO2" t="str">
            <v>000</v>
          </cell>
          <cell r="HP2" t="str">
            <v>000</v>
          </cell>
          <cell r="HQ2" t="str">
            <v>000</v>
          </cell>
          <cell r="HR2" t="str">
            <v>000</v>
          </cell>
          <cell r="HS2" t="str">
            <v>000</v>
          </cell>
          <cell r="HT2" t="str">
            <v>000</v>
          </cell>
          <cell r="HU2" t="str">
            <v>000</v>
          </cell>
          <cell r="HV2" t="str">
            <v>000</v>
          </cell>
          <cell r="HW2" t="str">
            <v>000</v>
          </cell>
          <cell r="HX2" t="str">
            <v>000</v>
          </cell>
          <cell r="HY2" t="str">
            <v>000</v>
          </cell>
          <cell r="HZ2" t="str">
            <v>000</v>
          </cell>
          <cell r="IA2" t="str">
            <v>000</v>
          </cell>
          <cell r="IB2" t="str">
            <v>000</v>
          </cell>
          <cell r="IC2" t="str">
            <v>000</v>
          </cell>
          <cell r="ID2" t="str">
            <v>000</v>
          </cell>
          <cell r="IE2" t="str">
            <v>000</v>
          </cell>
          <cell r="IF2" t="str">
            <v>000</v>
          </cell>
          <cell r="IG2" t="str">
            <v>000</v>
          </cell>
          <cell r="IH2" t="str">
            <v>000</v>
          </cell>
          <cell r="II2" t="str">
            <v>000</v>
          </cell>
          <cell r="IJ2" t="str">
            <v>000</v>
          </cell>
          <cell r="IK2" t="str">
            <v>000</v>
          </cell>
          <cell r="IL2" t="str">
            <v>000</v>
          </cell>
          <cell r="IM2" t="str">
            <v>000</v>
          </cell>
          <cell r="IN2" t="str">
            <v>000</v>
          </cell>
          <cell r="IO2" t="str">
            <v>000</v>
          </cell>
          <cell r="IP2" t="str">
            <v>000</v>
          </cell>
          <cell r="IQ2" t="str">
            <v>000</v>
          </cell>
        </row>
        <row r="3"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CT3" t="str">
            <v>Original</v>
          </cell>
          <cell r="CU3" t="str">
            <v>Original</v>
          </cell>
          <cell r="CV3" t="str">
            <v>Original</v>
          </cell>
          <cell r="CW3" t="str">
            <v>Original</v>
          </cell>
          <cell r="CX3" t="str">
            <v>Original</v>
          </cell>
          <cell r="CY3" t="str">
            <v>Original</v>
          </cell>
          <cell r="CZ3" t="str">
            <v>Original</v>
          </cell>
          <cell r="DA3" t="str">
            <v>Original</v>
          </cell>
          <cell r="DB3" t="str">
            <v>Original</v>
          </cell>
          <cell r="DC3" t="str">
            <v>Original</v>
          </cell>
          <cell r="DD3" t="str">
            <v>Original</v>
          </cell>
          <cell r="DE3" t="str">
            <v>Original</v>
          </cell>
          <cell r="DF3" t="str">
            <v>Original</v>
          </cell>
          <cell r="DG3" t="str">
            <v>Original</v>
          </cell>
          <cell r="DH3" t="str">
            <v>Original</v>
          </cell>
          <cell r="DI3" t="str">
            <v>Original</v>
          </cell>
          <cell r="DJ3" t="str">
            <v>Original</v>
          </cell>
          <cell r="DK3" t="str">
            <v>Original</v>
          </cell>
          <cell r="DL3" t="str">
            <v>Original</v>
          </cell>
          <cell r="DM3" t="str">
            <v>Original</v>
          </cell>
          <cell r="DN3" t="str">
            <v>Original</v>
          </cell>
          <cell r="DO3" t="str">
            <v>Original</v>
          </cell>
          <cell r="DP3" t="str">
            <v>Original</v>
          </cell>
          <cell r="DQ3" t="str">
            <v>Original</v>
          </cell>
          <cell r="DR3" t="str">
            <v>Original</v>
          </cell>
          <cell r="DS3" t="str">
            <v>Original</v>
          </cell>
          <cell r="DT3" t="str">
            <v>Original</v>
          </cell>
          <cell r="DU3" t="str">
            <v>Original</v>
          </cell>
          <cell r="DV3" t="str">
            <v>Original</v>
          </cell>
          <cell r="DW3" t="str">
            <v>Original</v>
          </cell>
          <cell r="DX3" t="str">
            <v>Original</v>
          </cell>
          <cell r="DY3" t="str">
            <v>Original</v>
          </cell>
          <cell r="DZ3" t="str">
            <v>Original</v>
          </cell>
          <cell r="EA3" t="str">
            <v>Original</v>
          </cell>
          <cell r="EB3" t="str">
            <v>Original</v>
          </cell>
          <cell r="EC3" t="str">
            <v>Original</v>
          </cell>
          <cell r="ED3" t="str">
            <v>Original</v>
          </cell>
          <cell r="EE3" t="str">
            <v>Original</v>
          </cell>
          <cell r="EF3" t="str">
            <v>Original</v>
          </cell>
          <cell r="EG3" t="str">
            <v>Original</v>
          </cell>
          <cell r="EH3" t="str">
            <v>Original</v>
          </cell>
          <cell r="EI3" t="str">
            <v>Original</v>
          </cell>
          <cell r="EJ3" t="str">
            <v>Original</v>
          </cell>
          <cell r="EK3" t="str">
            <v>Original</v>
          </cell>
          <cell r="EL3" t="str">
            <v>Original</v>
          </cell>
          <cell r="EM3" t="str">
            <v>Original</v>
          </cell>
          <cell r="EN3" t="str">
            <v>Original</v>
          </cell>
          <cell r="EO3" t="str">
            <v>Original</v>
          </cell>
          <cell r="EP3" t="str">
            <v>Original</v>
          </cell>
          <cell r="EQ3" t="str">
            <v>Original</v>
          </cell>
          <cell r="ER3" t="str">
            <v>Original</v>
          </cell>
          <cell r="ES3" t="str">
            <v>Original</v>
          </cell>
          <cell r="ET3" t="str">
            <v>Original</v>
          </cell>
          <cell r="EU3" t="str">
            <v>Original</v>
          </cell>
          <cell r="EV3" t="str">
            <v>Original</v>
          </cell>
          <cell r="EW3" t="str">
            <v>Original</v>
          </cell>
          <cell r="EX3" t="str">
            <v>Original</v>
          </cell>
          <cell r="EY3" t="str">
            <v>Original</v>
          </cell>
          <cell r="EZ3" t="str">
            <v>Original</v>
          </cell>
          <cell r="FA3" t="str">
            <v>Original</v>
          </cell>
          <cell r="FB3" t="str">
            <v>Original</v>
          </cell>
          <cell r="FC3" t="str">
            <v>Original</v>
          </cell>
          <cell r="FD3" t="str">
            <v>Original</v>
          </cell>
          <cell r="FE3" t="str">
            <v>Original</v>
          </cell>
          <cell r="FF3" t="str">
            <v>Original</v>
          </cell>
          <cell r="FG3" t="str">
            <v>Original</v>
          </cell>
          <cell r="FH3" t="str">
            <v>Original</v>
          </cell>
          <cell r="FI3" t="str">
            <v>Original</v>
          </cell>
          <cell r="FJ3" t="str">
            <v>Original</v>
          </cell>
          <cell r="FK3" t="str">
            <v>Original</v>
          </cell>
          <cell r="FL3" t="str">
            <v>Original</v>
          </cell>
          <cell r="FM3" t="str">
            <v>Original</v>
          </cell>
          <cell r="FN3" t="str">
            <v>Original</v>
          </cell>
          <cell r="FO3" t="str">
            <v>Original</v>
          </cell>
          <cell r="FP3" t="str">
            <v>Original</v>
          </cell>
          <cell r="FQ3" t="str">
            <v>Original</v>
          </cell>
          <cell r="FR3" t="str">
            <v>Original</v>
          </cell>
          <cell r="FS3" t="str">
            <v>Original</v>
          </cell>
          <cell r="FT3" t="str">
            <v>Original</v>
          </cell>
          <cell r="FU3" t="str">
            <v>Original</v>
          </cell>
          <cell r="FV3" t="str">
            <v>Original</v>
          </cell>
          <cell r="FW3" t="str">
            <v>Original</v>
          </cell>
          <cell r="FX3" t="str">
            <v>Original</v>
          </cell>
          <cell r="FY3" t="str">
            <v>Original</v>
          </cell>
          <cell r="FZ3" t="str">
            <v>Original</v>
          </cell>
          <cell r="GA3" t="str">
            <v>Original</v>
          </cell>
          <cell r="GB3" t="str">
            <v>Original</v>
          </cell>
          <cell r="GC3" t="str">
            <v>Original</v>
          </cell>
          <cell r="GD3" t="str">
            <v>Original</v>
          </cell>
          <cell r="GE3" t="str">
            <v>Original</v>
          </cell>
          <cell r="GF3" t="str">
            <v>Original</v>
          </cell>
          <cell r="GG3" t="str">
            <v>Original</v>
          </cell>
          <cell r="GH3" t="str">
            <v>Original</v>
          </cell>
          <cell r="GI3" t="str">
            <v>Original</v>
          </cell>
          <cell r="GJ3" t="str">
            <v>Original</v>
          </cell>
          <cell r="GK3" t="str">
            <v>Original</v>
          </cell>
          <cell r="GL3" t="str">
            <v>Original</v>
          </cell>
          <cell r="GM3" t="str">
            <v>Original</v>
          </cell>
          <cell r="GN3" t="str">
            <v>Original</v>
          </cell>
          <cell r="GO3" t="str">
            <v>Original</v>
          </cell>
          <cell r="GP3" t="str">
            <v>Original</v>
          </cell>
          <cell r="GQ3" t="str">
            <v>Original</v>
          </cell>
          <cell r="GR3" t="str">
            <v>Original</v>
          </cell>
          <cell r="GS3" t="str">
            <v>Original</v>
          </cell>
          <cell r="GT3" t="str">
            <v>Original</v>
          </cell>
          <cell r="GU3" t="str">
            <v>Original</v>
          </cell>
          <cell r="GV3" t="str">
            <v>Original</v>
          </cell>
          <cell r="GW3" t="str">
            <v>Original</v>
          </cell>
          <cell r="GX3" t="str">
            <v>Original</v>
          </cell>
          <cell r="GY3" t="str">
            <v>Original</v>
          </cell>
          <cell r="GZ3" t="str">
            <v>Original</v>
          </cell>
          <cell r="HA3" t="str">
            <v>Original</v>
          </cell>
          <cell r="HB3" t="str">
            <v>Original</v>
          </cell>
          <cell r="HC3" t="str">
            <v>Original</v>
          </cell>
          <cell r="HD3" t="str">
            <v>Original</v>
          </cell>
          <cell r="HE3" t="str">
            <v>Original</v>
          </cell>
          <cell r="HF3" t="str">
            <v>Original</v>
          </cell>
          <cell r="HG3" t="str">
            <v>Original</v>
          </cell>
          <cell r="HH3" t="str">
            <v>Original</v>
          </cell>
          <cell r="HI3" t="str">
            <v>Original</v>
          </cell>
          <cell r="HJ3" t="str">
            <v>Original</v>
          </cell>
          <cell r="HK3" t="str">
            <v>Original</v>
          </cell>
          <cell r="HL3" t="str">
            <v>Original</v>
          </cell>
          <cell r="HM3" t="str">
            <v>Original</v>
          </cell>
          <cell r="HN3" t="str">
            <v>Original</v>
          </cell>
          <cell r="HO3" t="str">
            <v>Original</v>
          </cell>
          <cell r="HP3" t="str">
            <v>Original</v>
          </cell>
          <cell r="HQ3" t="str">
            <v>Original</v>
          </cell>
          <cell r="HR3" t="str">
            <v>Original</v>
          </cell>
          <cell r="HS3" t="str">
            <v>Original</v>
          </cell>
          <cell r="HT3" t="str">
            <v>Original</v>
          </cell>
          <cell r="HU3" t="str">
            <v>Original</v>
          </cell>
          <cell r="HV3" t="str">
            <v>Original</v>
          </cell>
          <cell r="HW3" t="str">
            <v>Original</v>
          </cell>
          <cell r="HX3" t="str">
            <v>Original</v>
          </cell>
          <cell r="HY3" t="str">
            <v>Original</v>
          </cell>
          <cell r="HZ3" t="str">
            <v>Original</v>
          </cell>
          <cell r="IA3" t="str">
            <v>Original</v>
          </cell>
          <cell r="IB3" t="str">
            <v>Original</v>
          </cell>
          <cell r="IC3" t="str">
            <v>Original</v>
          </cell>
          <cell r="ID3" t="str">
            <v>Original</v>
          </cell>
          <cell r="IE3" t="str">
            <v>Original</v>
          </cell>
          <cell r="IF3" t="str">
            <v>Original</v>
          </cell>
          <cell r="IG3" t="str">
            <v>Original</v>
          </cell>
          <cell r="IH3" t="str">
            <v>Original</v>
          </cell>
          <cell r="II3" t="str">
            <v>Original</v>
          </cell>
          <cell r="IJ3" t="str">
            <v>Original</v>
          </cell>
          <cell r="IK3" t="str">
            <v>Original</v>
          </cell>
          <cell r="IL3" t="str">
            <v>Original</v>
          </cell>
          <cell r="IM3" t="str">
            <v>Original</v>
          </cell>
          <cell r="IN3" t="str">
            <v>Original</v>
          </cell>
          <cell r="IO3" t="str">
            <v>Original</v>
          </cell>
          <cell r="IP3" t="str">
            <v>Original</v>
          </cell>
          <cell r="IQ3" t="str">
            <v>Original</v>
          </cell>
        </row>
        <row r="4">
          <cell r="B4" t="str">
            <v>STOCK</v>
          </cell>
          <cell r="C4" t="str">
            <v>STOCK</v>
          </cell>
          <cell r="D4" t="str">
            <v>STOCK</v>
          </cell>
          <cell r="E4" t="str">
            <v>STOCK</v>
          </cell>
          <cell r="F4" t="str">
            <v>STOCK</v>
          </cell>
          <cell r="G4" t="str">
            <v>STOCK</v>
          </cell>
          <cell r="H4" t="str">
            <v>STOCK</v>
          </cell>
          <cell r="I4" t="str">
            <v>STOCK</v>
          </cell>
          <cell r="J4" t="str">
            <v>STOCK</v>
          </cell>
          <cell r="K4" t="str">
            <v>STOCK</v>
          </cell>
          <cell r="L4" t="str">
            <v>STOCK</v>
          </cell>
          <cell r="M4" t="str">
            <v>STOCK</v>
          </cell>
          <cell r="N4" t="str">
            <v>STOCK</v>
          </cell>
          <cell r="O4" t="str">
            <v>STOCK</v>
          </cell>
          <cell r="P4" t="str">
            <v>STOCK</v>
          </cell>
          <cell r="Q4" t="str">
            <v>STOCK</v>
          </cell>
          <cell r="R4" t="str">
            <v>STOCK</v>
          </cell>
          <cell r="S4" t="str">
            <v>STOCK</v>
          </cell>
          <cell r="T4" t="str">
            <v>STOCK</v>
          </cell>
          <cell r="U4" t="str">
            <v>STOCK</v>
          </cell>
          <cell r="V4" t="str">
            <v>STOCK</v>
          </cell>
          <cell r="W4" t="str">
            <v>STOCK</v>
          </cell>
          <cell r="X4" t="str">
            <v>STOCK</v>
          </cell>
          <cell r="Y4" t="str">
            <v>STOCK</v>
          </cell>
          <cell r="Z4" t="str">
            <v>STOCK</v>
          </cell>
          <cell r="AA4" t="str">
            <v>STOCK</v>
          </cell>
          <cell r="AB4" t="str">
            <v>STOCK</v>
          </cell>
          <cell r="AC4" t="str">
            <v>STOCK</v>
          </cell>
          <cell r="AD4" t="str">
            <v>STOCK</v>
          </cell>
          <cell r="AE4" t="str">
            <v>STOCK</v>
          </cell>
          <cell r="AF4" t="str">
            <v>STOCK</v>
          </cell>
          <cell r="AG4" t="str">
            <v>STOCK</v>
          </cell>
          <cell r="AH4" t="str">
            <v>STOCK</v>
          </cell>
          <cell r="AI4" t="str">
            <v>STOCK</v>
          </cell>
          <cell r="AJ4" t="str">
            <v>STOCK</v>
          </cell>
          <cell r="AK4" t="str">
            <v>STOCK</v>
          </cell>
          <cell r="AL4" t="str">
            <v>STOCK</v>
          </cell>
          <cell r="AM4" t="str">
            <v>STOCK</v>
          </cell>
          <cell r="AN4" t="str">
            <v>STOCK</v>
          </cell>
          <cell r="AO4" t="str">
            <v>STOCK</v>
          </cell>
          <cell r="AP4" t="str">
            <v>STOCK</v>
          </cell>
          <cell r="AQ4" t="str">
            <v>STOCK</v>
          </cell>
          <cell r="AR4" t="str">
            <v>STOCK</v>
          </cell>
          <cell r="AS4" t="str">
            <v>STOCK</v>
          </cell>
          <cell r="AT4" t="str">
            <v>STOCK</v>
          </cell>
          <cell r="AU4" t="str">
            <v>STOCK</v>
          </cell>
          <cell r="AV4" t="str">
            <v>STOCK</v>
          </cell>
          <cell r="AW4" t="str">
            <v>STOCK</v>
          </cell>
          <cell r="AX4" t="str">
            <v>STOCK</v>
          </cell>
          <cell r="AY4" t="str">
            <v>STOCK</v>
          </cell>
          <cell r="AZ4" t="str">
            <v>STOCK</v>
          </cell>
          <cell r="BA4" t="str">
            <v>STOCK</v>
          </cell>
          <cell r="BB4" t="str">
            <v>STOCK</v>
          </cell>
          <cell r="BC4" t="str">
            <v>STOCK</v>
          </cell>
          <cell r="BD4" t="str">
            <v>STOCK</v>
          </cell>
          <cell r="BE4" t="str">
            <v>STOCK</v>
          </cell>
          <cell r="BF4" t="str">
            <v>STOCK</v>
          </cell>
          <cell r="BG4" t="str">
            <v>STOCK</v>
          </cell>
          <cell r="BH4" t="str">
            <v>STOCK</v>
          </cell>
          <cell r="BI4" t="str">
            <v>STOCK</v>
          </cell>
          <cell r="BJ4" t="str">
            <v>STOCK</v>
          </cell>
          <cell r="BK4" t="str">
            <v>STOCK</v>
          </cell>
          <cell r="BL4" t="str">
            <v>STOCK</v>
          </cell>
          <cell r="BM4" t="str">
            <v>STOCK</v>
          </cell>
          <cell r="BN4" t="str">
            <v>STOCK</v>
          </cell>
          <cell r="BO4" t="str">
            <v>STOCK</v>
          </cell>
          <cell r="BP4" t="str">
            <v>STOCK</v>
          </cell>
          <cell r="BQ4" t="str">
            <v>STOCK</v>
          </cell>
          <cell r="BR4" t="str">
            <v>STOCK</v>
          </cell>
          <cell r="BS4" t="str">
            <v>STOCK</v>
          </cell>
          <cell r="BT4" t="str">
            <v>STOCK</v>
          </cell>
          <cell r="BU4" t="str">
            <v>STOCK</v>
          </cell>
          <cell r="BV4" t="str">
            <v>STOCK</v>
          </cell>
          <cell r="BW4" t="str">
            <v>STOCK</v>
          </cell>
          <cell r="BX4" t="str">
            <v>STOCK</v>
          </cell>
          <cell r="BY4" t="str">
            <v>STOCK</v>
          </cell>
          <cell r="BZ4" t="str">
            <v>STOCK</v>
          </cell>
          <cell r="CA4" t="str">
            <v>STOCK</v>
          </cell>
          <cell r="CB4" t="str">
            <v>STOCK</v>
          </cell>
          <cell r="CC4" t="str">
            <v>STOCK</v>
          </cell>
          <cell r="CD4" t="str">
            <v>STOCK</v>
          </cell>
          <cell r="CE4" t="str">
            <v>STOCK</v>
          </cell>
          <cell r="CF4" t="str">
            <v>STOCK</v>
          </cell>
          <cell r="CG4" t="str">
            <v>STOCK</v>
          </cell>
          <cell r="CH4" t="str">
            <v>STOCK</v>
          </cell>
          <cell r="CI4" t="str">
            <v>STOCK</v>
          </cell>
          <cell r="CJ4" t="str">
            <v>STOCK</v>
          </cell>
          <cell r="CK4" t="str">
            <v>STOCK</v>
          </cell>
          <cell r="CL4" t="str">
            <v>STOCK</v>
          </cell>
          <cell r="CM4" t="str">
            <v>STOCK</v>
          </cell>
          <cell r="CN4" t="str">
            <v>STOCK</v>
          </cell>
          <cell r="CO4" t="str">
            <v>STOCK</v>
          </cell>
          <cell r="CP4" t="str">
            <v>STOCK</v>
          </cell>
          <cell r="CQ4" t="str">
            <v>STOCK</v>
          </cell>
          <cell r="CR4" t="str">
            <v>STOCK</v>
          </cell>
          <cell r="CS4" t="str">
            <v>STOCK</v>
          </cell>
          <cell r="CT4" t="str">
            <v>STOCK</v>
          </cell>
          <cell r="CU4" t="str">
            <v>STOCK</v>
          </cell>
          <cell r="CV4" t="str">
            <v>STOCK</v>
          </cell>
          <cell r="CW4" t="str">
            <v>STOCK</v>
          </cell>
          <cell r="CX4" t="str">
            <v>STOCK</v>
          </cell>
          <cell r="CY4" t="str">
            <v>STOCK</v>
          </cell>
          <cell r="CZ4" t="str">
            <v>STOCK</v>
          </cell>
          <cell r="DA4" t="str">
            <v>STOCK</v>
          </cell>
          <cell r="DB4" t="str">
            <v>STOCK</v>
          </cell>
          <cell r="DC4" t="str">
            <v>STOCK</v>
          </cell>
          <cell r="DD4" t="str">
            <v>STOCK</v>
          </cell>
          <cell r="DE4" t="str">
            <v>STOCK</v>
          </cell>
          <cell r="DF4" t="str">
            <v>STOCK</v>
          </cell>
          <cell r="DG4" t="str">
            <v>STOCK</v>
          </cell>
          <cell r="DH4" t="str">
            <v>STOCK</v>
          </cell>
          <cell r="DI4" t="str">
            <v>STOCK</v>
          </cell>
          <cell r="DJ4" t="str">
            <v>STOCK</v>
          </cell>
          <cell r="DK4" t="str">
            <v>STOCK</v>
          </cell>
          <cell r="DL4" t="str">
            <v>STOCK</v>
          </cell>
          <cell r="DM4" t="str">
            <v>STOCK</v>
          </cell>
          <cell r="DN4" t="str">
            <v>STOCK</v>
          </cell>
          <cell r="DO4" t="str">
            <v>STOCK</v>
          </cell>
          <cell r="DP4" t="str">
            <v>STOCK</v>
          </cell>
          <cell r="DQ4" t="str">
            <v>STOCK</v>
          </cell>
          <cell r="DR4" t="str">
            <v>STOCK</v>
          </cell>
          <cell r="DS4" t="str">
            <v>STOCK</v>
          </cell>
          <cell r="DT4" t="str">
            <v>STOCK</v>
          </cell>
          <cell r="DU4" t="str">
            <v>STOCK</v>
          </cell>
          <cell r="DV4" t="str">
            <v>STOCK</v>
          </cell>
          <cell r="DW4" t="str">
            <v>STOCK</v>
          </cell>
          <cell r="DX4" t="str">
            <v>STOCK</v>
          </cell>
          <cell r="DY4" t="str">
            <v>STOCK</v>
          </cell>
          <cell r="DZ4" t="str">
            <v>STOCK</v>
          </cell>
          <cell r="EA4" t="str">
            <v>STOCK</v>
          </cell>
          <cell r="EB4" t="str">
            <v>STOCK</v>
          </cell>
          <cell r="EC4" t="str">
            <v>STOCK</v>
          </cell>
          <cell r="ED4" t="str">
            <v>STOCK</v>
          </cell>
          <cell r="EE4" t="str">
            <v>STOCK</v>
          </cell>
          <cell r="EF4" t="str">
            <v>STOCK</v>
          </cell>
          <cell r="EG4" t="str">
            <v>STOCK</v>
          </cell>
          <cell r="EH4" t="str">
            <v>STOCK</v>
          </cell>
          <cell r="EI4" t="str">
            <v>STOCK</v>
          </cell>
          <cell r="EJ4" t="str">
            <v>STOCK</v>
          </cell>
          <cell r="EK4" t="str">
            <v>STOCK</v>
          </cell>
          <cell r="EL4" t="str">
            <v>STOCK</v>
          </cell>
          <cell r="EM4" t="str">
            <v>STOCK</v>
          </cell>
          <cell r="EN4" t="str">
            <v>STOCK</v>
          </cell>
          <cell r="EO4" t="str">
            <v>STOCK</v>
          </cell>
          <cell r="EP4" t="str">
            <v>STOCK</v>
          </cell>
          <cell r="EQ4" t="str">
            <v>STOCK</v>
          </cell>
          <cell r="ER4" t="str">
            <v>STOCK</v>
          </cell>
          <cell r="ES4" t="str">
            <v>STOCK</v>
          </cell>
          <cell r="ET4" t="str">
            <v>STOCK</v>
          </cell>
          <cell r="EU4" t="str">
            <v>STOCK</v>
          </cell>
          <cell r="EV4" t="str">
            <v>STOCK</v>
          </cell>
          <cell r="EW4" t="str">
            <v>STOCK</v>
          </cell>
          <cell r="EX4" t="str">
            <v>STOCK</v>
          </cell>
          <cell r="EY4" t="str">
            <v>STOCK</v>
          </cell>
          <cell r="EZ4" t="str">
            <v>STOCK</v>
          </cell>
          <cell r="FA4" t="str">
            <v>STOCK</v>
          </cell>
          <cell r="FB4" t="str">
            <v>STOCK</v>
          </cell>
          <cell r="FC4" t="str">
            <v>STOCK</v>
          </cell>
          <cell r="FD4" t="str">
            <v>STOCK</v>
          </cell>
          <cell r="FE4" t="str">
            <v>STOCK</v>
          </cell>
          <cell r="FF4" t="str">
            <v>STOCK</v>
          </cell>
          <cell r="FG4" t="str">
            <v>STOCK</v>
          </cell>
          <cell r="FH4" t="str">
            <v>STOCK</v>
          </cell>
          <cell r="FI4" t="str">
            <v>STOCK</v>
          </cell>
          <cell r="FJ4" t="str">
            <v>STOCK</v>
          </cell>
          <cell r="FK4" t="str">
            <v>STOCK</v>
          </cell>
          <cell r="FL4" t="str">
            <v>STOCK</v>
          </cell>
          <cell r="FM4" t="str">
            <v>STOCK</v>
          </cell>
          <cell r="FN4" t="str">
            <v>STOCK</v>
          </cell>
          <cell r="FO4" t="str">
            <v>STOCK</v>
          </cell>
          <cell r="FP4" t="str">
            <v>STOCK</v>
          </cell>
          <cell r="FQ4" t="str">
            <v>STOCK</v>
          </cell>
          <cell r="FR4" t="str">
            <v>STOCK</v>
          </cell>
          <cell r="FS4" t="str">
            <v>STOCK</v>
          </cell>
          <cell r="FT4" t="str">
            <v>STOCK</v>
          </cell>
          <cell r="FU4" t="str">
            <v>STOCK</v>
          </cell>
          <cell r="FV4" t="str">
            <v>STOCK</v>
          </cell>
          <cell r="FW4" t="str">
            <v>STOCK</v>
          </cell>
          <cell r="FX4" t="str">
            <v>STOCK</v>
          </cell>
          <cell r="FY4" t="str">
            <v>STOCK</v>
          </cell>
          <cell r="FZ4" t="str">
            <v>STOCK</v>
          </cell>
          <cell r="GA4" t="str">
            <v>STOCK</v>
          </cell>
          <cell r="GB4" t="str">
            <v>STOCK</v>
          </cell>
          <cell r="GC4" t="str">
            <v>STOCK</v>
          </cell>
          <cell r="GD4" t="str">
            <v>STOCK</v>
          </cell>
          <cell r="GE4" t="str">
            <v>STOCK</v>
          </cell>
          <cell r="GF4" t="str">
            <v>STOCK</v>
          </cell>
          <cell r="GG4" t="str">
            <v>STOCK</v>
          </cell>
          <cell r="GH4" t="str">
            <v>STOCK</v>
          </cell>
          <cell r="GI4" t="str">
            <v>STOCK</v>
          </cell>
          <cell r="GJ4" t="str">
            <v>STOCK</v>
          </cell>
          <cell r="GK4" t="str">
            <v>STOCK</v>
          </cell>
          <cell r="GL4" t="str">
            <v>STOCK</v>
          </cell>
          <cell r="GM4" t="str">
            <v>STOCK</v>
          </cell>
          <cell r="GN4" t="str">
            <v>STOCK</v>
          </cell>
          <cell r="GO4" t="str">
            <v>STOCK</v>
          </cell>
          <cell r="GP4" t="str">
            <v>STOCK</v>
          </cell>
          <cell r="GQ4" t="str">
            <v>STOCK</v>
          </cell>
          <cell r="GR4" t="str">
            <v>STOCK</v>
          </cell>
          <cell r="GS4" t="str">
            <v>STOCK</v>
          </cell>
          <cell r="GT4" t="str">
            <v>STOCK</v>
          </cell>
          <cell r="GU4" t="str">
            <v>STOCK</v>
          </cell>
          <cell r="GV4" t="str">
            <v>STOCK</v>
          </cell>
          <cell r="GW4" t="str">
            <v>STOCK</v>
          </cell>
          <cell r="GX4" t="str">
            <v>STOCK</v>
          </cell>
          <cell r="GY4" t="str">
            <v>STOCK</v>
          </cell>
          <cell r="GZ4" t="str">
            <v>STOCK</v>
          </cell>
          <cell r="HA4" t="str">
            <v>STOCK</v>
          </cell>
          <cell r="HB4" t="str">
            <v>STOCK</v>
          </cell>
          <cell r="HC4" t="str">
            <v>STOCK</v>
          </cell>
          <cell r="HD4" t="str">
            <v>STOCK</v>
          </cell>
          <cell r="HE4" t="str">
            <v>STOCK</v>
          </cell>
          <cell r="HF4" t="str">
            <v>STOCK</v>
          </cell>
          <cell r="HG4" t="str">
            <v>STOCK</v>
          </cell>
          <cell r="HH4" t="str">
            <v>STOCK</v>
          </cell>
          <cell r="HI4" t="str">
            <v>STOCK</v>
          </cell>
          <cell r="HJ4" t="str">
            <v>STOCK</v>
          </cell>
          <cell r="HK4" t="str">
            <v>STOCK</v>
          </cell>
          <cell r="HL4" t="str">
            <v>STOCK</v>
          </cell>
          <cell r="HM4" t="str">
            <v>STOCK</v>
          </cell>
          <cell r="HN4" t="str">
            <v>STOCK</v>
          </cell>
          <cell r="HO4" t="str">
            <v>STOCK</v>
          </cell>
          <cell r="HP4" t="str">
            <v>STOCK</v>
          </cell>
          <cell r="HQ4" t="str">
            <v>STOCK</v>
          </cell>
          <cell r="HR4" t="str">
            <v>STOCK</v>
          </cell>
          <cell r="HS4" t="str">
            <v>STOCK</v>
          </cell>
          <cell r="HT4" t="str">
            <v>STOCK</v>
          </cell>
          <cell r="HU4" t="str">
            <v>STOCK</v>
          </cell>
          <cell r="HV4" t="str">
            <v>STOCK</v>
          </cell>
          <cell r="HW4" t="str">
            <v>STOCK</v>
          </cell>
          <cell r="HX4" t="str">
            <v>STOCK</v>
          </cell>
          <cell r="HY4" t="str">
            <v>STOCK</v>
          </cell>
          <cell r="HZ4" t="str">
            <v>STOCK</v>
          </cell>
          <cell r="IA4" t="str">
            <v>STOCK</v>
          </cell>
          <cell r="IB4" t="str">
            <v>STOCK</v>
          </cell>
          <cell r="IC4" t="str">
            <v>STOCK</v>
          </cell>
          <cell r="ID4" t="str">
            <v>STOCK</v>
          </cell>
          <cell r="IE4" t="str">
            <v>STOCK</v>
          </cell>
          <cell r="IF4" t="str">
            <v>STOCK</v>
          </cell>
          <cell r="IG4" t="str">
            <v>STOCK</v>
          </cell>
          <cell r="IH4" t="str">
            <v>STOCK</v>
          </cell>
          <cell r="II4" t="str">
            <v>STOCK</v>
          </cell>
          <cell r="IJ4" t="str">
            <v>STOCK</v>
          </cell>
          <cell r="IK4" t="str">
            <v>STOCK</v>
          </cell>
          <cell r="IL4" t="str">
            <v>STOCK</v>
          </cell>
          <cell r="IM4" t="str">
            <v>STOCK</v>
          </cell>
          <cell r="IN4" t="str">
            <v>STOCK</v>
          </cell>
          <cell r="IO4" t="str">
            <v>STOCK</v>
          </cell>
          <cell r="IP4" t="str">
            <v>STOCK</v>
          </cell>
          <cell r="IQ4" t="str">
            <v>STOCK</v>
          </cell>
        </row>
        <row r="5"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  <cell r="F5" t="str">
            <v>Month</v>
          </cell>
          <cell r="G5" t="str">
            <v>Month</v>
          </cell>
          <cell r="H5" t="str">
            <v>Month</v>
          </cell>
          <cell r="I5" t="str">
            <v>Month</v>
          </cell>
          <cell r="J5" t="str">
            <v>Month</v>
          </cell>
          <cell r="K5" t="str">
            <v>Month</v>
          </cell>
          <cell r="L5" t="str">
            <v>Month</v>
          </cell>
          <cell r="M5" t="str">
            <v>Month</v>
          </cell>
          <cell r="N5" t="str">
            <v>Month</v>
          </cell>
          <cell r="O5" t="str">
            <v>Month</v>
          </cell>
          <cell r="P5" t="str">
            <v>Month</v>
          </cell>
          <cell r="Q5" t="str">
            <v>Month</v>
          </cell>
          <cell r="R5" t="str">
            <v>Month</v>
          </cell>
          <cell r="S5" t="str">
            <v>Month</v>
          </cell>
          <cell r="T5" t="str">
            <v>Month</v>
          </cell>
          <cell r="U5" t="str">
            <v>Month</v>
          </cell>
          <cell r="V5" t="str">
            <v>Month</v>
          </cell>
          <cell r="W5" t="str">
            <v>Month</v>
          </cell>
          <cell r="X5" t="str">
            <v>Month</v>
          </cell>
          <cell r="Y5" t="str">
            <v>Month</v>
          </cell>
          <cell r="Z5" t="str">
            <v>Month</v>
          </cell>
          <cell r="AA5" t="str">
            <v>Month</v>
          </cell>
          <cell r="AB5" t="str">
            <v>Month</v>
          </cell>
          <cell r="AC5" t="str">
            <v>Month</v>
          </cell>
          <cell r="AD5" t="str">
            <v>Month</v>
          </cell>
          <cell r="AE5" t="str">
            <v>Month</v>
          </cell>
          <cell r="AF5" t="str">
            <v>Month</v>
          </cell>
          <cell r="AG5" t="str">
            <v>Month</v>
          </cell>
          <cell r="AH5" t="str">
            <v>Month</v>
          </cell>
          <cell r="AI5" t="str">
            <v>Month</v>
          </cell>
          <cell r="AJ5" t="str">
            <v>Month</v>
          </cell>
          <cell r="AK5" t="str">
            <v>Month</v>
          </cell>
          <cell r="AL5" t="str">
            <v>Month</v>
          </cell>
          <cell r="AM5" t="str">
            <v>Month</v>
          </cell>
          <cell r="AN5" t="str">
            <v>Month</v>
          </cell>
          <cell r="AO5" t="str">
            <v>Month</v>
          </cell>
          <cell r="AP5" t="str">
            <v>Month</v>
          </cell>
          <cell r="AQ5" t="str">
            <v>Month</v>
          </cell>
          <cell r="AR5" t="str">
            <v>Month</v>
          </cell>
          <cell r="AS5" t="str">
            <v>Month</v>
          </cell>
          <cell r="AT5" t="str">
            <v>Month</v>
          </cell>
          <cell r="AU5" t="str">
            <v>Month</v>
          </cell>
          <cell r="AV5" t="str">
            <v>Month</v>
          </cell>
          <cell r="AW5" t="str">
            <v>Month</v>
          </cell>
          <cell r="AX5" t="str">
            <v>Month</v>
          </cell>
          <cell r="AY5" t="str">
            <v>Month</v>
          </cell>
          <cell r="AZ5" t="str">
            <v>Month</v>
          </cell>
          <cell r="BA5" t="str">
            <v>Month</v>
          </cell>
          <cell r="BB5" t="str">
            <v>Month</v>
          </cell>
          <cell r="BC5" t="str">
            <v>Month</v>
          </cell>
          <cell r="BD5" t="str">
            <v>Month</v>
          </cell>
          <cell r="BE5" t="str">
            <v>Month</v>
          </cell>
          <cell r="BF5" t="str">
            <v>Month</v>
          </cell>
          <cell r="BG5" t="str">
            <v>Month</v>
          </cell>
          <cell r="BH5" t="str">
            <v>Month</v>
          </cell>
          <cell r="BI5" t="str">
            <v>Month</v>
          </cell>
          <cell r="BJ5" t="str">
            <v>Month</v>
          </cell>
          <cell r="BK5" t="str">
            <v>Month</v>
          </cell>
          <cell r="BL5" t="str">
            <v>Month</v>
          </cell>
          <cell r="BM5" t="str">
            <v>Month</v>
          </cell>
          <cell r="BN5" t="str">
            <v>Month</v>
          </cell>
          <cell r="BO5" t="str">
            <v>Month</v>
          </cell>
          <cell r="BP5" t="str">
            <v>Month</v>
          </cell>
          <cell r="BQ5" t="str">
            <v>Month</v>
          </cell>
          <cell r="BR5" t="str">
            <v>Month</v>
          </cell>
          <cell r="BS5" t="str">
            <v>Month</v>
          </cell>
          <cell r="BT5" t="str">
            <v>Month</v>
          </cell>
          <cell r="BU5" t="str">
            <v>Month</v>
          </cell>
          <cell r="BV5" t="str">
            <v>Month</v>
          </cell>
          <cell r="BW5" t="str">
            <v>Month</v>
          </cell>
          <cell r="BX5" t="str">
            <v>Month</v>
          </cell>
          <cell r="BY5" t="str">
            <v>Month</v>
          </cell>
          <cell r="BZ5" t="str">
            <v>Month</v>
          </cell>
          <cell r="CA5" t="str">
            <v>Month</v>
          </cell>
          <cell r="CB5" t="str">
            <v>Month</v>
          </cell>
          <cell r="CC5" t="str">
            <v>Month</v>
          </cell>
          <cell r="CD5" t="str">
            <v>Month</v>
          </cell>
          <cell r="CE5" t="str">
            <v>Month</v>
          </cell>
          <cell r="CF5" t="str">
            <v>Month</v>
          </cell>
          <cell r="CG5" t="str">
            <v>Month</v>
          </cell>
          <cell r="CH5" t="str">
            <v>Month</v>
          </cell>
          <cell r="CI5" t="str">
            <v>Month</v>
          </cell>
          <cell r="CJ5" t="str">
            <v>Month</v>
          </cell>
          <cell r="CK5" t="str">
            <v>Month</v>
          </cell>
          <cell r="CL5" t="str">
            <v>Month</v>
          </cell>
          <cell r="CM5" t="str">
            <v>Month</v>
          </cell>
          <cell r="CN5" t="str">
            <v>Month</v>
          </cell>
          <cell r="CO5" t="str">
            <v>Month</v>
          </cell>
          <cell r="CP5" t="str">
            <v>Month</v>
          </cell>
          <cell r="CQ5" t="str">
            <v>Month</v>
          </cell>
          <cell r="CR5" t="str">
            <v>Month</v>
          </cell>
          <cell r="CS5" t="str">
            <v>Month</v>
          </cell>
          <cell r="CT5" t="str">
            <v>Month</v>
          </cell>
          <cell r="CU5" t="str">
            <v>Month</v>
          </cell>
          <cell r="CV5" t="str">
            <v>Month</v>
          </cell>
          <cell r="CW5" t="str">
            <v>Month</v>
          </cell>
          <cell r="CX5" t="str">
            <v>Month</v>
          </cell>
          <cell r="CY5" t="str">
            <v>Month</v>
          </cell>
          <cell r="CZ5" t="str">
            <v>Month</v>
          </cell>
          <cell r="DA5" t="str">
            <v>Month</v>
          </cell>
          <cell r="DB5" t="str">
            <v>Month</v>
          </cell>
          <cell r="DC5" t="str">
            <v>Month</v>
          </cell>
          <cell r="DD5" t="str">
            <v>Month</v>
          </cell>
          <cell r="DE5" t="str">
            <v>Month</v>
          </cell>
          <cell r="DF5" t="str">
            <v>Month</v>
          </cell>
          <cell r="DG5" t="str">
            <v>Month</v>
          </cell>
          <cell r="DH5" t="str">
            <v>Month</v>
          </cell>
          <cell r="DI5" t="str">
            <v>Month</v>
          </cell>
          <cell r="DJ5" t="str">
            <v>Month</v>
          </cell>
          <cell r="DK5" t="str">
            <v>Month</v>
          </cell>
          <cell r="DL5" t="str">
            <v>Month</v>
          </cell>
          <cell r="DM5" t="str">
            <v>Month</v>
          </cell>
          <cell r="DN5" t="str">
            <v>Month</v>
          </cell>
          <cell r="DO5" t="str">
            <v>Month</v>
          </cell>
          <cell r="DP5" t="str">
            <v>Month</v>
          </cell>
          <cell r="DQ5" t="str">
            <v>Month</v>
          </cell>
          <cell r="DR5" t="str">
            <v>Month</v>
          </cell>
          <cell r="DS5" t="str">
            <v>Month</v>
          </cell>
          <cell r="DT5" t="str">
            <v>Month</v>
          </cell>
          <cell r="DU5" t="str">
            <v>Month</v>
          </cell>
          <cell r="DV5" t="str">
            <v>Month</v>
          </cell>
          <cell r="DW5" t="str">
            <v>Month</v>
          </cell>
          <cell r="DX5" t="str">
            <v>Month</v>
          </cell>
          <cell r="DY5" t="str">
            <v>Month</v>
          </cell>
          <cell r="DZ5" t="str">
            <v>Month</v>
          </cell>
          <cell r="EA5" t="str">
            <v>Month</v>
          </cell>
          <cell r="EB5" t="str">
            <v>Month</v>
          </cell>
          <cell r="EC5" t="str">
            <v>Month</v>
          </cell>
          <cell r="ED5" t="str">
            <v>Month</v>
          </cell>
          <cell r="EE5" t="str">
            <v>Month</v>
          </cell>
          <cell r="EF5" t="str">
            <v>Month</v>
          </cell>
          <cell r="EG5" t="str">
            <v>Month</v>
          </cell>
          <cell r="EH5" t="str">
            <v>Month</v>
          </cell>
          <cell r="EI5" t="str">
            <v>Month</v>
          </cell>
          <cell r="EJ5" t="str">
            <v>Month</v>
          </cell>
          <cell r="EK5" t="str">
            <v>Month</v>
          </cell>
          <cell r="EL5" t="str">
            <v>Month</v>
          </cell>
          <cell r="EM5" t="str">
            <v>Month</v>
          </cell>
          <cell r="EN5" t="str">
            <v>Month</v>
          </cell>
          <cell r="EO5" t="str">
            <v>Month</v>
          </cell>
          <cell r="EP5" t="str">
            <v>Month</v>
          </cell>
          <cell r="EQ5" t="str">
            <v>Month</v>
          </cell>
          <cell r="ER5" t="str">
            <v>Month</v>
          </cell>
          <cell r="ES5" t="str">
            <v>Month</v>
          </cell>
          <cell r="ET5" t="str">
            <v>Month</v>
          </cell>
          <cell r="EU5" t="str">
            <v>Month</v>
          </cell>
          <cell r="EV5" t="str">
            <v>Month</v>
          </cell>
          <cell r="EW5" t="str">
            <v>Month</v>
          </cell>
          <cell r="EX5" t="str">
            <v>Month</v>
          </cell>
          <cell r="EY5" t="str">
            <v>Month</v>
          </cell>
          <cell r="EZ5" t="str">
            <v>Month</v>
          </cell>
          <cell r="FA5" t="str">
            <v>Month</v>
          </cell>
          <cell r="FB5" t="str">
            <v>Month</v>
          </cell>
          <cell r="FC5" t="str">
            <v>Month</v>
          </cell>
          <cell r="FD5" t="str">
            <v>Month</v>
          </cell>
          <cell r="FE5" t="str">
            <v>Month</v>
          </cell>
          <cell r="FF5" t="str">
            <v>Month</v>
          </cell>
          <cell r="FG5" t="str">
            <v>Month</v>
          </cell>
          <cell r="FH5" t="str">
            <v>Month</v>
          </cell>
          <cell r="FI5" t="str">
            <v>Month</v>
          </cell>
          <cell r="FJ5" t="str">
            <v>Month</v>
          </cell>
          <cell r="FK5" t="str">
            <v>Month</v>
          </cell>
          <cell r="FL5" t="str">
            <v>Month</v>
          </cell>
          <cell r="FM5" t="str">
            <v>Month</v>
          </cell>
          <cell r="FN5" t="str">
            <v>Month</v>
          </cell>
          <cell r="FO5" t="str">
            <v>Month</v>
          </cell>
          <cell r="FP5" t="str">
            <v>Month</v>
          </cell>
          <cell r="FQ5" t="str">
            <v>Month</v>
          </cell>
          <cell r="FR5" t="str">
            <v>Month</v>
          </cell>
          <cell r="FS5" t="str">
            <v>Month</v>
          </cell>
          <cell r="FT5" t="str">
            <v>Month</v>
          </cell>
          <cell r="FU5" t="str">
            <v>Month</v>
          </cell>
          <cell r="FV5" t="str">
            <v>Month</v>
          </cell>
          <cell r="FW5" t="str">
            <v>Month</v>
          </cell>
          <cell r="FX5" t="str">
            <v>Month</v>
          </cell>
          <cell r="FY5" t="str">
            <v>Month</v>
          </cell>
          <cell r="FZ5" t="str">
            <v>Month</v>
          </cell>
          <cell r="GA5" t="str">
            <v>Month</v>
          </cell>
          <cell r="GB5" t="str">
            <v>Month</v>
          </cell>
          <cell r="GC5" t="str">
            <v>Month</v>
          </cell>
          <cell r="GD5" t="str">
            <v>Month</v>
          </cell>
          <cell r="GE5" t="str">
            <v>Month</v>
          </cell>
          <cell r="GF5" t="str">
            <v>Month</v>
          </cell>
          <cell r="GG5" t="str">
            <v>Month</v>
          </cell>
          <cell r="GH5" t="str">
            <v>Month</v>
          </cell>
          <cell r="GI5" t="str">
            <v>Month</v>
          </cell>
          <cell r="GJ5" t="str">
            <v>Month</v>
          </cell>
          <cell r="GK5" t="str">
            <v>Month</v>
          </cell>
          <cell r="GL5" t="str">
            <v>Month</v>
          </cell>
          <cell r="GM5" t="str">
            <v>Month</v>
          </cell>
          <cell r="GN5" t="str">
            <v>Month</v>
          </cell>
          <cell r="GO5" t="str">
            <v>Month</v>
          </cell>
          <cell r="GP5" t="str">
            <v>Month</v>
          </cell>
          <cell r="GQ5" t="str">
            <v>Month</v>
          </cell>
          <cell r="GR5" t="str">
            <v>Month</v>
          </cell>
          <cell r="GS5" t="str">
            <v>Month</v>
          </cell>
          <cell r="GT5" t="str">
            <v>Month</v>
          </cell>
          <cell r="GU5" t="str">
            <v>Month</v>
          </cell>
          <cell r="GV5" t="str">
            <v>Month</v>
          </cell>
          <cell r="GW5" t="str">
            <v>Month</v>
          </cell>
          <cell r="GX5" t="str">
            <v>Month</v>
          </cell>
          <cell r="GY5" t="str">
            <v>Month</v>
          </cell>
          <cell r="GZ5" t="str">
            <v>Month</v>
          </cell>
          <cell r="HA5" t="str">
            <v>Month</v>
          </cell>
          <cell r="HB5" t="str">
            <v>Month</v>
          </cell>
          <cell r="HC5" t="str">
            <v>Month</v>
          </cell>
          <cell r="HD5" t="str">
            <v>Month</v>
          </cell>
          <cell r="HE5" t="str">
            <v>Month</v>
          </cell>
          <cell r="HF5" t="str">
            <v>Month</v>
          </cell>
          <cell r="HG5" t="str">
            <v>Month</v>
          </cell>
          <cell r="HH5" t="str">
            <v>Month</v>
          </cell>
          <cell r="HI5" t="str">
            <v>Month</v>
          </cell>
          <cell r="HJ5" t="str">
            <v>Month</v>
          </cell>
          <cell r="HK5" t="str">
            <v>Month</v>
          </cell>
          <cell r="HL5" t="str">
            <v>Month</v>
          </cell>
          <cell r="HM5" t="str">
            <v>Month</v>
          </cell>
          <cell r="HN5" t="str">
            <v>Month</v>
          </cell>
          <cell r="HO5" t="str">
            <v>Month</v>
          </cell>
          <cell r="HP5" t="str">
            <v>Month</v>
          </cell>
          <cell r="HQ5" t="str">
            <v>Month</v>
          </cell>
          <cell r="HR5" t="str">
            <v>Month</v>
          </cell>
          <cell r="HS5" t="str">
            <v>Month</v>
          </cell>
          <cell r="HT5" t="str">
            <v>Month</v>
          </cell>
          <cell r="HU5" t="str">
            <v>Month</v>
          </cell>
          <cell r="HV5" t="str">
            <v>Month</v>
          </cell>
          <cell r="HW5" t="str">
            <v>Month</v>
          </cell>
          <cell r="HX5" t="str">
            <v>Month</v>
          </cell>
          <cell r="HY5" t="str">
            <v>Month</v>
          </cell>
          <cell r="HZ5" t="str">
            <v>Month</v>
          </cell>
          <cell r="IA5" t="str">
            <v>Month</v>
          </cell>
          <cell r="IB5" t="str">
            <v>Month</v>
          </cell>
          <cell r="IC5" t="str">
            <v>Month</v>
          </cell>
          <cell r="ID5" t="str">
            <v>Month</v>
          </cell>
          <cell r="IE5" t="str">
            <v>Month</v>
          </cell>
          <cell r="IF5" t="str">
            <v>Month</v>
          </cell>
          <cell r="IG5" t="str">
            <v>Month</v>
          </cell>
          <cell r="IH5" t="str">
            <v>Month</v>
          </cell>
          <cell r="II5" t="str">
            <v>Month</v>
          </cell>
          <cell r="IJ5" t="str">
            <v>Month</v>
          </cell>
          <cell r="IK5" t="str">
            <v>Month</v>
          </cell>
          <cell r="IL5" t="str">
            <v>Month</v>
          </cell>
          <cell r="IM5" t="str">
            <v>Month</v>
          </cell>
          <cell r="IN5" t="str">
            <v>Month</v>
          </cell>
          <cell r="IO5" t="str">
            <v>Month</v>
          </cell>
          <cell r="IP5" t="str">
            <v>Month</v>
          </cell>
          <cell r="IQ5" t="str">
            <v>Month</v>
          </cell>
        </row>
        <row r="6"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1</v>
          </cell>
          <cell r="BZ6">
            <v>1</v>
          </cell>
          <cell r="CA6">
            <v>1</v>
          </cell>
          <cell r="CB6">
            <v>1</v>
          </cell>
          <cell r="CC6">
            <v>1</v>
          </cell>
          <cell r="CD6">
            <v>1</v>
          </cell>
          <cell r="CE6">
            <v>1</v>
          </cell>
          <cell r="CF6">
            <v>1</v>
          </cell>
          <cell r="CG6">
            <v>1</v>
          </cell>
          <cell r="CH6">
            <v>1</v>
          </cell>
          <cell r="CI6">
            <v>1</v>
          </cell>
          <cell r="CJ6">
            <v>1</v>
          </cell>
          <cell r="CK6">
            <v>1</v>
          </cell>
          <cell r="CL6">
            <v>1</v>
          </cell>
          <cell r="CM6">
            <v>1</v>
          </cell>
          <cell r="CN6">
            <v>1</v>
          </cell>
          <cell r="CO6">
            <v>1</v>
          </cell>
          <cell r="CP6">
            <v>1</v>
          </cell>
          <cell r="CQ6">
            <v>1</v>
          </cell>
          <cell r="CR6">
            <v>1</v>
          </cell>
          <cell r="CS6">
            <v>1</v>
          </cell>
          <cell r="CT6">
            <v>1</v>
          </cell>
          <cell r="CU6">
            <v>1</v>
          </cell>
          <cell r="CV6">
            <v>1</v>
          </cell>
          <cell r="CW6">
            <v>1</v>
          </cell>
          <cell r="CX6">
            <v>1</v>
          </cell>
          <cell r="CY6">
            <v>1</v>
          </cell>
          <cell r="CZ6">
            <v>1</v>
          </cell>
          <cell r="DA6">
            <v>1</v>
          </cell>
          <cell r="DB6">
            <v>1</v>
          </cell>
          <cell r="DC6">
            <v>1</v>
          </cell>
          <cell r="DD6">
            <v>1</v>
          </cell>
          <cell r="DE6">
            <v>1</v>
          </cell>
          <cell r="DF6">
            <v>1</v>
          </cell>
          <cell r="DG6">
            <v>1</v>
          </cell>
          <cell r="DH6">
            <v>1</v>
          </cell>
          <cell r="DI6">
            <v>1</v>
          </cell>
          <cell r="DJ6">
            <v>1</v>
          </cell>
          <cell r="DK6">
            <v>1</v>
          </cell>
          <cell r="DL6">
            <v>1</v>
          </cell>
          <cell r="DM6">
            <v>1</v>
          </cell>
          <cell r="DN6">
            <v>1</v>
          </cell>
          <cell r="DO6">
            <v>1</v>
          </cell>
          <cell r="DP6">
            <v>1</v>
          </cell>
          <cell r="DQ6">
            <v>1</v>
          </cell>
          <cell r="DR6">
            <v>1</v>
          </cell>
          <cell r="DS6">
            <v>1</v>
          </cell>
          <cell r="DT6">
            <v>1</v>
          </cell>
          <cell r="DU6">
            <v>1</v>
          </cell>
          <cell r="DV6">
            <v>1</v>
          </cell>
          <cell r="DW6">
            <v>1</v>
          </cell>
          <cell r="DX6">
            <v>1</v>
          </cell>
          <cell r="DY6">
            <v>1</v>
          </cell>
          <cell r="DZ6">
            <v>1</v>
          </cell>
          <cell r="EA6">
            <v>1</v>
          </cell>
          <cell r="EB6">
            <v>1</v>
          </cell>
          <cell r="EC6">
            <v>1</v>
          </cell>
          <cell r="ED6">
            <v>1</v>
          </cell>
          <cell r="EE6">
            <v>1</v>
          </cell>
          <cell r="EF6">
            <v>1</v>
          </cell>
          <cell r="EG6">
            <v>1</v>
          </cell>
          <cell r="EH6">
            <v>1</v>
          </cell>
          <cell r="EI6">
            <v>1</v>
          </cell>
          <cell r="EJ6">
            <v>1</v>
          </cell>
          <cell r="EK6">
            <v>1</v>
          </cell>
          <cell r="EL6">
            <v>1</v>
          </cell>
          <cell r="EM6">
            <v>1</v>
          </cell>
          <cell r="EN6">
            <v>1</v>
          </cell>
          <cell r="EO6">
            <v>1</v>
          </cell>
          <cell r="EP6">
            <v>1</v>
          </cell>
          <cell r="EQ6">
            <v>1</v>
          </cell>
          <cell r="ER6">
            <v>1</v>
          </cell>
          <cell r="ES6">
            <v>1</v>
          </cell>
          <cell r="ET6">
            <v>1</v>
          </cell>
          <cell r="EU6">
            <v>1</v>
          </cell>
          <cell r="EV6">
            <v>1</v>
          </cell>
          <cell r="EW6">
            <v>1</v>
          </cell>
          <cell r="EX6">
            <v>1</v>
          </cell>
          <cell r="EY6">
            <v>1</v>
          </cell>
          <cell r="EZ6">
            <v>1</v>
          </cell>
          <cell r="FA6">
            <v>1</v>
          </cell>
          <cell r="FB6">
            <v>1</v>
          </cell>
          <cell r="FC6">
            <v>1</v>
          </cell>
          <cell r="FD6">
            <v>1</v>
          </cell>
          <cell r="FE6">
            <v>1</v>
          </cell>
          <cell r="FF6">
            <v>1</v>
          </cell>
          <cell r="FG6">
            <v>1</v>
          </cell>
          <cell r="FH6">
            <v>1</v>
          </cell>
          <cell r="FI6">
            <v>1</v>
          </cell>
          <cell r="FJ6">
            <v>1</v>
          </cell>
          <cell r="FK6">
            <v>1</v>
          </cell>
          <cell r="FL6">
            <v>1</v>
          </cell>
          <cell r="FM6">
            <v>1</v>
          </cell>
          <cell r="FN6">
            <v>1</v>
          </cell>
          <cell r="FO6">
            <v>1</v>
          </cell>
          <cell r="FP6">
            <v>1</v>
          </cell>
          <cell r="FQ6">
            <v>1</v>
          </cell>
          <cell r="FR6">
            <v>1</v>
          </cell>
          <cell r="FS6">
            <v>1</v>
          </cell>
          <cell r="FT6">
            <v>1</v>
          </cell>
          <cell r="FU6">
            <v>1</v>
          </cell>
          <cell r="FV6">
            <v>1</v>
          </cell>
          <cell r="FW6">
            <v>1</v>
          </cell>
          <cell r="FX6">
            <v>1</v>
          </cell>
          <cell r="FY6">
            <v>1</v>
          </cell>
          <cell r="FZ6">
            <v>1</v>
          </cell>
          <cell r="GA6">
            <v>1</v>
          </cell>
          <cell r="GB6">
            <v>1</v>
          </cell>
          <cell r="GC6">
            <v>1</v>
          </cell>
          <cell r="GD6">
            <v>1</v>
          </cell>
          <cell r="GE6">
            <v>1</v>
          </cell>
          <cell r="GF6">
            <v>1</v>
          </cell>
          <cell r="GG6">
            <v>1</v>
          </cell>
          <cell r="GH6">
            <v>1</v>
          </cell>
          <cell r="GI6">
            <v>1</v>
          </cell>
          <cell r="GJ6">
            <v>1</v>
          </cell>
          <cell r="GK6">
            <v>1</v>
          </cell>
          <cell r="GL6">
            <v>1</v>
          </cell>
          <cell r="GM6">
            <v>1</v>
          </cell>
          <cell r="GN6">
            <v>1</v>
          </cell>
          <cell r="GO6">
            <v>1</v>
          </cell>
          <cell r="GP6">
            <v>1</v>
          </cell>
          <cell r="GQ6">
            <v>1</v>
          </cell>
          <cell r="GR6">
            <v>1</v>
          </cell>
          <cell r="GS6">
            <v>1</v>
          </cell>
          <cell r="GT6">
            <v>1</v>
          </cell>
          <cell r="GU6">
            <v>1</v>
          </cell>
          <cell r="GV6">
            <v>1</v>
          </cell>
          <cell r="GW6">
            <v>1</v>
          </cell>
          <cell r="GX6">
            <v>1</v>
          </cell>
          <cell r="GY6">
            <v>1</v>
          </cell>
          <cell r="GZ6">
            <v>1</v>
          </cell>
          <cell r="HA6">
            <v>1</v>
          </cell>
          <cell r="HB6">
            <v>1</v>
          </cell>
          <cell r="HC6">
            <v>1</v>
          </cell>
          <cell r="HD6">
            <v>1</v>
          </cell>
          <cell r="HE6">
            <v>1</v>
          </cell>
          <cell r="HF6">
            <v>1</v>
          </cell>
          <cell r="HG6">
            <v>1</v>
          </cell>
          <cell r="HH6">
            <v>1</v>
          </cell>
          <cell r="HI6">
            <v>1</v>
          </cell>
          <cell r="HJ6">
            <v>1</v>
          </cell>
          <cell r="HK6">
            <v>1</v>
          </cell>
          <cell r="HL6">
            <v>1</v>
          </cell>
          <cell r="HM6">
            <v>1</v>
          </cell>
          <cell r="HN6">
            <v>1</v>
          </cell>
          <cell r="HO6">
            <v>1</v>
          </cell>
          <cell r="HP6">
            <v>1</v>
          </cell>
          <cell r="HQ6">
            <v>1</v>
          </cell>
          <cell r="HR6">
            <v>1</v>
          </cell>
          <cell r="HS6">
            <v>1</v>
          </cell>
          <cell r="HT6">
            <v>1</v>
          </cell>
          <cell r="HU6">
            <v>1</v>
          </cell>
          <cell r="HV6">
            <v>1</v>
          </cell>
          <cell r="HW6">
            <v>1</v>
          </cell>
          <cell r="HX6">
            <v>1</v>
          </cell>
          <cell r="HY6">
            <v>1</v>
          </cell>
          <cell r="HZ6">
            <v>1</v>
          </cell>
          <cell r="IA6">
            <v>1</v>
          </cell>
          <cell r="IB6">
            <v>1</v>
          </cell>
          <cell r="IC6">
            <v>1</v>
          </cell>
          <cell r="ID6">
            <v>1</v>
          </cell>
          <cell r="IE6">
            <v>1</v>
          </cell>
          <cell r="IF6">
            <v>1</v>
          </cell>
          <cell r="IG6">
            <v>1</v>
          </cell>
          <cell r="IH6">
            <v>1</v>
          </cell>
          <cell r="II6">
            <v>1</v>
          </cell>
          <cell r="IJ6">
            <v>1</v>
          </cell>
          <cell r="IK6">
            <v>1</v>
          </cell>
          <cell r="IL6">
            <v>1</v>
          </cell>
          <cell r="IM6">
            <v>1</v>
          </cell>
          <cell r="IN6">
            <v>1</v>
          </cell>
          <cell r="IO6">
            <v>1</v>
          </cell>
          <cell r="IP6">
            <v>1</v>
          </cell>
          <cell r="IQ6">
            <v>1</v>
          </cell>
        </row>
        <row r="7">
          <cell r="B7">
            <v>42036</v>
          </cell>
          <cell r="C7">
            <v>42036</v>
          </cell>
          <cell r="D7">
            <v>42036</v>
          </cell>
          <cell r="E7">
            <v>42036</v>
          </cell>
          <cell r="F7">
            <v>42036</v>
          </cell>
          <cell r="G7">
            <v>42036</v>
          </cell>
          <cell r="H7">
            <v>42036</v>
          </cell>
          <cell r="I7">
            <v>42036</v>
          </cell>
          <cell r="J7">
            <v>42036</v>
          </cell>
          <cell r="K7">
            <v>42036</v>
          </cell>
          <cell r="L7">
            <v>42036</v>
          </cell>
          <cell r="M7">
            <v>42036</v>
          </cell>
          <cell r="N7">
            <v>42036</v>
          </cell>
          <cell r="O7">
            <v>42036</v>
          </cell>
          <cell r="P7">
            <v>42036</v>
          </cell>
          <cell r="Q7">
            <v>42036</v>
          </cell>
          <cell r="R7">
            <v>42036</v>
          </cell>
          <cell r="S7">
            <v>42036</v>
          </cell>
          <cell r="T7">
            <v>42036</v>
          </cell>
          <cell r="U7">
            <v>42036</v>
          </cell>
          <cell r="V7">
            <v>42036</v>
          </cell>
          <cell r="W7">
            <v>42036</v>
          </cell>
          <cell r="X7">
            <v>42036</v>
          </cell>
          <cell r="Y7">
            <v>42036</v>
          </cell>
          <cell r="Z7">
            <v>42036</v>
          </cell>
          <cell r="AA7">
            <v>42036</v>
          </cell>
          <cell r="AB7">
            <v>42036</v>
          </cell>
          <cell r="AC7">
            <v>42036</v>
          </cell>
          <cell r="AD7">
            <v>42036</v>
          </cell>
          <cell r="AE7">
            <v>42036</v>
          </cell>
          <cell r="AF7">
            <v>42036</v>
          </cell>
          <cell r="AG7">
            <v>42036</v>
          </cell>
          <cell r="AH7">
            <v>42036</v>
          </cell>
          <cell r="AI7">
            <v>42036</v>
          </cell>
          <cell r="AJ7">
            <v>42036</v>
          </cell>
          <cell r="AK7">
            <v>42036</v>
          </cell>
          <cell r="AL7">
            <v>42036</v>
          </cell>
          <cell r="AM7">
            <v>42036</v>
          </cell>
          <cell r="AN7">
            <v>42036</v>
          </cell>
          <cell r="AO7">
            <v>42036</v>
          </cell>
          <cell r="AP7">
            <v>42036</v>
          </cell>
          <cell r="AQ7">
            <v>42036</v>
          </cell>
          <cell r="AR7">
            <v>42036</v>
          </cell>
          <cell r="AS7">
            <v>42036</v>
          </cell>
          <cell r="AT7">
            <v>42036</v>
          </cell>
          <cell r="AU7">
            <v>42036</v>
          </cell>
          <cell r="AV7">
            <v>42036</v>
          </cell>
          <cell r="AW7">
            <v>42036</v>
          </cell>
          <cell r="AX7">
            <v>42036</v>
          </cell>
          <cell r="AY7">
            <v>42036</v>
          </cell>
          <cell r="AZ7">
            <v>42036</v>
          </cell>
          <cell r="BA7">
            <v>42036</v>
          </cell>
          <cell r="BB7">
            <v>42036</v>
          </cell>
          <cell r="BC7">
            <v>42036</v>
          </cell>
          <cell r="BD7">
            <v>42036</v>
          </cell>
          <cell r="BE7">
            <v>42036</v>
          </cell>
          <cell r="BF7">
            <v>42036</v>
          </cell>
          <cell r="BG7">
            <v>42036</v>
          </cell>
          <cell r="BH7">
            <v>42036</v>
          </cell>
          <cell r="BI7">
            <v>42036</v>
          </cell>
          <cell r="BJ7">
            <v>42036</v>
          </cell>
          <cell r="BK7">
            <v>42036</v>
          </cell>
          <cell r="BL7">
            <v>42036</v>
          </cell>
          <cell r="BM7">
            <v>42036</v>
          </cell>
          <cell r="BN7">
            <v>42036</v>
          </cell>
          <cell r="BO7">
            <v>42036</v>
          </cell>
          <cell r="BP7">
            <v>42036</v>
          </cell>
          <cell r="BQ7">
            <v>42036</v>
          </cell>
          <cell r="BR7">
            <v>42036</v>
          </cell>
          <cell r="BS7">
            <v>42036</v>
          </cell>
          <cell r="BT7">
            <v>42036</v>
          </cell>
          <cell r="BU7">
            <v>42036</v>
          </cell>
          <cell r="BV7">
            <v>42036</v>
          </cell>
          <cell r="BW7">
            <v>42036</v>
          </cell>
          <cell r="BX7">
            <v>42036</v>
          </cell>
          <cell r="BY7">
            <v>42036</v>
          </cell>
          <cell r="BZ7">
            <v>42036</v>
          </cell>
          <cell r="CA7">
            <v>42036</v>
          </cell>
          <cell r="CB7">
            <v>42036</v>
          </cell>
          <cell r="CC7">
            <v>42036</v>
          </cell>
          <cell r="CD7">
            <v>42036</v>
          </cell>
          <cell r="CE7">
            <v>42036</v>
          </cell>
          <cell r="CF7">
            <v>42036</v>
          </cell>
          <cell r="CG7">
            <v>42036</v>
          </cell>
          <cell r="CH7">
            <v>42036</v>
          </cell>
          <cell r="CI7">
            <v>42036</v>
          </cell>
          <cell r="CJ7">
            <v>42036</v>
          </cell>
          <cell r="CK7">
            <v>42036</v>
          </cell>
          <cell r="CL7">
            <v>42036</v>
          </cell>
          <cell r="CM7">
            <v>42036</v>
          </cell>
          <cell r="CN7">
            <v>42036</v>
          </cell>
          <cell r="CO7">
            <v>42036</v>
          </cell>
          <cell r="CP7">
            <v>42036</v>
          </cell>
          <cell r="CQ7">
            <v>42036</v>
          </cell>
          <cell r="CR7">
            <v>42036</v>
          </cell>
          <cell r="CS7">
            <v>42036</v>
          </cell>
          <cell r="CT7">
            <v>42036</v>
          </cell>
          <cell r="CU7">
            <v>42036</v>
          </cell>
          <cell r="CV7">
            <v>42036</v>
          </cell>
          <cell r="CW7">
            <v>42036</v>
          </cell>
          <cell r="CX7">
            <v>42036</v>
          </cell>
          <cell r="CY7">
            <v>42036</v>
          </cell>
          <cell r="CZ7">
            <v>42036</v>
          </cell>
          <cell r="DA7">
            <v>42036</v>
          </cell>
          <cell r="DB7">
            <v>42036</v>
          </cell>
          <cell r="DC7">
            <v>42036</v>
          </cell>
          <cell r="DD7">
            <v>42036</v>
          </cell>
          <cell r="DE7">
            <v>42036</v>
          </cell>
          <cell r="DF7">
            <v>42036</v>
          </cell>
          <cell r="DG7">
            <v>42036</v>
          </cell>
          <cell r="DH7">
            <v>42036</v>
          </cell>
          <cell r="DI7">
            <v>42036</v>
          </cell>
          <cell r="DJ7">
            <v>42036</v>
          </cell>
          <cell r="DK7">
            <v>42036</v>
          </cell>
          <cell r="DL7">
            <v>42036</v>
          </cell>
          <cell r="DM7">
            <v>42036</v>
          </cell>
          <cell r="DN7">
            <v>42036</v>
          </cell>
          <cell r="DO7">
            <v>42036</v>
          </cell>
          <cell r="DP7">
            <v>42036</v>
          </cell>
          <cell r="DQ7">
            <v>42036</v>
          </cell>
          <cell r="DR7">
            <v>42036</v>
          </cell>
          <cell r="DS7">
            <v>42036</v>
          </cell>
          <cell r="DT7">
            <v>42036</v>
          </cell>
          <cell r="DU7">
            <v>42036</v>
          </cell>
          <cell r="DV7">
            <v>42036</v>
          </cell>
          <cell r="DW7">
            <v>42036</v>
          </cell>
          <cell r="DX7">
            <v>42036</v>
          </cell>
          <cell r="DY7">
            <v>42036</v>
          </cell>
          <cell r="DZ7">
            <v>42036</v>
          </cell>
          <cell r="EA7">
            <v>42036</v>
          </cell>
          <cell r="EB7">
            <v>42036</v>
          </cell>
          <cell r="EC7">
            <v>42036</v>
          </cell>
          <cell r="ED7">
            <v>42036</v>
          </cell>
          <cell r="EE7">
            <v>42036</v>
          </cell>
          <cell r="EF7">
            <v>42036</v>
          </cell>
          <cell r="EG7">
            <v>42036</v>
          </cell>
          <cell r="EH7">
            <v>42036</v>
          </cell>
          <cell r="EI7">
            <v>42036</v>
          </cell>
          <cell r="EJ7">
            <v>42036</v>
          </cell>
          <cell r="EK7">
            <v>42036</v>
          </cell>
          <cell r="EL7">
            <v>42036</v>
          </cell>
          <cell r="EM7">
            <v>42036</v>
          </cell>
          <cell r="EN7">
            <v>42036</v>
          </cell>
          <cell r="EO7">
            <v>42036</v>
          </cell>
          <cell r="EP7">
            <v>42036</v>
          </cell>
          <cell r="EQ7">
            <v>42036</v>
          </cell>
          <cell r="ER7">
            <v>42036</v>
          </cell>
          <cell r="ES7">
            <v>42036</v>
          </cell>
          <cell r="ET7">
            <v>42036</v>
          </cell>
          <cell r="EU7">
            <v>42036</v>
          </cell>
          <cell r="EV7">
            <v>42036</v>
          </cell>
          <cell r="EW7">
            <v>42036</v>
          </cell>
          <cell r="EX7">
            <v>42036</v>
          </cell>
          <cell r="EY7">
            <v>42036</v>
          </cell>
          <cell r="EZ7">
            <v>42036</v>
          </cell>
          <cell r="FA7">
            <v>42036</v>
          </cell>
          <cell r="FB7">
            <v>42036</v>
          </cell>
          <cell r="FC7">
            <v>42036</v>
          </cell>
          <cell r="FD7">
            <v>42036</v>
          </cell>
          <cell r="FE7">
            <v>42036</v>
          </cell>
          <cell r="FF7">
            <v>42036</v>
          </cell>
          <cell r="FG7">
            <v>42036</v>
          </cell>
          <cell r="FH7">
            <v>42036</v>
          </cell>
          <cell r="FI7">
            <v>42036</v>
          </cell>
          <cell r="FJ7">
            <v>42036</v>
          </cell>
          <cell r="FK7">
            <v>42036</v>
          </cell>
          <cell r="FL7">
            <v>42036</v>
          </cell>
          <cell r="FM7">
            <v>42036</v>
          </cell>
          <cell r="FN7">
            <v>42036</v>
          </cell>
          <cell r="FO7">
            <v>42036</v>
          </cell>
          <cell r="FP7">
            <v>42036</v>
          </cell>
          <cell r="FQ7">
            <v>42036</v>
          </cell>
          <cell r="FR7">
            <v>42036</v>
          </cell>
          <cell r="FS7">
            <v>42036</v>
          </cell>
          <cell r="FT7">
            <v>42036</v>
          </cell>
          <cell r="FU7">
            <v>42036</v>
          </cell>
          <cell r="FV7">
            <v>42036</v>
          </cell>
          <cell r="FW7">
            <v>42036</v>
          </cell>
          <cell r="FX7">
            <v>42036</v>
          </cell>
          <cell r="FY7">
            <v>42036</v>
          </cell>
          <cell r="FZ7">
            <v>42036</v>
          </cell>
          <cell r="GA7">
            <v>42036</v>
          </cell>
          <cell r="GB7">
            <v>42036</v>
          </cell>
          <cell r="GC7">
            <v>42036</v>
          </cell>
          <cell r="GD7">
            <v>42036</v>
          </cell>
          <cell r="GE7">
            <v>42036</v>
          </cell>
          <cell r="GF7">
            <v>42036</v>
          </cell>
          <cell r="GG7">
            <v>42036</v>
          </cell>
          <cell r="GH7">
            <v>42036</v>
          </cell>
          <cell r="GI7">
            <v>42036</v>
          </cell>
          <cell r="GJ7">
            <v>42036</v>
          </cell>
          <cell r="GK7">
            <v>42036</v>
          </cell>
          <cell r="GL7">
            <v>42036</v>
          </cell>
          <cell r="GM7">
            <v>42036</v>
          </cell>
          <cell r="GN7">
            <v>42036</v>
          </cell>
          <cell r="GO7">
            <v>42036</v>
          </cell>
          <cell r="GP7">
            <v>42036</v>
          </cell>
          <cell r="GQ7">
            <v>42036</v>
          </cell>
          <cell r="GR7">
            <v>42036</v>
          </cell>
          <cell r="GS7">
            <v>42036</v>
          </cell>
          <cell r="GT7">
            <v>42036</v>
          </cell>
          <cell r="GU7">
            <v>42036</v>
          </cell>
          <cell r="GV7">
            <v>42036</v>
          </cell>
          <cell r="GW7">
            <v>42036</v>
          </cell>
          <cell r="GX7">
            <v>42036</v>
          </cell>
          <cell r="GY7">
            <v>42036</v>
          </cell>
          <cell r="GZ7">
            <v>42036</v>
          </cell>
          <cell r="HA7">
            <v>42036</v>
          </cell>
          <cell r="HB7">
            <v>42036</v>
          </cell>
          <cell r="HC7">
            <v>42036</v>
          </cell>
          <cell r="HD7">
            <v>42036</v>
          </cell>
          <cell r="HE7">
            <v>42036</v>
          </cell>
          <cell r="HF7">
            <v>42036</v>
          </cell>
          <cell r="HG7">
            <v>42036</v>
          </cell>
          <cell r="HH7">
            <v>42036</v>
          </cell>
          <cell r="HI7">
            <v>42036</v>
          </cell>
          <cell r="HJ7">
            <v>42036</v>
          </cell>
          <cell r="HK7">
            <v>42036</v>
          </cell>
          <cell r="HL7">
            <v>42036</v>
          </cell>
          <cell r="HM7">
            <v>42036</v>
          </cell>
          <cell r="HN7">
            <v>42036</v>
          </cell>
          <cell r="HO7">
            <v>42036</v>
          </cell>
          <cell r="HP7">
            <v>42036</v>
          </cell>
          <cell r="HQ7">
            <v>42036</v>
          </cell>
          <cell r="HR7">
            <v>42036</v>
          </cell>
          <cell r="HS7">
            <v>42036</v>
          </cell>
          <cell r="HT7">
            <v>42036</v>
          </cell>
          <cell r="HU7">
            <v>42036</v>
          </cell>
          <cell r="HV7">
            <v>42036</v>
          </cell>
          <cell r="HW7">
            <v>42036</v>
          </cell>
          <cell r="HX7">
            <v>42036</v>
          </cell>
          <cell r="HY7">
            <v>42036</v>
          </cell>
          <cell r="HZ7">
            <v>42036</v>
          </cell>
          <cell r="IA7">
            <v>42036</v>
          </cell>
          <cell r="IB7">
            <v>42036</v>
          </cell>
          <cell r="IC7">
            <v>42036</v>
          </cell>
          <cell r="ID7">
            <v>42036</v>
          </cell>
          <cell r="IE7">
            <v>42036</v>
          </cell>
          <cell r="IF7">
            <v>42036</v>
          </cell>
          <cell r="IG7">
            <v>42036</v>
          </cell>
          <cell r="IH7">
            <v>42036</v>
          </cell>
          <cell r="II7">
            <v>42036</v>
          </cell>
          <cell r="IJ7">
            <v>42036</v>
          </cell>
          <cell r="IK7">
            <v>42036</v>
          </cell>
          <cell r="IL7">
            <v>42036</v>
          </cell>
          <cell r="IM7">
            <v>42036</v>
          </cell>
          <cell r="IN7">
            <v>42036</v>
          </cell>
          <cell r="IO7">
            <v>42036</v>
          </cell>
          <cell r="IP7">
            <v>42036</v>
          </cell>
          <cell r="IQ7">
            <v>42036</v>
          </cell>
        </row>
        <row r="8">
          <cell r="B8">
            <v>44228</v>
          </cell>
          <cell r="C8">
            <v>44228</v>
          </cell>
          <cell r="D8">
            <v>44228</v>
          </cell>
          <cell r="E8">
            <v>44228</v>
          </cell>
          <cell r="F8">
            <v>44228</v>
          </cell>
          <cell r="G8">
            <v>44228</v>
          </cell>
          <cell r="H8">
            <v>44228</v>
          </cell>
          <cell r="I8">
            <v>44228</v>
          </cell>
          <cell r="J8">
            <v>44228</v>
          </cell>
          <cell r="K8">
            <v>44228</v>
          </cell>
          <cell r="L8">
            <v>44228</v>
          </cell>
          <cell r="M8">
            <v>44228</v>
          </cell>
          <cell r="N8">
            <v>44228</v>
          </cell>
          <cell r="O8">
            <v>44228</v>
          </cell>
          <cell r="P8">
            <v>44228</v>
          </cell>
          <cell r="Q8">
            <v>44228</v>
          </cell>
          <cell r="R8">
            <v>44228</v>
          </cell>
          <cell r="S8">
            <v>44228</v>
          </cell>
          <cell r="T8">
            <v>44228</v>
          </cell>
          <cell r="U8">
            <v>44228</v>
          </cell>
          <cell r="V8">
            <v>44228</v>
          </cell>
          <cell r="W8">
            <v>44228</v>
          </cell>
          <cell r="X8">
            <v>44228</v>
          </cell>
          <cell r="Y8">
            <v>44228</v>
          </cell>
          <cell r="Z8">
            <v>44228</v>
          </cell>
          <cell r="AA8">
            <v>44228</v>
          </cell>
          <cell r="AB8">
            <v>44228</v>
          </cell>
          <cell r="AC8">
            <v>44228</v>
          </cell>
          <cell r="AD8">
            <v>44228</v>
          </cell>
          <cell r="AE8">
            <v>44228</v>
          </cell>
          <cell r="AF8">
            <v>44228</v>
          </cell>
          <cell r="AG8">
            <v>44228</v>
          </cell>
          <cell r="AH8">
            <v>44228</v>
          </cell>
          <cell r="AI8">
            <v>44228</v>
          </cell>
          <cell r="AJ8">
            <v>44228</v>
          </cell>
          <cell r="AK8">
            <v>44228</v>
          </cell>
          <cell r="AL8">
            <v>44228</v>
          </cell>
          <cell r="AM8">
            <v>44228</v>
          </cell>
          <cell r="AN8">
            <v>44228</v>
          </cell>
          <cell r="AO8">
            <v>44228</v>
          </cell>
          <cell r="AP8">
            <v>44228</v>
          </cell>
          <cell r="AQ8">
            <v>44228</v>
          </cell>
          <cell r="AR8">
            <v>44228</v>
          </cell>
          <cell r="AS8">
            <v>44228</v>
          </cell>
          <cell r="AT8">
            <v>44228</v>
          </cell>
          <cell r="AU8">
            <v>44228</v>
          </cell>
          <cell r="AV8">
            <v>44228</v>
          </cell>
          <cell r="AW8">
            <v>44228</v>
          </cell>
          <cell r="AX8">
            <v>44228</v>
          </cell>
          <cell r="AY8">
            <v>44228</v>
          </cell>
          <cell r="AZ8">
            <v>44228</v>
          </cell>
          <cell r="BA8">
            <v>44228</v>
          </cell>
          <cell r="BB8">
            <v>44228</v>
          </cell>
          <cell r="BC8">
            <v>44228</v>
          </cell>
          <cell r="BD8">
            <v>44228</v>
          </cell>
          <cell r="BE8">
            <v>44228</v>
          </cell>
          <cell r="BF8">
            <v>44228</v>
          </cell>
          <cell r="BG8">
            <v>44228</v>
          </cell>
          <cell r="BH8">
            <v>44228</v>
          </cell>
          <cell r="BI8">
            <v>44228</v>
          </cell>
          <cell r="BJ8">
            <v>44228</v>
          </cell>
          <cell r="BK8">
            <v>44228</v>
          </cell>
          <cell r="BL8">
            <v>44228</v>
          </cell>
          <cell r="BM8">
            <v>44228</v>
          </cell>
          <cell r="BN8">
            <v>44228</v>
          </cell>
          <cell r="BO8">
            <v>44228</v>
          </cell>
          <cell r="BP8">
            <v>44228</v>
          </cell>
          <cell r="BQ8">
            <v>44228</v>
          </cell>
          <cell r="BR8">
            <v>44228</v>
          </cell>
          <cell r="BS8">
            <v>44228</v>
          </cell>
          <cell r="BT8">
            <v>44228</v>
          </cell>
          <cell r="BU8">
            <v>44228</v>
          </cell>
          <cell r="BV8">
            <v>44228</v>
          </cell>
          <cell r="BW8">
            <v>44228</v>
          </cell>
          <cell r="BX8">
            <v>44228</v>
          </cell>
          <cell r="BY8">
            <v>44228</v>
          </cell>
          <cell r="BZ8">
            <v>44228</v>
          </cell>
          <cell r="CA8">
            <v>44228</v>
          </cell>
          <cell r="CB8">
            <v>44228</v>
          </cell>
          <cell r="CC8">
            <v>44228</v>
          </cell>
          <cell r="CD8">
            <v>44228</v>
          </cell>
          <cell r="CE8">
            <v>44228</v>
          </cell>
          <cell r="CF8">
            <v>44228</v>
          </cell>
          <cell r="CG8">
            <v>44228</v>
          </cell>
          <cell r="CH8">
            <v>44228</v>
          </cell>
          <cell r="CI8">
            <v>44228</v>
          </cell>
          <cell r="CJ8">
            <v>44228</v>
          </cell>
          <cell r="CK8">
            <v>44228</v>
          </cell>
          <cell r="CL8">
            <v>44228</v>
          </cell>
          <cell r="CM8">
            <v>44228</v>
          </cell>
          <cell r="CN8">
            <v>44228</v>
          </cell>
          <cell r="CO8">
            <v>44228</v>
          </cell>
          <cell r="CP8">
            <v>44228</v>
          </cell>
          <cell r="CQ8">
            <v>44228</v>
          </cell>
          <cell r="CR8">
            <v>44228</v>
          </cell>
          <cell r="CS8">
            <v>44228</v>
          </cell>
          <cell r="CT8">
            <v>44228</v>
          </cell>
          <cell r="CU8">
            <v>44228</v>
          </cell>
          <cell r="CV8">
            <v>44228</v>
          </cell>
          <cell r="CW8">
            <v>44228</v>
          </cell>
          <cell r="CX8">
            <v>44228</v>
          </cell>
          <cell r="CY8">
            <v>44228</v>
          </cell>
          <cell r="CZ8">
            <v>44228</v>
          </cell>
          <cell r="DA8">
            <v>44228</v>
          </cell>
          <cell r="DB8">
            <v>44228</v>
          </cell>
          <cell r="DC8">
            <v>44228</v>
          </cell>
          <cell r="DD8">
            <v>44228</v>
          </cell>
          <cell r="DE8">
            <v>44228</v>
          </cell>
          <cell r="DF8">
            <v>44228</v>
          </cell>
          <cell r="DG8">
            <v>44228</v>
          </cell>
          <cell r="DH8">
            <v>44228</v>
          </cell>
          <cell r="DI8">
            <v>44228</v>
          </cell>
          <cell r="DJ8">
            <v>44228</v>
          </cell>
          <cell r="DK8">
            <v>44228</v>
          </cell>
          <cell r="DL8">
            <v>44228</v>
          </cell>
          <cell r="DM8">
            <v>44228</v>
          </cell>
          <cell r="DN8">
            <v>44228</v>
          </cell>
          <cell r="DO8">
            <v>44228</v>
          </cell>
          <cell r="DP8">
            <v>44228</v>
          </cell>
          <cell r="DQ8">
            <v>44228</v>
          </cell>
          <cell r="DR8">
            <v>44228</v>
          </cell>
          <cell r="DS8">
            <v>44228</v>
          </cell>
          <cell r="DT8">
            <v>44228</v>
          </cell>
          <cell r="DU8">
            <v>44228</v>
          </cell>
          <cell r="DV8">
            <v>44228</v>
          </cell>
          <cell r="DW8">
            <v>44228</v>
          </cell>
          <cell r="DX8">
            <v>44228</v>
          </cell>
          <cell r="DY8">
            <v>44228</v>
          </cell>
          <cell r="DZ8">
            <v>44228</v>
          </cell>
          <cell r="EA8">
            <v>44228</v>
          </cell>
          <cell r="EB8">
            <v>44228</v>
          </cell>
          <cell r="EC8">
            <v>44228</v>
          </cell>
          <cell r="ED8">
            <v>44228</v>
          </cell>
          <cell r="EE8">
            <v>44228</v>
          </cell>
          <cell r="EF8">
            <v>44228</v>
          </cell>
          <cell r="EG8">
            <v>44228</v>
          </cell>
          <cell r="EH8">
            <v>44228</v>
          </cell>
          <cell r="EI8">
            <v>44228</v>
          </cell>
          <cell r="EJ8">
            <v>44228</v>
          </cell>
          <cell r="EK8">
            <v>44228</v>
          </cell>
          <cell r="EL8">
            <v>44228</v>
          </cell>
          <cell r="EM8">
            <v>44228</v>
          </cell>
          <cell r="EN8">
            <v>44228</v>
          </cell>
          <cell r="EO8">
            <v>44228</v>
          </cell>
          <cell r="EP8">
            <v>44228</v>
          </cell>
          <cell r="EQ8">
            <v>44228</v>
          </cell>
          <cell r="ER8">
            <v>44228</v>
          </cell>
          <cell r="ES8">
            <v>44228</v>
          </cell>
          <cell r="ET8">
            <v>44228</v>
          </cell>
          <cell r="EU8">
            <v>44228</v>
          </cell>
          <cell r="EV8">
            <v>44228</v>
          </cell>
          <cell r="EW8">
            <v>44228</v>
          </cell>
          <cell r="EX8">
            <v>44228</v>
          </cell>
          <cell r="EY8">
            <v>44228</v>
          </cell>
          <cell r="EZ8">
            <v>44228</v>
          </cell>
          <cell r="FA8">
            <v>44228</v>
          </cell>
          <cell r="FB8">
            <v>44228</v>
          </cell>
          <cell r="FC8">
            <v>44228</v>
          </cell>
          <cell r="FD8">
            <v>44228</v>
          </cell>
          <cell r="FE8">
            <v>44228</v>
          </cell>
          <cell r="FF8">
            <v>44228</v>
          </cell>
          <cell r="FG8">
            <v>44228</v>
          </cell>
          <cell r="FH8">
            <v>44228</v>
          </cell>
          <cell r="FI8">
            <v>44228</v>
          </cell>
          <cell r="FJ8">
            <v>44228</v>
          </cell>
          <cell r="FK8">
            <v>44228</v>
          </cell>
          <cell r="FL8">
            <v>44228</v>
          </cell>
          <cell r="FM8">
            <v>44228</v>
          </cell>
          <cell r="FN8">
            <v>44228</v>
          </cell>
          <cell r="FO8">
            <v>44228</v>
          </cell>
          <cell r="FP8">
            <v>44228</v>
          </cell>
          <cell r="FQ8">
            <v>44228</v>
          </cell>
          <cell r="FR8">
            <v>44228</v>
          </cell>
          <cell r="FS8">
            <v>44228</v>
          </cell>
          <cell r="FT8">
            <v>44228</v>
          </cell>
          <cell r="FU8">
            <v>44228</v>
          </cell>
          <cell r="FV8">
            <v>44228</v>
          </cell>
          <cell r="FW8">
            <v>44228</v>
          </cell>
          <cell r="FX8">
            <v>44228</v>
          </cell>
          <cell r="FY8">
            <v>44228</v>
          </cell>
          <cell r="FZ8">
            <v>44228</v>
          </cell>
          <cell r="GA8">
            <v>44228</v>
          </cell>
          <cell r="GB8">
            <v>44228</v>
          </cell>
          <cell r="GC8">
            <v>44228</v>
          </cell>
          <cell r="GD8">
            <v>44228</v>
          </cell>
          <cell r="GE8">
            <v>44228</v>
          </cell>
          <cell r="GF8">
            <v>44228</v>
          </cell>
          <cell r="GG8">
            <v>44228</v>
          </cell>
          <cell r="GH8">
            <v>44228</v>
          </cell>
          <cell r="GI8">
            <v>44228</v>
          </cell>
          <cell r="GJ8">
            <v>44228</v>
          </cell>
          <cell r="GK8">
            <v>44228</v>
          </cell>
          <cell r="GL8">
            <v>44228</v>
          </cell>
          <cell r="GM8">
            <v>44228</v>
          </cell>
          <cell r="GN8">
            <v>44228</v>
          </cell>
          <cell r="GO8">
            <v>44228</v>
          </cell>
          <cell r="GP8">
            <v>44228</v>
          </cell>
          <cell r="GQ8">
            <v>44228</v>
          </cell>
          <cell r="GR8">
            <v>44228</v>
          </cell>
          <cell r="GS8">
            <v>44228</v>
          </cell>
          <cell r="GT8">
            <v>44228</v>
          </cell>
          <cell r="GU8">
            <v>44228</v>
          </cell>
          <cell r="GV8">
            <v>44228</v>
          </cell>
          <cell r="GW8">
            <v>44228</v>
          </cell>
          <cell r="GX8">
            <v>44228</v>
          </cell>
          <cell r="GY8">
            <v>44228</v>
          </cell>
          <cell r="GZ8">
            <v>44228</v>
          </cell>
          <cell r="HA8">
            <v>44228</v>
          </cell>
          <cell r="HB8">
            <v>44228</v>
          </cell>
          <cell r="HC8">
            <v>44228</v>
          </cell>
          <cell r="HD8">
            <v>44228</v>
          </cell>
          <cell r="HE8">
            <v>44228</v>
          </cell>
          <cell r="HF8">
            <v>44228</v>
          </cell>
          <cell r="HG8">
            <v>44228</v>
          </cell>
          <cell r="HH8">
            <v>44228</v>
          </cell>
          <cell r="HI8">
            <v>44228</v>
          </cell>
          <cell r="HJ8">
            <v>44228</v>
          </cell>
          <cell r="HK8">
            <v>44228</v>
          </cell>
          <cell r="HL8">
            <v>44228</v>
          </cell>
          <cell r="HM8">
            <v>44228</v>
          </cell>
          <cell r="HN8">
            <v>44228</v>
          </cell>
          <cell r="HO8">
            <v>44228</v>
          </cell>
          <cell r="HP8">
            <v>44228</v>
          </cell>
          <cell r="HQ8">
            <v>44228</v>
          </cell>
          <cell r="HR8">
            <v>44228</v>
          </cell>
          <cell r="HS8">
            <v>44228</v>
          </cell>
          <cell r="HT8">
            <v>44228</v>
          </cell>
          <cell r="HU8">
            <v>44228</v>
          </cell>
          <cell r="HV8">
            <v>44228</v>
          </cell>
          <cell r="HW8">
            <v>44228</v>
          </cell>
          <cell r="HX8">
            <v>44228</v>
          </cell>
          <cell r="HY8">
            <v>44228</v>
          </cell>
          <cell r="HZ8">
            <v>44228</v>
          </cell>
          <cell r="IA8">
            <v>44228</v>
          </cell>
          <cell r="IB8">
            <v>44228</v>
          </cell>
          <cell r="IC8">
            <v>44228</v>
          </cell>
          <cell r="ID8">
            <v>44228</v>
          </cell>
          <cell r="IE8">
            <v>44228</v>
          </cell>
          <cell r="IF8">
            <v>44228</v>
          </cell>
          <cell r="IG8">
            <v>44228</v>
          </cell>
          <cell r="IH8">
            <v>44228</v>
          </cell>
          <cell r="II8">
            <v>44228</v>
          </cell>
          <cell r="IJ8">
            <v>44228</v>
          </cell>
          <cell r="IK8">
            <v>44228</v>
          </cell>
          <cell r="IL8">
            <v>44228</v>
          </cell>
          <cell r="IM8">
            <v>44228</v>
          </cell>
          <cell r="IN8">
            <v>44228</v>
          </cell>
          <cell r="IO8">
            <v>44228</v>
          </cell>
          <cell r="IP8">
            <v>44228</v>
          </cell>
          <cell r="IQ8">
            <v>44228</v>
          </cell>
        </row>
        <row r="9">
          <cell r="B9">
            <v>73</v>
          </cell>
          <cell r="C9">
            <v>73</v>
          </cell>
          <cell r="D9">
            <v>73</v>
          </cell>
          <cell r="E9">
            <v>73</v>
          </cell>
          <cell r="F9">
            <v>73</v>
          </cell>
          <cell r="G9">
            <v>73</v>
          </cell>
          <cell r="H9">
            <v>73</v>
          </cell>
          <cell r="I9">
            <v>73</v>
          </cell>
          <cell r="J9">
            <v>73</v>
          </cell>
          <cell r="K9">
            <v>73</v>
          </cell>
          <cell r="L9">
            <v>73</v>
          </cell>
          <cell r="M9">
            <v>73</v>
          </cell>
          <cell r="N9">
            <v>73</v>
          </cell>
          <cell r="O9">
            <v>73</v>
          </cell>
          <cell r="P9">
            <v>73</v>
          </cell>
          <cell r="Q9">
            <v>73</v>
          </cell>
          <cell r="R9">
            <v>73</v>
          </cell>
          <cell r="S9">
            <v>73</v>
          </cell>
          <cell r="T9">
            <v>73</v>
          </cell>
          <cell r="U9">
            <v>73</v>
          </cell>
          <cell r="V9">
            <v>73</v>
          </cell>
          <cell r="W9">
            <v>73</v>
          </cell>
          <cell r="X9">
            <v>73</v>
          </cell>
          <cell r="Y9">
            <v>73</v>
          </cell>
          <cell r="Z9">
            <v>73</v>
          </cell>
          <cell r="AA9">
            <v>73</v>
          </cell>
          <cell r="AB9">
            <v>73</v>
          </cell>
          <cell r="AC9">
            <v>73</v>
          </cell>
          <cell r="AD9">
            <v>73</v>
          </cell>
          <cell r="AE9">
            <v>73</v>
          </cell>
          <cell r="AF9">
            <v>73</v>
          </cell>
          <cell r="AG9">
            <v>73</v>
          </cell>
          <cell r="AH9">
            <v>73</v>
          </cell>
          <cell r="AI9">
            <v>73</v>
          </cell>
          <cell r="AJ9">
            <v>73</v>
          </cell>
          <cell r="AK9">
            <v>73</v>
          </cell>
          <cell r="AL9">
            <v>73</v>
          </cell>
          <cell r="AM9">
            <v>73</v>
          </cell>
          <cell r="AN9">
            <v>73</v>
          </cell>
          <cell r="AO9">
            <v>73</v>
          </cell>
          <cell r="AP9">
            <v>73</v>
          </cell>
          <cell r="AQ9">
            <v>73</v>
          </cell>
          <cell r="AR9">
            <v>73</v>
          </cell>
          <cell r="AS9">
            <v>73</v>
          </cell>
          <cell r="AT9">
            <v>73</v>
          </cell>
          <cell r="AU9">
            <v>73</v>
          </cell>
          <cell r="AV9">
            <v>73</v>
          </cell>
          <cell r="AW9">
            <v>73</v>
          </cell>
          <cell r="AX9">
            <v>73</v>
          </cell>
          <cell r="AY9">
            <v>73</v>
          </cell>
          <cell r="AZ9">
            <v>73</v>
          </cell>
          <cell r="BA9">
            <v>73</v>
          </cell>
          <cell r="BB9">
            <v>73</v>
          </cell>
          <cell r="BC9">
            <v>73</v>
          </cell>
          <cell r="BD9">
            <v>73</v>
          </cell>
          <cell r="BE9">
            <v>73</v>
          </cell>
          <cell r="BF9">
            <v>73</v>
          </cell>
          <cell r="BG9">
            <v>73</v>
          </cell>
          <cell r="BH9">
            <v>73</v>
          </cell>
          <cell r="BI9">
            <v>73</v>
          </cell>
          <cell r="BJ9">
            <v>73</v>
          </cell>
          <cell r="BK9">
            <v>73</v>
          </cell>
          <cell r="BL9">
            <v>73</v>
          </cell>
          <cell r="BM9">
            <v>73</v>
          </cell>
          <cell r="BN9">
            <v>73</v>
          </cell>
          <cell r="BO9">
            <v>73</v>
          </cell>
          <cell r="BP9">
            <v>73</v>
          </cell>
          <cell r="BQ9">
            <v>73</v>
          </cell>
          <cell r="BR9">
            <v>73</v>
          </cell>
          <cell r="BS9">
            <v>73</v>
          </cell>
          <cell r="BT9">
            <v>73</v>
          </cell>
          <cell r="BU9">
            <v>73</v>
          </cell>
          <cell r="BV9">
            <v>73</v>
          </cell>
          <cell r="BW9">
            <v>73</v>
          </cell>
          <cell r="BX9">
            <v>73</v>
          </cell>
          <cell r="BY9">
            <v>73</v>
          </cell>
          <cell r="BZ9">
            <v>73</v>
          </cell>
          <cell r="CA9">
            <v>73</v>
          </cell>
          <cell r="CB9">
            <v>73</v>
          </cell>
          <cell r="CC9">
            <v>73</v>
          </cell>
          <cell r="CD9">
            <v>73</v>
          </cell>
          <cell r="CE9">
            <v>73</v>
          </cell>
          <cell r="CF9">
            <v>73</v>
          </cell>
          <cell r="CG9">
            <v>73</v>
          </cell>
          <cell r="CH9">
            <v>73</v>
          </cell>
          <cell r="CI9">
            <v>73</v>
          </cell>
          <cell r="CJ9">
            <v>73</v>
          </cell>
          <cell r="CK9">
            <v>73</v>
          </cell>
          <cell r="CL9">
            <v>73</v>
          </cell>
          <cell r="CM9">
            <v>73</v>
          </cell>
          <cell r="CN9">
            <v>73</v>
          </cell>
          <cell r="CO9">
            <v>73</v>
          </cell>
          <cell r="CP9">
            <v>73</v>
          </cell>
          <cell r="CQ9">
            <v>73</v>
          </cell>
          <cell r="CR9">
            <v>73</v>
          </cell>
          <cell r="CS9">
            <v>73</v>
          </cell>
          <cell r="CT9">
            <v>73</v>
          </cell>
          <cell r="CU9">
            <v>73</v>
          </cell>
          <cell r="CV9">
            <v>73</v>
          </cell>
          <cell r="CW9">
            <v>73</v>
          </cell>
          <cell r="CX9">
            <v>73</v>
          </cell>
          <cell r="CY9">
            <v>73</v>
          </cell>
          <cell r="CZ9">
            <v>73</v>
          </cell>
          <cell r="DA9">
            <v>73</v>
          </cell>
          <cell r="DB9">
            <v>73</v>
          </cell>
          <cell r="DC9">
            <v>73</v>
          </cell>
          <cell r="DD9">
            <v>73</v>
          </cell>
          <cell r="DE9">
            <v>73</v>
          </cell>
          <cell r="DF9">
            <v>73</v>
          </cell>
          <cell r="DG9">
            <v>73</v>
          </cell>
          <cell r="DH9">
            <v>73</v>
          </cell>
          <cell r="DI9">
            <v>73</v>
          </cell>
          <cell r="DJ9">
            <v>73</v>
          </cell>
          <cell r="DK9">
            <v>73</v>
          </cell>
          <cell r="DL9">
            <v>73</v>
          </cell>
          <cell r="DM9">
            <v>73</v>
          </cell>
          <cell r="DN9">
            <v>73</v>
          </cell>
          <cell r="DO9">
            <v>73</v>
          </cell>
          <cell r="DP9">
            <v>73</v>
          </cell>
          <cell r="DQ9">
            <v>73</v>
          </cell>
          <cell r="DR9">
            <v>73</v>
          </cell>
          <cell r="DS9">
            <v>73</v>
          </cell>
          <cell r="DT9">
            <v>73</v>
          </cell>
          <cell r="DU9">
            <v>73</v>
          </cell>
          <cell r="DV9">
            <v>73</v>
          </cell>
          <cell r="DW9">
            <v>73</v>
          </cell>
          <cell r="DX9">
            <v>73</v>
          </cell>
          <cell r="DY9">
            <v>73</v>
          </cell>
          <cell r="DZ9">
            <v>73</v>
          </cell>
          <cell r="EA9">
            <v>73</v>
          </cell>
          <cell r="EB9">
            <v>73</v>
          </cell>
          <cell r="EC9">
            <v>73</v>
          </cell>
          <cell r="ED9">
            <v>73</v>
          </cell>
          <cell r="EE9">
            <v>73</v>
          </cell>
          <cell r="EF9">
            <v>73</v>
          </cell>
          <cell r="EG9">
            <v>73</v>
          </cell>
          <cell r="EH9">
            <v>73</v>
          </cell>
          <cell r="EI9">
            <v>73</v>
          </cell>
          <cell r="EJ9">
            <v>73</v>
          </cell>
          <cell r="EK9">
            <v>73</v>
          </cell>
          <cell r="EL9">
            <v>73</v>
          </cell>
          <cell r="EM9">
            <v>73</v>
          </cell>
          <cell r="EN9">
            <v>73</v>
          </cell>
          <cell r="EO9">
            <v>73</v>
          </cell>
          <cell r="EP9">
            <v>73</v>
          </cell>
          <cell r="EQ9">
            <v>73</v>
          </cell>
          <cell r="ER9">
            <v>73</v>
          </cell>
          <cell r="ES9">
            <v>73</v>
          </cell>
          <cell r="ET9">
            <v>73</v>
          </cell>
          <cell r="EU9">
            <v>73</v>
          </cell>
          <cell r="EV9">
            <v>73</v>
          </cell>
          <cell r="EW9">
            <v>73</v>
          </cell>
          <cell r="EX9">
            <v>73</v>
          </cell>
          <cell r="EY9">
            <v>73</v>
          </cell>
          <cell r="EZ9">
            <v>73</v>
          </cell>
          <cell r="FA9">
            <v>73</v>
          </cell>
          <cell r="FB9">
            <v>73</v>
          </cell>
          <cell r="FC9">
            <v>73</v>
          </cell>
          <cell r="FD9">
            <v>73</v>
          </cell>
          <cell r="FE9">
            <v>73</v>
          </cell>
          <cell r="FF9">
            <v>73</v>
          </cell>
          <cell r="FG9">
            <v>73</v>
          </cell>
          <cell r="FH9">
            <v>73</v>
          </cell>
          <cell r="FI9">
            <v>73</v>
          </cell>
          <cell r="FJ9">
            <v>73</v>
          </cell>
          <cell r="FK9">
            <v>73</v>
          </cell>
          <cell r="FL9">
            <v>73</v>
          </cell>
          <cell r="FM9">
            <v>73</v>
          </cell>
          <cell r="FN9">
            <v>73</v>
          </cell>
          <cell r="FO9">
            <v>73</v>
          </cell>
          <cell r="FP9">
            <v>73</v>
          </cell>
          <cell r="FQ9">
            <v>73</v>
          </cell>
          <cell r="FR9">
            <v>73</v>
          </cell>
          <cell r="FS9">
            <v>73</v>
          </cell>
          <cell r="FT9">
            <v>73</v>
          </cell>
          <cell r="FU9">
            <v>73</v>
          </cell>
          <cell r="FV9">
            <v>73</v>
          </cell>
          <cell r="FW9">
            <v>73</v>
          </cell>
          <cell r="FX9">
            <v>73</v>
          </cell>
          <cell r="FY9">
            <v>73</v>
          </cell>
          <cell r="FZ9">
            <v>73</v>
          </cell>
          <cell r="GA9">
            <v>73</v>
          </cell>
          <cell r="GB9">
            <v>73</v>
          </cell>
          <cell r="GC9">
            <v>73</v>
          </cell>
          <cell r="GD9">
            <v>73</v>
          </cell>
          <cell r="GE9">
            <v>73</v>
          </cell>
          <cell r="GF9">
            <v>73</v>
          </cell>
          <cell r="GG9">
            <v>73</v>
          </cell>
          <cell r="GH9">
            <v>73</v>
          </cell>
          <cell r="GI9">
            <v>73</v>
          </cell>
          <cell r="GJ9">
            <v>73</v>
          </cell>
          <cell r="GK9">
            <v>73</v>
          </cell>
          <cell r="GL9">
            <v>73</v>
          </cell>
          <cell r="GM9">
            <v>73</v>
          </cell>
          <cell r="GN9">
            <v>73</v>
          </cell>
          <cell r="GO9">
            <v>73</v>
          </cell>
          <cell r="GP9">
            <v>73</v>
          </cell>
          <cell r="GQ9">
            <v>73</v>
          </cell>
          <cell r="GR9">
            <v>73</v>
          </cell>
          <cell r="GS9">
            <v>73</v>
          </cell>
          <cell r="GT9">
            <v>73</v>
          </cell>
          <cell r="GU9">
            <v>73</v>
          </cell>
          <cell r="GV9">
            <v>73</v>
          </cell>
          <cell r="GW9">
            <v>73</v>
          </cell>
          <cell r="GX9">
            <v>73</v>
          </cell>
          <cell r="GY9">
            <v>73</v>
          </cell>
          <cell r="GZ9">
            <v>73</v>
          </cell>
          <cell r="HA9">
            <v>73</v>
          </cell>
          <cell r="HB9">
            <v>73</v>
          </cell>
          <cell r="HC9">
            <v>73</v>
          </cell>
          <cell r="HD9">
            <v>73</v>
          </cell>
          <cell r="HE9">
            <v>73</v>
          </cell>
          <cell r="HF9">
            <v>73</v>
          </cell>
          <cell r="HG9">
            <v>73</v>
          </cell>
          <cell r="HH9">
            <v>73</v>
          </cell>
          <cell r="HI9">
            <v>73</v>
          </cell>
          <cell r="HJ9">
            <v>73</v>
          </cell>
          <cell r="HK9">
            <v>73</v>
          </cell>
          <cell r="HL9">
            <v>73</v>
          </cell>
          <cell r="HM9">
            <v>73</v>
          </cell>
          <cell r="HN9">
            <v>73</v>
          </cell>
          <cell r="HO9">
            <v>73</v>
          </cell>
          <cell r="HP9">
            <v>73</v>
          </cell>
          <cell r="HQ9">
            <v>73</v>
          </cell>
          <cell r="HR9">
            <v>73</v>
          </cell>
          <cell r="HS9">
            <v>73</v>
          </cell>
          <cell r="HT9">
            <v>73</v>
          </cell>
          <cell r="HU9">
            <v>73</v>
          </cell>
          <cell r="HV9">
            <v>73</v>
          </cell>
          <cell r="HW9">
            <v>73</v>
          </cell>
          <cell r="HX9">
            <v>73</v>
          </cell>
          <cell r="HY9">
            <v>73</v>
          </cell>
          <cell r="HZ9">
            <v>73</v>
          </cell>
          <cell r="IA9">
            <v>73</v>
          </cell>
          <cell r="IB9">
            <v>73</v>
          </cell>
          <cell r="IC9">
            <v>73</v>
          </cell>
          <cell r="ID9">
            <v>73</v>
          </cell>
          <cell r="IE9">
            <v>73</v>
          </cell>
          <cell r="IF9">
            <v>73</v>
          </cell>
          <cell r="IG9">
            <v>73</v>
          </cell>
          <cell r="IH9">
            <v>73</v>
          </cell>
          <cell r="II9">
            <v>73</v>
          </cell>
          <cell r="IJ9">
            <v>73</v>
          </cell>
          <cell r="IK9">
            <v>73</v>
          </cell>
          <cell r="IL9">
            <v>73</v>
          </cell>
          <cell r="IM9">
            <v>73</v>
          </cell>
          <cell r="IN9">
            <v>73</v>
          </cell>
          <cell r="IO9">
            <v>73</v>
          </cell>
          <cell r="IP9">
            <v>73</v>
          </cell>
          <cell r="IQ9">
            <v>73</v>
          </cell>
        </row>
        <row r="10">
          <cell r="B10" t="str">
            <v>A126251734V</v>
          </cell>
          <cell r="C10" t="str">
            <v>A126266422K</v>
          </cell>
          <cell r="D10" t="str">
            <v>A126259078C</v>
          </cell>
          <cell r="E10" t="str">
            <v>A126251770C</v>
          </cell>
          <cell r="F10" t="str">
            <v>A126266458L</v>
          </cell>
          <cell r="G10" t="str">
            <v>A126259114A</v>
          </cell>
          <cell r="H10" t="str">
            <v>A126251718V</v>
          </cell>
          <cell r="I10" t="str">
            <v>A126266406K</v>
          </cell>
          <cell r="J10" t="str">
            <v>A126259062K</v>
          </cell>
          <cell r="K10" t="str">
            <v>A126251774L</v>
          </cell>
          <cell r="L10" t="str">
            <v>A126266462C</v>
          </cell>
          <cell r="M10" t="str">
            <v>A126259118K</v>
          </cell>
          <cell r="N10" t="str">
            <v>A126251778W</v>
          </cell>
          <cell r="O10" t="str">
            <v>A126266466L</v>
          </cell>
          <cell r="P10" t="str">
            <v>A126259122A</v>
          </cell>
          <cell r="Q10" t="str">
            <v>A126251722K</v>
          </cell>
          <cell r="R10" t="str">
            <v>A126266410A</v>
          </cell>
          <cell r="S10" t="str">
            <v>A126259066V</v>
          </cell>
          <cell r="T10" t="str">
            <v>A126251726V</v>
          </cell>
          <cell r="U10" t="str">
            <v>A126266414K</v>
          </cell>
          <cell r="V10" t="str">
            <v>A126259070K</v>
          </cell>
          <cell r="W10" t="str">
            <v>A126251750V</v>
          </cell>
          <cell r="X10" t="str">
            <v>A126266438C</v>
          </cell>
          <cell r="Y10" t="str">
            <v>A126259094C</v>
          </cell>
          <cell r="Z10" t="str">
            <v>A126251694L</v>
          </cell>
          <cell r="AA10" t="str">
            <v>A126266382C</v>
          </cell>
          <cell r="AB10" t="str">
            <v>A126259038K</v>
          </cell>
          <cell r="AC10" t="str">
            <v>A126251782L</v>
          </cell>
          <cell r="AD10" t="str">
            <v>A126266470C</v>
          </cell>
          <cell r="AE10" t="str">
            <v>A126259126K</v>
          </cell>
          <cell r="AF10" t="str">
            <v>A126251754C</v>
          </cell>
          <cell r="AG10" t="str">
            <v>A126266442V</v>
          </cell>
          <cell r="AH10" t="str">
            <v>A126259098L</v>
          </cell>
          <cell r="AI10" t="str">
            <v>A126251786W</v>
          </cell>
          <cell r="AJ10" t="str">
            <v>A126266474L</v>
          </cell>
          <cell r="AK10" t="str">
            <v>A126259130A</v>
          </cell>
          <cell r="AL10" t="str">
            <v>A126251698W</v>
          </cell>
          <cell r="AM10" t="str">
            <v>A126266386L</v>
          </cell>
          <cell r="AN10" t="str">
            <v>A126259042A</v>
          </cell>
          <cell r="AO10" t="str">
            <v>A126251658C</v>
          </cell>
          <cell r="AP10" t="str">
            <v>A126266346V</v>
          </cell>
          <cell r="AQ10" t="str">
            <v>A126259002J</v>
          </cell>
          <cell r="AR10" t="str">
            <v>A126251670V</v>
          </cell>
          <cell r="AS10" t="str">
            <v>A126266358C</v>
          </cell>
          <cell r="AT10" t="str">
            <v>A126259014T</v>
          </cell>
          <cell r="AU10" t="str">
            <v>A126251730K</v>
          </cell>
          <cell r="AV10" t="str">
            <v>A126266418V</v>
          </cell>
          <cell r="AW10" t="str">
            <v>A126259074V</v>
          </cell>
          <cell r="AX10" t="str">
            <v>A126251674C</v>
          </cell>
          <cell r="AY10" t="str">
            <v>A126266362V</v>
          </cell>
          <cell r="AZ10" t="str">
            <v>A126259018A</v>
          </cell>
          <cell r="BA10" t="str">
            <v>A126251666C</v>
          </cell>
          <cell r="BB10" t="str">
            <v>A126266354V</v>
          </cell>
          <cell r="BC10" t="str">
            <v>A126259010J</v>
          </cell>
          <cell r="BD10" t="str">
            <v>A126251758L</v>
          </cell>
          <cell r="BE10" t="str">
            <v>A126266446C</v>
          </cell>
          <cell r="BF10" t="str">
            <v>A126259102T</v>
          </cell>
          <cell r="BG10" t="str">
            <v>A126251762C</v>
          </cell>
          <cell r="BH10" t="str">
            <v>A126266450V</v>
          </cell>
          <cell r="BI10" t="str">
            <v>A126259106A</v>
          </cell>
          <cell r="BJ10" t="str">
            <v>A126251682C</v>
          </cell>
          <cell r="BK10" t="str">
            <v>A126266370V</v>
          </cell>
          <cell r="BL10" t="str">
            <v>A126259026A</v>
          </cell>
          <cell r="BM10" t="str">
            <v>A126251662V</v>
          </cell>
          <cell r="BN10" t="str">
            <v>A126266350K</v>
          </cell>
          <cell r="BO10" t="str">
            <v>A126259006T</v>
          </cell>
          <cell r="BP10" t="str">
            <v>A126251702A</v>
          </cell>
          <cell r="BQ10" t="str">
            <v>A126266390C</v>
          </cell>
          <cell r="BR10" t="str">
            <v>A126259046K</v>
          </cell>
          <cell r="BS10" t="str">
            <v>A126251678L</v>
          </cell>
          <cell r="BT10" t="str">
            <v>A126266366C</v>
          </cell>
          <cell r="BU10" t="str">
            <v>A126259022T</v>
          </cell>
          <cell r="BV10" t="str">
            <v>A126251706K</v>
          </cell>
          <cell r="BW10" t="str">
            <v>A126266394L</v>
          </cell>
          <cell r="BX10" t="str">
            <v>A126259050A</v>
          </cell>
          <cell r="BY10" t="str">
            <v>A126251686L</v>
          </cell>
          <cell r="BZ10" t="str">
            <v>A126266374C</v>
          </cell>
          <cell r="CA10" t="str">
            <v>A126259030T</v>
          </cell>
          <cell r="CB10" t="str">
            <v>A126251710A</v>
          </cell>
          <cell r="CC10" t="str">
            <v>A126266398W</v>
          </cell>
          <cell r="CD10" t="str">
            <v>A126259054K</v>
          </cell>
          <cell r="CE10" t="str">
            <v>A126251738C</v>
          </cell>
          <cell r="CF10" t="str">
            <v>A126266426V</v>
          </cell>
          <cell r="CG10" t="str">
            <v>A126259082V</v>
          </cell>
          <cell r="CH10" t="str">
            <v>A126251714K</v>
          </cell>
          <cell r="CI10" t="str">
            <v>A126266402A</v>
          </cell>
          <cell r="CJ10" t="str">
            <v>A126259058V</v>
          </cell>
          <cell r="CK10" t="str">
            <v>A126251690C</v>
          </cell>
          <cell r="CL10" t="str">
            <v>A126266378L</v>
          </cell>
          <cell r="CM10" t="str">
            <v>A126259034A</v>
          </cell>
          <cell r="CN10" t="str">
            <v>A126251766L</v>
          </cell>
          <cell r="CO10" t="str">
            <v>A126266454C</v>
          </cell>
          <cell r="CP10" t="str">
            <v>A126259110T</v>
          </cell>
          <cell r="CQ10" t="str">
            <v>A126251742V</v>
          </cell>
          <cell r="CR10" t="str">
            <v>A126266430K</v>
          </cell>
          <cell r="CS10" t="str">
            <v>A126259086C</v>
          </cell>
          <cell r="CT10" t="str">
            <v>A126251746C</v>
          </cell>
          <cell r="CU10" t="str">
            <v>A126266434V</v>
          </cell>
          <cell r="CV10" t="str">
            <v>A126259090V</v>
          </cell>
          <cell r="CW10" t="str">
            <v>A126251790L</v>
          </cell>
          <cell r="CX10" t="str">
            <v>A126266478W</v>
          </cell>
          <cell r="CY10" t="str">
            <v>A126259134K</v>
          </cell>
          <cell r="CZ10" t="str">
            <v>A126255406F</v>
          </cell>
          <cell r="DA10" t="str">
            <v>A126270094L</v>
          </cell>
          <cell r="DB10" t="str">
            <v>A126262750X</v>
          </cell>
          <cell r="DC10" t="str">
            <v>A126255442R</v>
          </cell>
          <cell r="DD10" t="str">
            <v>A126270130K</v>
          </cell>
          <cell r="DE10" t="str">
            <v>A126262786A</v>
          </cell>
          <cell r="DF10" t="str">
            <v>A126255390X</v>
          </cell>
          <cell r="DG10" t="str">
            <v>A126270078L</v>
          </cell>
          <cell r="DH10" t="str">
            <v>A126262734X</v>
          </cell>
          <cell r="DI10" t="str">
            <v>A126255446X</v>
          </cell>
          <cell r="DJ10" t="str">
            <v>A126270134V</v>
          </cell>
          <cell r="DK10" t="str">
            <v>A126262790T</v>
          </cell>
          <cell r="DL10" t="str">
            <v>A126255450R</v>
          </cell>
          <cell r="DM10" t="str">
            <v>A126270138C</v>
          </cell>
          <cell r="DN10" t="str">
            <v>A126262794A</v>
          </cell>
          <cell r="DO10" t="str">
            <v>A126255394J</v>
          </cell>
          <cell r="DP10" t="str">
            <v>A126270082C</v>
          </cell>
          <cell r="DQ10" t="str">
            <v>A126262738J</v>
          </cell>
          <cell r="DR10" t="str">
            <v>A126255398T</v>
          </cell>
          <cell r="DS10" t="str">
            <v>A126270086L</v>
          </cell>
          <cell r="DT10" t="str">
            <v>A126262742X</v>
          </cell>
          <cell r="DU10" t="str">
            <v>A126255422F</v>
          </cell>
          <cell r="DV10" t="str">
            <v>A126270110A</v>
          </cell>
          <cell r="DW10" t="str">
            <v>A126262766T</v>
          </cell>
          <cell r="DX10" t="str">
            <v>A126255366X</v>
          </cell>
          <cell r="DY10" t="str">
            <v>A126270054V</v>
          </cell>
          <cell r="DZ10" t="str">
            <v>A126262710F</v>
          </cell>
          <cell r="EA10" t="str">
            <v>A126255454X</v>
          </cell>
          <cell r="EB10" t="str">
            <v>A126270142V</v>
          </cell>
          <cell r="EC10" t="str">
            <v>A126262798K</v>
          </cell>
          <cell r="ED10" t="str">
            <v>A126255426R</v>
          </cell>
          <cell r="EE10" t="str">
            <v>A126270114K</v>
          </cell>
          <cell r="EF10" t="str">
            <v>A126262770J</v>
          </cell>
          <cell r="EG10" t="str">
            <v>A126255458J</v>
          </cell>
          <cell r="EH10" t="str">
            <v>A126270146C</v>
          </cell>
          <cell r="EI10" t="str">
            <v>A126262802R</v>
          </cell>
          <cell r="EJ10" t="str">
            <v>A126255370R</v>
          </cell>
          <cell r="EK10" t="str">
            <v>A126270058C</v>
          </cell>
          <cell r="EL10" t="str">
            <v>A126262714R</v>
          </cell>
          <cell r="EM10" t="str">
            <v>A126255330W</v>
          </cell>
          <cell r="EN10" t="str">
            <v>A126270018K</v>
          </cell>
          <cell r="EO10" t="str">
            <v>A126262674J</v>
          </cell>
          <cell r="EP10" t="str">
            <v>A126255342F</v>
          </cell>
          <cell r="EQ10" t="str">
            <v>A126270030A</v>
          </cell>
          <cell r="ER10" t="str">
            <v>A126262686T</v>
          </cell>
          <cell r="ES10" t="str">
            <v>A126255402W</v>
          </cell>
          <cell r="ET10" t="str">
            <v>A126270090C</v>
          </cell>
          <cell r="EU10" t="str">
            <v>A126262746J</v>
          </cell>
          <cell r="EV10" t="str">
            <v>A126255346R</v>
          </cell>
          <cell r="EW10" t="str">
            <v>A126270034K</v>
          </cell>
          <cell r="EX10" t="str">
            <v>A126262690J</v>
          </cell>
          <cell r="EY10" t="str">
            <v>A126255338R</v>
          </cell>
          <cell r="EZ10" t="str">
            <v>A126270026K</v>
          </cell>
          <cell r="FA10" t="str">
            <v>A126262682J</v>
          </cell>
          <cell r="FB10" t="str">
            <v>A126255430F</v>
          </cell>
          <cell r="FC10" t="str">
            <v>A126270118V</v>
          </cell>
          <cell r="FD10" t="str">
            <v>A126262774T</v>
          </cell>
          <cell r="FE10" t="str">
            <v>A126255434R</v>
          </cell>
          <cell r="FF10" t="str">
            <v>A126270122K</v>
          </cell>
          <cell r="FG10" t="str">
            <v>A126262778A</v>
          </cell>
          <cell r="FH10" t="str">
            <v>A126255354R</v>
          </cell>
          <cell r="FI10" t="str">
            <v>A126270042K</v>
          </cell>
          <cell r="FJ10" t="str">
            <v>A126262698A</v>
          </cell>
          <cell r="FK10" t="str">
            <v>A126255334F</v>
          </cell>
          <cell r="FL10" t="str">
            <v>A126270022A</v>
          </cell>
          <cell r="FM10" t="str">
            <v>A126262678T</v>
          </cell>
          <cell r="FN10" t="str">
            <v>A126255374X</v>
          </cell>
          <cell r="FO10" t="str">
            <v>A126270062V</v>
          </cell>
          <cell r="FP10" t="str">
            <v>A126262718X</v>
          </cell>
          <cell r="FQ10" t="str">
            <v>A126255350F</v>
          </cell>
          <cell r="FR10" t="str">
            <v>A126270038V</v>
          </cell>
          <cell r="FS10" t="str">
            <v>A126262694T</v>
          </cell>
          <cell r="FT10" t="str">
            <v>A126255378J</v>
          </cell>
          <cell r="FU10" t="str">
            <v>A126270066C</v>
          </cell>
          <cell r="FV10" t="str">
            <v>A126262722R</v>
          </cell>
          <cell r="FW10" t="str">
            <v>A126255358X</v>
          </cell>
          <cell r="FX10" t="str">
            <v>A126270046V</v>
          </cell>
          <cell r="FY10" t="str">
            <v>A126262702F</v>
          </cell>
          <cell r="FZ10" t="str">
            <v>A126255382X</v>
          </cell>
          <cell r="GA10" t="str">
            <v>A126270070V</v>
          </cell>
          <cell r="GB10" t="str">
            <v>A126262726X</v>
          </cell>
          <cell r="GC10" t="str">
            <v>A126255410W</v>
          </cell>
          <cell r="GD10" t="str">
            <v>A126270098W</v>
          </cell>
          <cell r="GE10" t="str">
            <v>A126262754J</v>
          </cell>
          <cell r="GF10" t="str">
            <v>A126255386J</v>
          </cell>
          <cell r="GG10" t="str">
            <v>A126270074C</v>
          </cell>
          <cell r="GH10" t="str">
            <v>A126262730R</v>
          </cell>
          <cell r="GI10" t="str">
            <v>A126255362R</v>
          </cell>
          <cell r="GJ10" t="str">
            <v>A126270050K</v>
          </cell>
          <cell r="GK10" t="str">
            <v>A126262706R</v>
          </cell>
          <cell r="GL10" t="str">
            <v>A126255438X</v>
          </cell>
          <cell r="GM10" t="str">
            <v>A126270126V</v>
          </cell>
          <cell r="GN10" t="str">
            <v>A126262782T</v>
          </cell>
          <cell r="GO10" t="str">
            <v>A126255414F</v>
          </cell>
          <cell r="GP10" t="str">
            <v>A126270102A</v>
          </cell>
          <cell r="GQ10" t="str">
            <v>A126262758T</v>
          </cell>
          <cell r="GR10" t="str">
            <v>A126255418R</v>
          </cell>
          <cell r="GS10" t="str">
            <v>A126270106K</v>
          </cell>
          <cell r="GT10" t="str">
            <v>A126262762J</v>
          </cell>
          <cell r="GU10" t="str">
            <v>A126255462X</v>
          </cell>
          <cell r="GV10" t="str">
            <v>A126270150V</v>
          </cell>
          <cell r="GW10" t="str">
            <v>A126262806X</v>
          </cell>
          <cell r="GX10" t="str">
            <v>A126252958X</v>
          </cell>
          <cell r="GY10" t="str">
            <v>A126267646R</v>
          </cell>
          <cell r="GZ10" t="str">
            <v>A126260302J</v>
          </cell>
          <cell r="HA10" t="str">
            <v>A126252994J</v>
          </cell>
          <cell r="HB10" t="str">
            <v>A126267682X</v>
          </cell>
          <cell r="HC10" t="str">
            <v>A126260338K</v>
          </cell>
          <cell r="HD10" t="str">
            <v>A126252942F</v>
          </cell>
          <cell r="HE10" t="str">
            <v>A126267630W</v>
          </cell>
          <cell r="HF10" t="str">
            <v>A126260286V</v>
          </cell>
          <cell r="HG10" t="str">
            <v>A126252998T</v>
          </cell>
          <cell r="HH10" t="str">
            <v>A126267686J</v>
          </cell>
          <cell r="HI10" t="str">
            <v>A126260342A</v>
          </cell>
          <cell r="HJ10" t="str">
            <v>A126253002X</v>
          </cell>
          <cell r="HK10" t="str">
            <v>A126267690X</v>
          </cell>
          <cell r="HL10" t="str">
            <v>A126260346K</v>
          </cell>
          <cell r="HM10" t="str">
            <v>A126252946R</v>
          </cell>
          <cell r="HN10" t="str">
            <v>A126267634F</v>
          </cell>
          <cell r="HO10" t="str">
            <v>A126260290K</v>
          </cell>
          <cell r="HP10" t="str">
            <v>A126252950F</v>
          </cell>
          <cell r="HQ10" t="str">
            <v>A126267638R</v>
          </cell>
          <cell r="HR10" t="str">
            <v>A126260294V</v>
          </cell>
          <cell r="HS10" t="str">
            <v>A126252974X</v>
          </cell>
          <cell r="HT10" t="str">
            <v>A126267662R</v>
          </cell>
          <cell r="HU10" t="str">
            <v>A126260318A</v>
          </cell>
          <cell r="HV10" t="str">
            <v>A126252918F</v>
          </cell>
          <cell r="HW10" t="str">
            <v>A126267606W</v>
          </cell>
          <cell r="HX10" t="str">
            <v>A126260262A</v>
          </cell>
          <cell r="HY10" t="str">
            <v>A126253006J</v>
          </cell>
          <cell r="HZ10" t="str">
            <v>A126267694J</v>
          </cell>
          <cell r="IA10" t="str">
            <v>A126260350A</v>
          </cell>
          <cell r="IB10" t="str">
            <v>A126252978J</v>
          </cell>
          <cell r="IC10" t="str">
            <v>A126267666X</v>
          </cell>
          <cell r="ID10" t="str">
            <v>A126260322T</v>
          </cell>
          <cell r="IE10" t="str">
            <v>A126253010X</v>
          </cell>
          <cell r="IF10" t="str">
            <v>A126267698T</v>
          </cell>
          <cell r="IG10" t="str">
            <v>A126260354K</v>
          </cell>
          <cell r="IH10" t="str">
            <v>A126252922W</v>
          </cell>
          <cell r="II10" t="str">
            <v>A126267610L</v>
          </cell>
          <cell r="IJ10" t="str">
            <v>A126260266K</v>
          </cell>
          <cell r="IK10" t="str">
            <v>A126252882R</v>
          </cell>
          <cell r="IL10" t="str">
            <v>A126267570F</v>
          </cell>
          <cell r="IM10" t="str">
            <v>A126260226T</v>
          </cell>
          <cell r="IN10" t="str">
            <v>A126252894X</v>
          </cell>
          <cell r="IO10" t="str">
            <v>A126267582R</v>
          </cell>
          <cell r="IP10" t="str">
            <v>A126260238A</v>
          </cell>
          <cell r="IQ10" t="str">
            <v>A126252954R</v>
          </cell>
        </row>
        <row r="11">
          <cell r="B11">
            <v>11661.694</v>
          </cell>
          <cell r="C11">
            <v>6292.223</v>
          </cell>
          <cell r="D11">
            <v>5369.4709999999995</v>
          </cell>
          <cell r="E11">
            <v>2147.44</v>
          </cell>
          <cell r="F11">
            <v>1140.307</v>
          </cell>
          <cell r="G11">
            <v>1007.133</v>
          </cell>
          <cell r="H11">
            <v>606.35500000000002</v>
          </cell>
          <cell r="I11">
            <v>330.096</v>
          </cell>
          <cell r="J11">
            <v>276.25799999999998</v>
          </cell>
          <cell r="K11">
            <v>645.846</v>
          </cell>
          <cell r="L11">
            <v>339.55700000000002</v>
          </cell>
          <cell r="M11">
            <v>306.28899999999999</v>
          </cell>
          <cell r="N11">
            <v>895.23900000000003</v>
          </cell>
          <cell r="O11">
            <v>470.65300000000002</v>
          </cell>
          <cell r="P11">
            <v>424.58600000000001</v>
          </cell>
          <cell r="Q11">
            <v>9514.2540000000008</v>
          </cell>
          <cell r="R11">
            <v>5151.9160000000002</v>
          </cell>
          <cell r="S11">
            <v>4362.3370000000004</v>
          </cell>
          <cell r="T11">
            <v>4151.9160000000002</v>
          </cell>
          <cell r="U11">
            <v>2173.319</v>
          </cell>
          <cell r="V11">
            <v>1978.597</v>
          </cell>
          <cell r="W11">
            <v>1140.646</v>
          </cell>
          <cell r="X11">
            <v>594.31200000000001</v>
          </cell>
          <cell r="Y11">
            <v>546.33500000000004</v>
          </cell>
          <cell r="Z11">
            <v>1205.394</v>
          </cell>
          <cell r="AA11">
            <v>613.72400000000005</v>
          </cell>
          <cell r="AB11">
            <v>591.66999999999996</v>
          </cell>
          <cell r="AC11">
            <v>1805.876</v>
          </cell>
          <cell r="AD11">
            <v>965.28300000000002</v>
          </cell>
          <cell r="AE11">
            <v>840.59299999999996</v>
          </cell>
          <cell r="AF11">
            <v>5362.3379999999997</v>
          </cell>
          <cell r="AG11">
            <v>2978.5970000000002</v>
          </cell>
          <cell r="AH11">
            <v>2383.7399999999998</v>
          </cell>
          <cell r="AI11">
            <v>2331.2020000000002</v>
          </cell>
          <cell r="AJ11">
            <v>1222.2650000000001</v>
          </cell>
          <cell r="AK11">
            <v>1108.9380000000001</v>
          </cell>
          <cell r="AL11">
            <v>3031.1350000000002</v>
          </cell>
          <cell r="AM11">
            <v>1756.3330000000001</v>
          </cell>
          <cell r="AN11">
            <v>1274.8030000000001</v>
          </cell>
          <cell r="AO11">
            <v>1791.3409999999999</v>
          </cell>
          <cell r="AP11">
            <v>991.36099999999999</v>
          </cell>
          <cell r="AQ11">
            <v>799.98</v>
          </cell>
          <cell r="AR11">
            <v>1239.7950000000001</v>
          </cell>
          <cell r="AS11">
            <v>764.97199999999998</v>
          </cell>
          <cell r="AT11">
            <v>474.82299999999998</v>
          </cell>
          <cell r="AU11">
            <v>925.375</v>
          </cell>
          <cell r="AV11">
            <v>528.86</v>
          </cell>
          <cell r="AW11">
            <v>396.51499999999999</v>
          </cell>
          <cell r="AX11">
            <v>10736.319</v>
          </cell>
          <cell r="AY11">
            <v>5763.3630000000003</v>
          </cell>
          <cell r="AZ11">
            <v>4972.9560000000001</v>
          </cell>
          <cell r="BA11">
            <v>18840.314999999999</v>
          </cell>
          <cell r="BB11">
            <v>9318.1939999999995</v>
          </cell>
          <cell r="BC11">
            <v>9522.1209999999992</v>
          </cell>
          <cell r="BD11">
            <v>2984.3939999999998</v>
          </cell>
          <cell r="BE11">
            <v>1515.2280000000001</v>
          </cell>
          <cell r="BF11">
            <v>1469.1659999999999</v>
          </cell>
          <cell r="BG11">
            <v>2074.8710000000001</v>
          </cell>
          <cell r="BH11">
            <v>1081.876</v>
          </cell>
          <cell r="BI11">
            <v>992.995</v>
          </cell>
          <cell r="BJ11">
            <v>1409.846</v>
          </cell>
          <cell r="BK11">
            <v>781.77700000000004</v>
          </cell>
          <cell r="BL11">
            <v>628.06899999999996</v>
          </cell>
          <cell r="BM11">
            <v>665.024</v>
          </cell>
          <cell r="BN11">
            <v>300.09899999999999</v>
          </cell>
          <cell r="BO11">
            <v>364.92599999999999</v>
          </cell>
          <cell r="BP11">
            <v>291.55099999999999</v>
          </cell>
          <cell r="BQ11">
            <v>120.93899999999999</v>
          </cell>
          <cell r="BR11">
            <v>170.61099999999999</v>
          </cell>
          <cell r="BS11">
            <v>328.05099999999999</v>
          </cell>
          <cell r="BT11">
            <v>195.08699999999999</v>
          </cell>
          <cell r="BU11">
            <v>132.964</v>
          </cell>
          <cell r="BV11">
            <v>581.47299999999996</v>
          </cell>
          <cell r="BW11">
            <v>238.26499999999999</v>
          </cell>
          <cell r="BX11">
            <v>343.20699999999999</v>
          </cell>
          <cell r="BY11">
            <v>1124.857</v>
          </cell>
          <cell r="BZ11">
            <v>546.649</v>
          </cell>
          <cell r="CA11">
            <v>578.20899999999995</v>
          </cell>
          <cell r="CB11">
            <v>647.6</v>
          </cell>
          <cell r="CC11">
            <v>351.43299999999999</v>
          </cell>
          <cell r="CD11">
            <v>296.16699999999997</v>
          </cell>
          <cell r="CE11">
            <v>63.999000000000002</v>
          </cell>
          <cell r="CF11">
            <v>20.765000000000001</v>
          </cell>
          <cell r="CG11">
            <v>43.234000000000002</v>
          </cell>
          <cell r="CH11">
            <v>477.25700000000001</v>
          </cell>
          <cell r="CI11">
            <v>195.21600000000001</v>
          </cell>
          <cell r="CJ11">
            <v>282.041</v>
          </cell>
          <cell r="CK11">
            <v>710.04100000000005</v>
          </cell>
          <cell r="CL11">
            <v>415.56299999999999</v>
          </cell>
          <cell r="CM11">
            <v>294.47800000000001</v>
          </cell>
          <cell r="CN11">
            <v>334.202</v>
          </cell>
          <cell r="CO11">
            <v>215.34</v>
          </cell>
          <cell r="CP11">
            <v>118.861</v>
          </cell>
          <cell r="CQ11">
            <v>277.774</v>
          </cell>
          <cell r="CR11">
            <v>177.42699999999999</v>
          </cell>
          <cell r="CS11">
            <v>100.348</v>
          </cell>
          <cell r="CT11">
            <v>52.356999999999999</v>
          </cell>
          <cell r="CU11">
            <v>24.532</v>
          </cell>
          <cell r="CV11">
            <v>27.826000000000001</v>
          </cell>
          <cell r="CW11">
            <v>432.26600000000002</v>
          </cell>
          <cell r="CX11">
            <v>238.136</v>
          </cell>
          <cell r="CY11">
            <v>194.13</v>
          </cell>
          <cell r="CZ11">
            <v>11240.790999999999</v>
          </cell>
          <cell r="DA11">
            <v>6024.3270000000002</v>
          </cell>
          <cell r="DB11">
            <v>5216.4639999999999</v>
          </cell>
          <cell r="DC11">
            <v>2124.9499999999998</v>
          </cell>
          <cell r="DD11">
            <v>1126.8009999999999</v>
          </cell>
          <cell r="DE11">
            <v>998.14800000000002</v>
          </cell>
          <cell r="DF11">
            <v>599.63199999999995</v>
          </cell>
          <cell r="DG11">
            <v>326.06</v>
          </cell>
          <cell r="DH11">
            <v>273.572</v>
          </cell>
          <cell r="DI11">
            <v>640.68100000000004</v>
          </cell>
          <cell r="DJ11">
            <v>335.63200000000001</v>
          </cell>
          <cell r="DK11">
            <v>305.05</v>
          </cell>
          <cell r="DL11">
            <v>884.63699999999994</v>
          </cell>
          <cell r="DM11">
            <v>465.11</v>
          </cell>
          <cell r="DN11">
            <v>419.52600000000001</v>
          </cell>
          <cell r="DO11">
            <v>9115.8410000000003</v>
          </cell>
          <cell r="DP11">
            <v>4897.5259999999998</v>
          </cell>
          <cell r="DQ11">
            <v>4218.3149999999996</v>
          </cell>
          <cell r="DR11">
            <v>4093.2719999999999</v>
          </cell>
          <cell r="DS11">
            <v>2139.2510000000002</v>
          </cell>
          <cell r="DT11">
            <v>1954.021</v>
          </cell>
          <cell r="DU11">
            <v>1125.7760000000001</v>
          </cell>
          <cell r="DV11">
            <v>585.78700000000003</v>
          </cell>
          <cell r="DW11">
            <v>539.99</v>
          </cell>
          <cell r="DX11">
            <v>1195.0450000000001</v>
          </cell>
          <cell r="DY11">
            <v>607.07899999999995</v>
          </cell>
          <cell r="DZ11">
            <v>587.96600000000001</v>
          </cell>
          <cell r="EA11">
            <v>1772.45</v>
          </cell>
          <cell r="EB11">
            <v>946.38599999999997</v>
          </cell>
          <cell r="EC11">
            <v>826.06399999999996</v>
          </cell>
          <cell r="ED11">
            <v>5022.5690000000004</v>
          </cell>
          <cell r="EE11">
            <v>2758.2739999999999</v>
          </cell>
          <cell r="EF11">
            <v>2264.2950000000001</v>
          </cell>
          <cell r="EG11">
            <v>2264.15</v>
          </cell>
          <cell r="EH11">
            <v>1180.5219999999999</v>
          </cell>
          <cell r="EI11">
            <v>1083.6289999999999</v>
          </cell>
          <cell r="EJ11">
            <v>2758.4180000000001</v>
          </cell>
          <cell r="EK11">
            <v>1577.7529999999999</v>
          </cell>
          <cell r="EL11">
            <v>1180.6659999999999</v>
          </cell>
          <cell r="EM11">
            <v>1709.999</v>
          </cell>
          <cell r="EN11">
            <v>941.202</v>
          </cell>
          <cell r="EO11">
            <v>768.79600000000005</v>
          </cell>
          <cell r="EP11">
            <v>1048.42</v>
          </cell>
          <cell r="EQ11">
            <v>636.54999999999995</v>
          </cell>
          <cell r="ER11">
            <v>411.87</v>
          </cell>
          <cell r="ES11">
            <v>918.35799999999995</v>
          </cell>
          <cell r="ET11">
            <v>526.322</v>
          </cell>
          <cell r="EU11">
            <v>392.036</v>
          </cell>
          <cell r="EV11">
            <v>10322.433000000001</v>
          </cell>
          <cell r="EW11">
            <v>5498.0050000000001</v>
          </cell>
          <cell r="EX11">
            <v>4824.4269999999997</v>
          </cell>
          <cell r="EY11">
            <v>15533.134</v>
          </cell>
          <cell r="EZ11">
            <v>7726.7820000000002</v>
          </cell>
          <cell r="FA11">
            <v>7806.3509999999997</v>
          </cell>
          <cell r="FB11">
            <v>2848.5520000000001</v>
          </cell>
          <cell r="FC11">
            <v>1434.7650000000001</v>
          </cell>
          <cell r="FD11">
            <v>1413.787</v>
          </cell>
          <cell r="FE11">
            <v>2021.117</v>
          </cell>
          <cell r="FF11">
            <v>1050.096</v>
          </cell>
          <cell r="FG11">
            <v>971.02099999999996</v>
          </cell>
          <cell r="FH11">
            <v>1383.5930000000001</v>
          </cell>
          <cell r="FI11">
            <v>766.78499999999997</v>
          </cell>
          <cell r="FJ11">
            <v>616.80799999999999</v>
          </cell>
          <cell r="FK11">
            <v>637.52300000000002</v>
          </cell>
          <cell r="FL11">
            <v>283.31099999999998</v>
          </cell>
          <cell r="FM11">
            <v>354.21199999999999</v>
          </cell>
          <cell r="FN11">
            <v>287.93099999999998</v>
          </cell>
          <cell r="FO11">
            <v>118.23399999999999</v>
          </cell>
          <cell r="FP11">
            <v>169.697</v>
          </cell>
          <cell r="FQ11">
            <v>323.65600000000001</v>
          </cell>
          <cell r="FR11">
            <v>192.58199999999999</v>
          </cell>
          <cell r="FS11">
            <v>131.07400000000001</v>
          </cell>
          <cell r="FT11">
            <v>503.779</v>
          </cell>
          <cell r="FU11">
            <v>192.08699999999999</v>
          </cell>
          <cell r="FV11">
            <v>311.69200000000001</v>
          </cell>
          <cell r="FW11">
            <v>1069.1199999999999</v>
          </cell>
          <cell r="FX11">
            <v>514.13800000000003</v>
          </cell>
          <cell r="FY11">
            <v>554.98199999999997</v>
          </cell>
          <cell r="FZ11">
            <v>644.14300000000003</v>
          </cell>
          <cell r="GA11">
            <v>349.86</v>
          </cell>
          <cell r="GB11">
            <v>294.28300000000002</v>
          </cell>
          <cell r="GC11">
            <v>63.999000000000002</v>
          </cell>
          <cell r="GD11">
            <v>20.765000000000001</v>
          </cell>
          <cell r="GE11">
            <v>43.234000000000002</v>
          </cell>
          <cell r="GF11">
            <v>424.97699999999998</v>
          </cell>
          <cell r="GG11">
            <v>164.27699999999999</v>
          </cell>
          <cell r="GH11">
            <v>260.69900000000001</v>
          </cell>
          <cell r="GI11">
            <v>676.67399999999998</v>
          </cell>
          <cell r="GJ11">
            <v>396.85399999999998</v>
          </cell>
          <cell r="GK11">
            <v>279.82</v>
          </cell>
          <cell r="GL11">
            <v>324.68299999999999</v>
          </cell>
          <cell r="GM11">
            <v>211.476</v>
          </cell>
          <cell r="GN11">
            <v>113.20699999999999</v>
          </cell>
          <cell r="GO11">
            <v>274.21499999999997</v>
          </cell>
          <cell r="GP11">
            <v>176.46199999999999</v>
          </cell>
          <cell r="GQ11">
            <v>97.753</v>
          </cell>
          <cell r="GR11">
            <v>51.506</v>
          </cell>
          <cell r="GS11">
            <v>24.532</v>
          </cell>
          <cell r="GT11">
            <v>26.975000000000001</v>
          </cell>
          <cell r="GU11">
            <v>402.459</v>
          </cell>
          <cell r="GV11">
            <v>220.392</v>
          </cell>
          <cell r="GW11">
            <v>182.06700000000001</v>
          </cell>
          <cell r="GX11">
            <v>1835.258</v>
          </cell>
          <cell r="GY11">
            <v>938.34199999999998</v>
          </cell>
          <cell r="GZ11">
            <v>896.91600000000005</v>
          </cell>
          <cell r="HA11">
            <v>712.85500000000002</v>
          </cell>
          <cell r="HB11">
            <v>363.238</v>
          </cell>
          <cell r="HC11">
            <v>349.61700000000002</v>
          </cell>
          <cell r="HD11">
            <v>226.51599999999999</v>
          </cell>
          <cell r="HE11">
            <v>119.39700000000001</v>
          </cell>
          <cell r="HF11">
            <v>107.119</v>
          </cell>
          <cell r="HG11">
            <v>225.126</v>
          </cell>
          <cell r="HH11">
            <v>114.84</v>
          </cell>
          <cell r="HI11">
            <v>110.286</v>
          </cell>
          <cell r="HJ11">
            <v>261.21300000000002</v>
          </cell>
          <cell r="HK11">
            <v>129.001</v>
          </cell>
          <cell r="HL11">
            <v>132.21199999999999</v>
          </cell>
          <cell r="HM11">
            <v>1122.403</v>
          </cell>
          <cell r="HN11">
            <v>575.10400000000004</v>
          </cell>
          <cell r="HO11">
            <v>547.29899999999998</v>
          </cell>
          <cell r="HP11">
            <v>983.10599999999999</v>
          </cell>
          <cell r="HQ11">
            <v>491.16800000000001</v>
          </cell>
          <cell r="HR11">
            <v>491.93799999999999</v>
          </cell>
          <cell r="HS11">
            <v>341.93700000000001</v>
          </cell>
          <cell r="HT11">
            <v>171.83199999999999</v>
          </cell>
          <cell r="HU11">
            <v>170.10499999999999</v>
          </cell>
          <cell r="HV11">
            <v>293.87900000000002</v>
          </cell>
          <cell r="HW11">
            <v>138.82599999999999</v>
          </cell>
          <cell r="HX11">
            <v>155.053</v>
          </cell>
          <cell r="HY11">
            <v>347.29</v>
          </cell>
          <cell r="HZ11">
            <v>180.51</v>
          </cell>
          <cell r="IA11">
            <v>166.78</v>
          </cell>
          <cell r="IB11">
            <v>139.297</v>
          </cell>
          <cell r="IC11">
            <v>83.936999999999998</v>
          </cell>
          <cell r="ID11">
            <v>55.36</v>
          </cell>
          <cell r="IE11">
            <v>138</v>
          </cell>
          <cell r="IF11">
            <v>82.82</v>
          </cell>
          <cell r="IG11">
            <v>55.18</v>
          </cell>
          <cell r="IH11">
            <v>1.2969999999999999</v>
          </cell>
          <cell r="II11">
            <v>1.117</v>
          </cell>
          <cell r="IJ11">
            <v>0.18</v>
          </cell>
          <cell r="IK11">
            <v>1.2969999999999999</v>
          </cell>
          <cell r="IL11">
            <v>1.117</v>
          </cell>
          <cell r="IM11">
            <v>0.18</v>
          </cell>
          <cell r="IN11">
            <v>0</v>
          </cell>
          <cell r="IO11">
            <v>0</v>
          </cell>
          <cell r="IP11">
            <v>0</v>
          </cell>
          <cell r="IQ11">
            <v>233.50299999999999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  <cell r="IC18">
            <v>0</v>
          </cell>
          <cell r="ID18">
            <v>0</v>
          </cell>
          <cell r="IE18">
            <v>0</v>
          </cell>
          <cell r="IF18">
            <v>0</v>
          </cell>
          <cell r="IG18">
            <v>0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0</v>
          </cell>
          <cell r="IM18">
            <v>0</v>
          </cell>
          <cell r="IN18">
            <v>0</v>
          </cell>
          <cell r="IO18">
            <v>0</v>
          </cell>
          <cell r="IP18">
            <v>0</v>
          </cell>
          <cell r="IQ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  <cell r="HY19">
            <v>0</v>
          </cell>
          <cell r="HZ19">
            <v>0</v>
          </cell>
          <cell r="IA19">
            <v>0</v>
          </cell>
          <cell r="IB19">
            <v>0</v>
          </cell>
          <cell r="IC19">
            <v>0</v>
          </cell>
          <cell r="ID19">
            <v>0</v>
          </cell>
          <cell r="IE19">
            <v>0</v>
          </cell>
          <cell r="IF19">
            <v>0</v>
          </cell>
          <cell r="IG19">
            <v>0</v>
          </cell>
          <cell r="IH19">
            <v>0</v>
          </cell>
          <cell r="II19">
            <v>0</v>
          </cell>
          <cell r="IJ19">
            <v>0</v>
          </cell>
          <cell r="IK19">
            <v>0</v>
          </cell>
          <cell r="IL19">
            <v>0</v>
          </cell>
          <cell r="IM19">
            <v>0</v>
          </cell>
          <cell r="IN19">
            <v>0</v>
          </cell>
          <cell r="IO19">
            <v>0</v>
          </cell>
          <cell r="IP19">
            <v>0</v>
          </cell>
          <cell r="IQ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0</v>
          </cell>
          <cell r="IC20">
            <v>0</v>
          </cell>
          <cell r="ID20">
            <v>0</v>
          </cell>
          <cell r="IE20">
            <v>0</v>
          </cell>
          <cell r="IF20">
            <v>0</v>
          </cell>
          <cell r="IG20">
            <v>0</v>
          </cell>
          <cell r="IH20">
            <v>0</v>
          </cell>
          <cell r="II20">
            <v>0</v>
          </cell>
          <cell r="IJ20">
            <v>0</v>
          </cell>
          <cell r="IK20">
            <v>0</v>
          </cell>
          <cell r="IL20">
            <v>0</v>
          </cell>
          <cell r="IM20">
            <v>0</v>
          </cell>
          <cell r="IN20">
            <v>0</v>
          </cell>
          <cell r="IO20">
            <v>0</v>
          </cell>
          <cell r="IP20">
            <v>0</v>
          </cell>
          <cell r="IQ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0</v>
          </cell>
          <cell r="IE21">
            <v>0</v>
          </cell>
          <cell r="IF21">
            <v>0</v>
          </cell>
          <cell r="IG21">
            <v>0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>
            <v>0</v>
          </cell>
          <cell r="IM21">
            <v>0</v>
          </cell>
          <cell r="IN21">
            <v>0</v>
          </cell>
          <cell r="IO21">
            <v>0</v>
          </cell>
          <cell r="IP21">
            <v>0</v>
          </cell>
          <cell r="IQ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  <cell r="HY22">
            <v>0</v>
          </cell>
          <cell r="HZ22">
            <v>0</v>
          </cell>
          <cell r="IA22">
            <v>0</v>
          </cell>
          <cell r="IB22">
            <v>0</v>
          </cell>
          <cell r="IC22">
            <v>0</v>
          </cell>
          <cell r="ID22">
            <v>0</v>
          </cell>
          <cell r="IE22">
            <v>0</v>
          </cell>
          <cell r="IF22">
            <v>0</v>
          </cell>
          <cell r="IG22">
            <v>0</v>
          </cell>
          <cell r="IH22">
            <v>0</v>
          </cell>
          <cell r="II22">
            <v>0</v>
          </cell>
          <cell r="IJ22">
            <v>0</v>
          </cell>
          <cell r="IK22">
            <v>0</v>
          </cell>
          <cell r="IL22">
            <v>0</v>
          </cell>
          <cell r="IM22">
            <v>0</v>
          </cell>
          <cell r="IN22">
            <v>0</v>
          </cell>
          <cell r="IO22">
            <v>0</v>
          </cell>
          <cell r="IP22">
            <v>0</v>
          </cell>
          <cell r="IQ22">
            <v>0</v>
          </cell>
        </row>
        <row r="23">
          <cell r="B23">
            <v>11909.587</v>
          </cell>
          <cell r="C23">
            <v>6373.7330000000002</v>
          </cell>
          <cell r="D23">
            <v>5535.8530000000001</v>
          </cell>
          <cell r="E23">
            <v>2183.2600000000002</v>
          </cell>
          <cell r="F23">
            <v>1163.7850000000001</v>
          </cell>
          <cell r="G23">
            <v>1019.475</v>
          </cell>
          <cell r="H23">
            <v>601.89300000000003</v>
          </cell>
          <cell r="I23">
            <v>331.69900000000001</v>
          </cell>
          <cell r="J23">
            <v>270.19400000000002</v>
          </cell>
          <cell r="K23">
            <v>619.36</v>
          </cell>
          <cell r="L23">
            <v>326.29000000000002</v>
          </cell>
          <cell r="M23">
            <v>293.07</v>
          </cell>
          <cell r="N23">
            <v>962.00699999999995</v>
          </cell>
          <cell r="O23">
            <v>505.79599999999999</v>
          </cell>
          <cell r="P23">
            <v>456.21100000000001</v>
          </cell>
          <cell r="Q23">
            <v>9726.3259999999991</v>
          </cell>
          <cell r="R23">
            <v>5209.9480000000003</v>
          </cell>
          <cell r="S23">
            <v>4516.3789999999999</v>
          </cell>
          <cell r="T23">
            <v>4140.7879999999996</v>
          </cell>
          <cell r="U23">
            <v>2176.105</v>
          </cell>
          <cell r="V23">
            <v>1964.683</v>
          </cell>
          <cell r="W23">
            <v>1232.3889999999999</v>
          </cell>
          <cell r="X23">
            <v>638.62900000000002</v>
          </cell>
          <cell r="Y23">
            <v>593.76</v>
          </cell>
          <cell r="Z23">
            <v>1186.5999999999999</v>
          </cell>
          <cell r="AA23">
            <v>611.37900000000002</v>
          </cell>
          <cell r="AB23">
            <v>575.221</v>
          </cell>
          <cell r="AC23">
            <v>1721.799</v>
          </cell>
          <cell r="AD23">
            <v>926.09699999999998</v>
          </cell>
          <cell r="AE23">
            <v>795.70100000000002</v>
          </cell>
          <cell r="AF23">
            <v>5585.5379999999996</v>
          </cell>
          <cell r="AG23">
            <v>3033.8429999999998</v>
          </cell>
          <cell r="AH23">
            <v>2551.6950000000002</v>
          </cell>
          <cell r="AI23">
            <v>2450.136</v>
          </cell>
          <cell r="AJ23">
            <v>1279.7349999999999</v>
          </cell>
          <cell r="AK23">
            <v>1170.4010000000001</v>
          </cell>
          <cell r="AL23">
            <v>3135.402</v>
          </cell>
          <cell r="AM23">
            <v>1754.1079999999999</v>
          </cell>
          <cell r="AN23">
            <v>1381.2940000000001</v>
          </cell>
          <cell r="AO23">
            <v>1878.752</v>
          </cell>
          <cell r="AP23">
            <v>993.01900000000001</v>
          </cell>
          <cell r="AQ23">
            <v>885.73299999999995</v>
          </cell>
          <cell r="AR23">
            <v>1256.6500000000001</v>
          </cell>
          <cell r="AS23">
            <v>761.08900000000006</v>
          </cell>
          <cell r="AT23">
            <v>495.56099999999998</v>
          </cell>
          <cell r="AU23">
            <v>951.20699999999999</v>
          </cell>
          <cell r="AV23">
            <v>529.96500000000003</v>
          </cell>
          <cell r="AW23">
            <v>421.24200000000002</v>
          </cell>
          <cell r="AX23">
            <v>10958.38</v>
          </cell>
          <cell r="AY23">
            <v>5843.768</v>
          </cell>
          <cell r="AZ23">
            <v>5114.6120000000001</v>
          </cell>
          <cell r="BA23">
            <v>19106.581999999999</v>
          </cell>
          <cell r="BB23">
            <v>9424.0660000000007</v>
          </cell>
          <cell r="BC23">
            <v>9682.5159999999996</v>
          </cell>
          <cell r="BD23">
            <v>2974.5120000000002</v>
          </cell>
          <cell r="BE23">
            <v>1498.0550000000001</v>
          </cell>
          <cell r="BF23">
            <v>1476.4570000000001</v>
          </cell>
          <cell r="BG23">
            <v>2064.5309999999999</v>
          </cell>
          <cell r="BH23">
            <v>1065.3389999999999</v>
          </cell>
          <cell r="BI23">
            <v>999.19200000000001</v>
          </cell>
          <cell r="BJ23">
            <v>1360.3710000000001</v>
          </cell>
          <cell r="BK23">
            <v>741.99300000000005</v>
          </cell>
          <cell r="BL23">
            <v>618.37800000000004</v>
          </cell>
          <cell r="BM23">
            <v>704.16</v>
          </cell>
          <cell r="BN23">
            <v>323.346</v>
          </cell>
          <cell r="BO23">
            <v>380.81400000000002</v>
          </cell>
          <cell r="BP23">
            <v>257.78800000000001</v>
          </cell>
          <cell r="BQ23">
            <v>110.248</v>
          </cell>
          <cell r="BR23">
            <v>147.54</v>
          </cell>
          <cell r="BS23">
            <v>300.85700000000003</v>
          </cell>
          <cell r="BT23">
            <v>165.12200000000001</v>
          </cell>
          <cell r="BU23">
            <v>135.73500000000001</v>
          </cell>
          <cell r="BV23">
            <v>609.125</v>
          </cell>
          <cell r="BW23">
            <v>267.59399999999999</v>
          </cell>
          <cell r="BX23">
            <v>341.53100000000001</v>
          </cell>
          <cell r="BY23">
            <v>1180.9179999999999</v>
          </cell>
          <cell r="BZ23">
            <v>548.322</v>
          </cell>
          <cell r="CA23">
            <v>632.596</v>
          </cell>
          <cell r="CB23">
            <v>694.14300000000003</v>
          </cell>
          <cell r="CC23">
            <v>366.64600000000002</v>
          </cell>
          <cell r="CD23">
            <v>327.49700000000001</v>
          </cell>
          <cell r="CE23">
            <v>79.234999999999999</v>
          </cell>
          <cell r="CF23">
            <v>30.37</v>
          </cell>
          <cell r="CG23">
            <v>48.865000000000002</v>
          </cell>
          <cell r="CH23">
            <v>486.77499999999998</v>
          </cell>
          <cell r="CI23">
            <v>181.67599999999999</v>
          </cell>
          <cell r="CJ23">
            <v>305.09899999999999</v>
          </cell>
          <cell r="CK23">
            <v>680.08</v>
          </cell>
          <cell r="CL23">
            <v>414.36</v>
          </cell>
          <cell r="CM23">
            <v>265.72000000000003</v>
          </cell>
          <cell r="CN23">
            <v>320.38400000000001</v>
          </cell>
          <cell r="CO23">
            <v>197.524</v>
          </cell>
          <cell r="CP23">
            <v>122.861</v>
          </cell>
          <cell r="CQ23">
            <v>257.06400000000002</v>
          </cell>
          <cell r="CR23">
            <v>163.31899999999999</v>
          </cell>
          <cell r="CS23">
            <v>93.745000000000005</v>
          </cell>
          <cell r="CT23">
            <v>34.000999999999998</v>
          </cell>
          <cell r="CU23">
            <v>20.126000000000001</v>
          </cell>
          <cell r="CV23">
            <v>13.875</v>
          </cell>
          <cell r="CW23">
            <v>423.01600000000002</v>
          </cell>
          <cell r="CX23">
            <v>251.041</v>
          </cell>
          <cell r="CY23">
            <v>171.97499999999999</v>
          </cell>
          <cell r="CZ23">
            <v>11463.615</v>
          </cell>
          <cell r="DA23">
            <v>6099.3580000000002</v>
          </cell>
          <cell r="DB23">
            <v>5364.2569999999996</v>
          </cell>
          <cell r="DC23">
            <v>2163.8560000000002</v>
          </cell>
          <cell r="DD23">
            <v>1150.662</v>
          </cell>
          <cell r="DE23">
            <v>1013.194</v>
          </cell>
          <cell r="DF23">
            <v>596.91999999999996</v>
          </cell>
          <cell r="DG23">
            <v>329.04199999999997</v>
          </cell>
          <cell r="DH23">
            <v>267.87799999999999</v>
          </cell>
          <cell r="DI23">
            <v>616.53399999999999</v>
          </cell>
          <cell r="DJ23">
            <v>323.76100000000002</v>
          </cell>
          <cell r="DK23">
            <v>292.77300000000002</v>
          </cell>
          <cell r="DL23">
            <v>950.40300000000002</v>
          </cell>
          <cell r="DM23">
            <v>497.85899999999998</v>
          </cell>
          <cell r="DN23">
            <v>452.54399999999998</v>
          </cell>
          <cell r="DO23">
            <v>9299.759</v>
          </cell>
          <cell r="DP23">
            <v>4948.6949999999997</v>
          </cell>
          <cell r="DQ23">
            <v>4351.0630000000001</v>
          </cell>
          <cell r="DR23">
            <v>4093.5239999999999</v>
          </cell>
          <cell r="DS23">
            <v>2145.2089999999998</v>
          </cell>
          <cell r="DT23">
            <v>1948.3150000000001</v>
          </cell>
          <cell r="DU23">
            <v>1223.1210000000001</v>
          </cell>
          <cell r="DV23">
            <v>632.43299999999999</v>
          </cell>
          <cell r="DW23">
            <v>590.68799999999999</v>
          </cell>
          <cell r="DX23">
            <v>1171.575</v>
          </cell>
          <cell r="DY23">
            <v>602.81100000000004</v>
          </cell>
          <cell r="DZ23">
            <v>568.76300000000003</v>
          </cell>
          <cell r="EA23">
            <v>1698.829</v>
          </cell>
          <cell r="EB23">
            <v>909.96500000000003</v>
          </cell>
          <cell r="EC23">
            <v>788.86400000000003</v>
          </cell>
          <cell r="ED23">
            <v>5206.2349999999997</v>
          </cell>
          <cell r="EE23">
            <v>2803.4870000000001</v>
          </cell>
          <cell r="EF23">
            <v>2402.748</v>
          </cell>
          <cell r="EG23">
            <v>2383.5630000000001</v>
          </cell>
          <cell r="EH23">
            <v>1235.5940000000001</v>
          </cell>
          <cell r="EI23">
            <v>1147.9690000000001</v>
          </cell>
          <cell r="EJ23">
            <v>2822.6709999999998</v>
          </cell>
          <cell r="EK23">
            <v>1567.893</v>
          </cell>
          <cell r="EL23">
            <v>1254.779</v>
          </cell>
          <cell r="EM23">
            <v>1765.9659999999999</v>
          </cell>
          <cell r="EN23">
            <v>929.28300000000002</v>
          </cell>
          <cell r="EO23">
            <v>836.68299999999999</v>
          </cell>
          <cell r="EP23">
            <v>1056.7049999999999</v>
          </cell>
          <cell r="EQ23">
            <v>638.61</v>
          </cell>
          <cell r="ER23">
            <v>418.096</v>
          </cell>
          <cell r="ES23">
            <v>944.50400000000002</v>
          </cell>
          <cell r="ET23">
            <v>525.43200000000002</v>
          </cell>
          <cell r="EU23">
            <v>419.07299999999998</v>
          </cell>
          <cell r="EV23">
            <v>10519.111000000001</v>
          </cell>
          <cell r="EW23">
            <v>5573.9260000000004</v>
          </cell>
          <cell r="EX23">
            <v>4945.1850000000004</v>
          </cell>
          <cell r="EY23">
            <v>15691.198</v>
          </cell>
          <cell r="EZ23">
            <v>7788.2169999999996</v>
          </cell>
          <cell r="FA23">
            <v>7902.9809999999998</v>
          </cell>
          <cell r="FB23">
            <v>2830.7930000000001</v>
          </cell>
          <cell r="FC23">
            <v>1406.9</v>
          </cell>
          <cell r="FD23">
            <v>1423.893</v>
          </cell>
          <cell r="FE23">
            <v>2019.1990000000001</v>
          </cell>
          <cell r="FF23">
            <v>1033.0360000000001</v>
          </cell>
          <cell r="FG23">
            <v>986.16300000000001</v>
          </cell>
          <cell r="FH23">
            <v>1335.8150000000001</v>
          </cell>
          <cell r="FI23">
            <v>723.94500000000005</v>
          </cell>
          <cell r="FJ23">
            <v>611.87</v>
          </cell>
          <cell r="FK23">
            <v>683.38300000000004</v>
          </cell>
          <cell r="FL23">
            <v>309.09100000000001</v>
          </cell>
          <cell r="FM23">
            <v>374.29199999999997</v>
          </cell>
          <cell r="FN23">
            <v>253.262</v>
          </cell>
          <cell r="FO23">
            <v>107.411</v>
          </cell>
          <cell r="FP23">
            <v>145.852</v>
          </cell>
          <cell r="FQ23">
            <v>296.86900000000003</v>
          </cell>
          <cell r="FR23">
            <v>162.923</v>
          </cell>
          <cell r="FS23">
            <v>133.946</v>
          </cell>
          <cell r="FT23">
            <v>514.72500000000002</v>
          </cell>
          <cell r="FU23">
            <v>210.94</v>
          </cell>
          <cell r="FV23">
            <v>303.78500000000003</v>
          </cell>
          <cell r="FW23">
            <v>1117.7909999999999</v>
          </cell>
          <cell r="FX23">
            <v>512.71699999999998</v>
          </cell>
          <cell r="FY23">
            <v>605.07399999999996</v>
          </cell>
          <cell r="FZ23">
            <v>691.14800000000002</v>
          </cell>
          <cell r="GA23">
            <v>364.49</v>
          </cell>
          <cell r="GB23">
            <v>326.65699999999998</v>
          </cell>
          <cell r="GC23">
            <v>78.730999999999995</v>
          </cell>
          <cell r="GD23">
            <v>30.37</v>
          </cell>
          <cell r="GE23">
            <v>48.360999999999997</v>
          </cell>
          <cell r="GF23">
            <v>426.64299999999997</v>
          </cell>
          <cell r="GG23">
            <v>148.226</v>
          </cell>
          <cell r="GH23">
            <v>278.416</v>
          </cell>
          <cell r="GI23">
            <v>638.11699999999996</v>
          </cell>
          <cell r="GJ23">
            <v>386.57799999999997</v>
          </cell>
          <cell r="GK23">
            <v>251.53800000000001</v>
          </cell>
          <cell r="GL23">
            <v>307.24799999999999</v>
          </cell>
          <cell r="GM23">
            <v>190.80099999999999</v>
          </cell>
          <cell r="GN23">
            <v>116.447</v>
          </cell>
          <cell r="GO23">
            <v>253.357</v>
          </cell>
          <cell r="GP23">
            <v>160.941</v>
          </cell>
          <cell r="GQ23">
            <v>92.415000000000006</v>
          </cell>
          <cell r="GR23">
            <v>34.000999999999998</v>
          </cell>
          <cell r="GS23">
            <v>20.126000000000001</v>
          </cell>
          <cell r="GT23">
            <v>13.875</v>
          </cell>
          <cell r="GU23">
            <v>384.76</v>
          </cell>
          <cell r="GV23">
            <v>225.637</v>
          </cell>
          <cell r="GW23">
            <v>159.12299999999999</v>
          </cell>
          <cell r="GX23">
            <v>1878.588</v>
          </cell>
          <cell r="GY23">
            <v>945.51499999999999</v>
          </cell>
          <cell r="GZ23">
            <v>933.07299999999998</v>
          </cell>
          <cell r="HA23">
            <v>725.97699999999998</v>
          </cell>
          <cell r="HB23">
            <v>370.81700000000001</v>
          </cell>
          <cell r="HC23">
            <v>355.16</v>
          </cell>
          <cell r="HD23">
            <v>234.202</v>
          </cell>
          <cell r="HE23">
            <v>126.26900000000001</v>
          </cell>
          <cell r="HF23">
            <v>107.934</v>
          </cell>
          <cell r="HG23">
            <v>206.755</v>
          </cell>
          <cell r="HH23">
            <v>101.598</v>
          </cell>
          <cell r="HI23">
            <v>105.157</v>
          </cell>
          <cell r="HJ23">
            <v>285.02</v>
          </cell>
          <cell r="HK23">
            <v>142.95099999999999</v>
          </cell>
          <cell r="HL23">
            <v>142.06899999999999</v>
          </cell>
          <cell r="HM23">
            <v>1152.6110000000001</v>
          </cell>
          <cell r="HN23">
            <v>574.69799999999998</v>
          </cell>
          <cell r="HO23">
            <v>577.91300000000001</v>
          </cell>
          <cell r="HP23">
            <v>999.75</v>
          </cell>
          <cell r="HQ23">
            <v>496.87</v>
          </cell>
          <cell r="HR23">
            <v>502.88099999999997</v>
          </cell>
          <cell r="HS23">
            <v>363.733</v>
          </cell>
          <cell r="HT23">
            <v>168.107</v>
          </cell>
          <cell r="HU23">
            <v>195.626</v>
          </cell>
          <cell r="HV23">
            <v>314.09500000000003</v>
          </cell>
          <cell r="HW23">
            <v>162.24700000000001</v>
          </cell>
          <cell r="HX23">
            <v>151.84800000000001</v>
          </cell>
          <cell r="HY23">
            <v>321.92200000000003</v>
          </cell>
          <cell r="HZ23">
            <v>166.51599999999999</v>
          </cell>
          <cell r="IA23">
            <v>155.40600000000001</v>
          </cell>
          <cell r="IB23">
            <v>152.86099999999999</v>
          </cell>
          <cell r="IC23">
            <v>77.828000000000003</v>
          </cell>
          <cell r="ID23">
            <v>75.033000000000001</v>
          </cell>
          <cell r="IE23">
            <v>152.03200000000001</v>
          </cell>
          <cell r="IF23">
            <v>76.998999999999995</v>
          </cell>
          <cell r="IG23">
            <v>75.033000000000001</v>
          </cell>
          <cell r="IH23">
            <v>0.82899999999999996</v>
          </cell>
          <cell r="II23">
            <v>0.82899999999999996</v>
          </cell>
          <cell r="IJ23">
            <v>0</v>
          </cell>
          <cell r="IK23">
            <v>0.82899999999999996</v>
          </cell>
          <cell r="IL23">
            <v>0.82899999999999996</v>
          </cell>
          <cell r="IM23">
            <v>0</v>
          </cell>
          <cell r="IN23">
            <v>0</v>
          </cell>
          <cell r="IO23">
            <v>0</v>
          </cell>
          <cell r="IP23">
            <v>0</v>
          </cell>
          <cell r="IQ23">
            <v>244.31899999999999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  <cell r="IO24">
            <v>0</v>
          </cell>
          <cell r="IP24">
            <v>0</v>
          </cell>
          <cell r="IQ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  <cell r="HY25">
            <v>0</v>
          </cell>
          <cell r="HZ25">
            <v>0</v>
          </cell>
          <cell r="IA25">
            <v>0</v>
          </cell>
          <cell r="IB25">
            <v>0</v>
          </cell>
          <cell r="IC25">
            <v>0</v>
          </cell>
          <cell r="ID25">
            <v>0</v>
          </cell>
          <cell r="IE25">
            <v>0</v>
          </cell>
          <cell r="IF25">
            <v>0</v>
          </cell>
          <cell r="IG25">
            <v>0</v>
          </cell>
          <cell r="IH25">
            <v>0</v>
          </cell>
          <cell r="II25">
            <v>0</v>
          </cell>
          <cell r="IJ25">
            <v>0</v>
          </cell>
          <cell r="IK25">
            <v>0</v>
          </cell>
          <cell r="IL25">
            <v>0</v>
          </cell>
          <cell r="IM25">
            <v>0</v>
          </cell>
          <cell r="IN25">
            <v>0</v>
          </cell>
          <cell r="IO25">
            <v>0</v>
          </cell>
          <cell r="IP25">
            <v>0</v>
          </cell>
          <cell r="IQ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  <cell r="HU26">
            <v>0</v>
          </cell>
          <cell r="HV26">
            <v>0</v>
          </cell>
          <cell r="HW26">
            <v>0</v>
          </cell>
          <cell r="HX26">
            <v>0</v>
          </cell>
          <cell r="HY26">
            <v>0</v>
          </cell>
          <cell r="HZ26">
            <v>0</v>
          </cell>
          <cell r="IA26">
            <v>0</v>
          </cell>
          <cell r="IB26">
            <v>0</v>
          </cell>
          <cell r="IC26">
            <v>0</v>
          </cell>
          <cell r="ID26">
            <v>0</v>
          </cell>
          <cell r="IE26">
            <v>0</v>
          </cell>
          <cell r="IF26">
            <v>0</v>
          </cell>
          <cell r="IG26">
            <v>0</v>
          </cell>
          <cell r="IH26">
            <v>0</v>
          </cell>
          <cell r="II26">
            <v>0</v>
          </cell>
          <cell r="IJ26">
            <v>0</v>
          </cell>
          <cell r="IK26">
            <v>0</v>
          </cell>
          <cell r="IL26">
            <v>0</v>
          </cell>
          <cell r="IM26">
            <v>0</v>
          </cell>
          <cell r="IN26">
            <v>0</v>
          </cell>
          <cell r="IO26">
            <v>0</v>
          </cell>
          <cell r="IP26">
            <v>0</v>
          </cell>
          <cell r="IQ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  <cell r="IC27">
            <v>0</v>
          </cell>
          <cell r="ID27">
            <v>0</v>
          </cell>
          <cell r="IE27">
            <v>0</v>
          </cell>
          <cell r="IF27">
            <v>0</v>
          </cell>
          <cell r="IG27">
            <v>0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  <cell r="IO27">
            <v>0</v>
          </cell>
          <cell r="IP27">
            <v>0</v>
          </cell>
          <cell r="IQ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>
            <v>0</v>
          </cell>
          <cell r="ID28">
            <v>0</v>
          </cell>
          <cell r="IE28">
            <v>0</v>
          </cell>
          <cell r="IF28">
            <v>0</v>
          </cell>
          <cell r="IG28">
            <v>0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  <cell r="IO28">
            <v>0</v>
          </cell>
          <cell r="IP28">
            <v>0</v>
          </cell>
          <cell r="IQ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0</v>
          </cell>
          <cell r="IE29">
            <v>0</v>
          </cell>
          <cell r="IF29">
            <v>0</v>
          </cell>
          <cell r="IG29">
            <v>0</v>
          </cell>
          <cell r="IH29">
            <v>0</v>
          </cell>
          <cell r="II29">
            <v>0</v>
          </cell>
          <cell r="IJ29">
            <v>0</v>
          </cell>
          <cell r="IK29">
            <v>0</v>
          </cell>
          <cell r="IL29">
            <v>0</v>
          </cell>
          <cell r="IM29">
            <v>0</v>
          </cell>
          <cell r="IN29">
            <v>0</v>
          </cell>
          <cell r="IO29">
            <v>0</v>
          </cell>
          <cell r="IP29">
            <v>0</v>
          </cell>
          <cell r="IQ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  <cell r="IC30">
            <v>0</v>
          </cell>
          <cell r="ID30">
            <v>0</v>
          </cell>
          <cell r="IE30">
            <v>0</v>
          </cell>
          <cell r="IF30">
            <v>0</v>
          </cell>
          <cell r="IG30">
            <v>0</v>
          </cell>
          <cell r="IH30">
            <v>0</v>
          </cell>
          <cell r="II30">
            <v>0</v>
          </cell>
          <cell r="IJ30">
            <v>0</v>
          </cell>
          <cell r="IK30">
            <v>0</v>
          </cell>
          <cell r="IL30">
            <v>0</v>
          </cell>
          <cell r="IM30">
            <v>0</v>
          </cell>
          <cell r="IN30">
            <v>0</v>
          </cell>
          <cell r="IO30">
            <v>0</v>
          </cell>
          <cell r="IP30">
            <v>0</v>
          </cell>
          <cell r="IQ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  <cell r="HY31">
            <v>0</v>
          </cell>
          <cell r="HZ31">
            <v>0</v>
          </cell>
          <cell r="IA31">
            <v>0</v>
          </cell>
          <cell r="IB31">
            <v>0</v>
          </cell>
          <cell r="IC31">
            <v>0</v>
          </cell>
          <cell r="ID31">
            <v>0</v>
          </cell>
          <cell r="IE31">
            <v>0</v>
          </cell>
          <cell r="IF31">
            <v>0</v>
          </cell>
          <cell r="IG31">
            <v>0</v>
          </cell>
          <cell r="IH31">
            <v>0</v>
          </cell>
          <cell r="II31">
            <v>0</v>
          </cell>
          <cell r="IJ31">
            <v>0</v>
          </cell>
          <cell r="IK31">
            <v>0</v>
          </cell>
          <cell r="IL31">
            <v>0</v>
          </cell>
          <cell r="IM31">
            <v>0</v>
          </cell>
          <cell r="IN31">
            <v>0</v>
          </cell>
          <cell r="IO31">
            <v>0</v>
          </cell>
          <cell r="IP31">
            <v>0</v>
          </cell>
          <cell r="IQ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  <cell r="HW32">
            <v>0</v>
          </cell>
          <cell r="HX32">
            <v>0</v>
          </cell>
          <cell r="HY32">
            <v>0</v>
          </cell>
          <cell r="HZ32">
            <v>0</v>
          </cell>
          <cell r="IA32">
            <v>0</v>
          </cell>
          <cell r="IB32">
            <v>0</v>
          </cell>
          <cell r="IC32">
            <v>0</v>
          </cell>
          <cell r="ID32">
            <v>0</v>
          </cell>
          <cell r="IE32">
            <v>0</v>
          </cell>
          <cell r="IF32">
            <v>0</v>
          </cell>
          <cell r="IG32">
            <v>0</v>
          </cell>
          <cell r="IH32">
            <v>0</v>
          </cell>
          <cell r="II32">
            <v>0</v>
          </cell>
          <cell r="IJ32">
            <v>0</v>
          </cell>
          <cell r="IK32">
            <v>0</v>
          </cell>
          <cell r="IL32">
            <v>0</v>
          </cell>
          <cell r="IM32">
            <v>0</v>
          </cell>
          <cell r="IN32">
            <v>0</v>
          </cell>
          <cell r="IO32">
            <v>0</v>
          </cell>
          <cell r="IP32">
            <v>0</v>
          </cell>
          <cell r="IQ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  <cell r="HY33">
            <v>0</v>
          </cell>
          <cell r="HZ33">
            <v>0</v>
          </cell>
          <cell r="IA33">
            <v>0</v>
          </cell>
          <cell r="IB33">
            <v>0</v>
          </cell>
          <cell r="IC33">
            <v>0</v>
          </cell>
          <cell r="ID33">
            <v>0</v>
          </cell>
          <cell r="IE33">
            <v>0</v>
          </cell>
          <cell r="IF33">
            <v>0</v>
          </cell>
          <cell r="IG33">
            <v>0</v>
          </cell>
          <cell r="IH33">
            <v>0</v>
          </cell>
          <cell r="II33">
            <v>0</v>
          </cell>
          <cell r="IJ33">
            <v>0</v>
          </cell>
          <cell r="IK33">
            <v>0</v>
          </cell>
          <cell r="IL33">
            <v>0</v>
          </cell>
          <cell r="IM33">
            <v>0</v>
          </cell>
          <cell r="IN33">
            <v>0</v>
          </cell>
          <cell r="IO33">
            <v>0</v>
          </cell>
          <cell r="IP33">
            <v>0</v>
          </cell>
          <cell r="IQ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  <cell r="HJ34">
            <v>0</v>
          </cell>
          <cell r="HK34">
            <v>0</v>
          </cell>
          <cell r="HL34">
            <v>0</v>
          </cell>
          <cell r="HM34">
            <v>0</v>
          </cell>
          <cell r="HN34">
            <v>0</v>
          </cell>
          <cell r="HO34">
            <v>0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  <cell r="HU34">
            <v>0</v>
          </cell>
          <cell r="HV34">
            <v>0</v>
          </cell>
          <cell r="HW34">
            <v>0</v>
          </cell>
          <cell r="HX34">
            <v>0</v>
          </cell>
          <cell r="HY34">
            <v>0</v>
          </cell>
          <cell r="HZ34">
            <v>0</v>
          </cell>
          <cell r="IA34">
            <v>0</v>
          </cell>
          <cell r="IB34">
            <v>0</v>
          </cell>
          <cell r="IC34">
            <v>0</v>
          </cell>
          <cell r="ID34">
            <v>0</v>
          </cell>
          <cell r="IE34">
            <v>0</v>
          </cell>
          <cell r="IF34">
            <v>0</v>
          </cell>
          <cell r="IG34">
            <v>0</v>
          </cell>
          <cell r="IH34">
            <v>0</v>
          </cell>
          <cell r="II34">
            <v>0</v>
          </cell>
          <cell r="IJ34">
            <v>0</v>
          </cell>
          <cell r="IK34">
            <v>0</v>
          </cell>
          <cell r="IL34">
            <v>0</v>
          </cell>
          <cell r="IM34">
            <v>0</v>
          </cell>
          <cell r="IN34">
            <v>0</v>
          </cell>
          <cell r="IO34">
            <v>0</v>
          </cell>
          <cell r="IP34">
            <v>0</v>
          </cell>
          <cell r="IQ34">
            <v>0</v>
          </cell>
        </row>
        <row r="35">
          <cell r="B35">
            <v>12037.361000000001</v>
          </cell>
          <cell r="C35">
            <v>6436.5039999999999</v>
          </cell>
          <cell r="D35">
            <v>5600.8580000000002</v>
          </cell>
          <cell r="E35">
            <v>2195.25</v>
          </cell>
          <cell r="F35">
            <v>1175.02</v>
          </cell>
          <cell r="G35">
            <v>1020.23</v>
          </cell>
          <cell r="H35">
            <v>591.851</v>
          </cell>
          <cell r="I35">
            <v>329.19900000000001</v>
          </cell>
          <cell r="J35">
            <v>262.65199999999999</v>
          </cell>
          <cell r="K35">
            <v>662.69799999999998</v>
          </cell>
          <cell r="L35">
            <v>345.36700000000002</v>
          </cell>
          <cell r="M35">
            <v>317.33199999999999</v>
          </cell>
          <cell r="N35">
            <v>940.7</v>
          </cell>
          <cell r="O35">
            <v>500.45400000000001</v>
          </cell>
          <cell r="P35">
            <v>440.24599999999998</v>
          </cell>
          <cell r="Q35">
            <v>9842.1119999999992</v>
          </cell>
          <cell r="R35">
            <v>5261.4840000000004</v>
          </cell>
          <cell r="S35">
            <v>4580.6279999999997</v>
          </cell>
          <cell r="T35">
            <v>4275.1790000000001</v>
          </cell>
          <cell r="U35">
            <v>2223.2449999999999</v>
          </cell>
          <cell r="V35">
            <v>2051.9340000000002</v>
          </cell>
          <cell r="W35">
            <v>1309.114</v>
          </cell>
          <cell r="X35">
            <v>666.04899999999998</v>
          </cell>
          <cell r="Y35">
            <v>643.06500000000005</v>
          </cell>
          <cell r="Z35">
            <v>1244.152</v>
          </cell>
          <cell r="AA35">
            <v>655.072</v>
          </cell>
          <cell r="AB35">
            <v>589.07899999999995</v>
          </cell>
          <cell r="AC35">
            <v>1721.914</v>
          </cell>
          <cell r="AD35">
            <v>902.12400000000002</v>
          </cell>
          <cell r="AE35">
            <v>819.79</v>
          </cell>
          <cell r="AF35">
            <v>5566.9319999999998</v>
          </cell>
          <cell r="AG35">
            <v>3038.2379999999998</v>
          </cell>
          <cell r="AH35">
            <v>2528.694</v>
          </cell>
          <cell r="AI35">
            <v>2317.4940000000001</v>
          </cell>
          <cell r="AJ35">
            <v>1229.2750000000001</v>
          </cell>
          <cell r="AK35">
            <v>1088.2190000000001</v>
          </cell>
          <cell r="AL35">
            <v>3249.4380000000001</v>
          </cell>
          <cell r="AM35">
            <v>1808.963</v>
          </cell>
          <cell r="AN35">
            <v>1440.4749999999999</v>
          </cell>
          <cell r="AO35">
            <v>1997.761</v>
          </cell>
          <cell r="AP35">
            <v>1054.606</v>
          </cell>
          <cell r="AQ35">
            <v>943.154</v>
          </cell>
          <cell r="AR35">
            <v>1251.6780000000001</v>
          </cell>
          <cell r="AS35">
            <v>754.35699999999997</v>
          </cell>
          <cell r="AT35">
            <v>497.32100000000003</v>
          </cell>
          <cell r="AU35">
            <v>926.86199999999997</v>
          </cell>
          <cell r="AV35">
            <v>533.03700000000003</v>
          </cell>
          <cell r="AW35">
            <v>393.82499999999999</v>
          </cell>
          <cell r="AX35">
            <v>11110.5</v>
          </cell>
          <cell r="AY35">
            <v>5903.4669999999996</v>
          </cell>
          <cell r="AZ35">
            <v>5207.0330000000004</v>
          </cell>
          <cell r="BA35">
            <v>19507.530999999999</v>
          </cell>
          <cell r="BB35">
            <v>9599.4629999999997</v>
          </cell>
          <cell r="BC35">
            <v>9908.0669999999991</v>
          </cell>
          <cell r="BD35">
            <v>2937.2570000000001</v>
          </cell>
          <cell r="BE35">
            <v>1453.8579999999999</v>
          </cell>
          <cell r="BF35">
            <v>1483.3989999999999</v>
          </cell>
          <cell r="BG35">
            <v>1943.4</v>
          </cell>
          <cell r="BH35">
            <v>1004.3630000000001</v>
          </cell>
          <cell r="BI35">
            <v>939.03700000000003</v>
          </cell>
          <cell r="BJ35">
            <v>1295.1590000000001</v>
          </cell>
          <cell r="BK35">
            <v>720.99900000000002</v>
          </cell>
          <cell r="BL35">
            <v>574.16</v>
          </cell>
          <cell r="BM35">
            <v>648.24099999999999</v>
          </cell>
          <cell r="BN35">
            <v>283.36399999999998</v>
          </cell>
          <cell r="BO35">
            <v>364.87700000000001</v>
          </cell>
          <cell r="BP35">
            <v>273.06900000000002</v>
          </cell>
          <cell r="BQ35">
            <v>114.741</v>
          </cell>
          <cell r="BR35">
            <v>158.328</v>
          </cell>
          <cell r="BS35">
            <v>332.30399999999997</v>
          </cell>
          <cell r="BT35">
            <v>180.559</v>
          </cell>
          <cell r="BU35">
            <v>151.745</v>
          </cell>
          <cell r="BV35">
            <v>661.553</v>
          </cell>
          <cell r="BW35">
            <v>268.935</v>
          </cell>
          <cell r="BX35">
            <v>392.61799999999999</v>
          </cell>
          <cell r="BY35">
            <v>1199.319</v>
          </cell>
          <cell r="BZ35">
            <v>578.03099999999995</v>
          </cell>
          <cell r="CA35">
            <v>621.28700000000003</v>
          </cell>
          <cell r="CB35">
            <v>668.18899999999996</v>
          </cell>
          <cell r="CC35">
            <v>375.07499999999999</v>
          </cell>
          <cell r="CD35">
            <v>293.11399999999998</v>
          </cell>
          <cell r="CE35">
            <v>76.450999999999993</v>
          </cell>
          <cell r="CF35">
            <v>36.555999999999997</v>
          </cell>
          <cell r="CG35">
            <v>39.895000000000003</v>
          </cell>
          <cell r="CH35">
            <v>531.12900000000002</v>
          </cell>
          <cell r="CI35">
            <v>202.95599999999999</v>
          </cell>
          <cell r="CJ35">
            <v>328.173</v>
          </cell>
          <cell r="CK35">
            <v>721.4</v>
          </cell>
          <cell r="CL35">
            <v>404.5</v>
          </cell>
          <cell r="CM35">
            <v>316.89999999999998</v>
          </cell>
          <cell r="CN35">
            <v>306.91300000000001</v>
          </cell>
          <cell r="CO35">
            <v>182.79499999999999</v>
          </cell>
          <cell r="CP35">
            <v>124.11799999999999</v>
          </cell>
          <cell r="CQ35">
            <v>258.673</v>
          </cell>
          <cell r="CR35">
            <v>157.96199999999999</v>
          </cell>
          <cell r="CS35">
            <v>100.711</v>
          </cell>
          <cell r="CT35">
            <v>43.482999999999997</v>
          </cell>
          <cell r="CU35">
            <v>19.908999999999999</v>
          </cell>
          <cell r="CV35">
            <v>23.574000000000002</v>
          </cell>
          <cell r="CW35">
            <v>462.72699999999998</v>
          </cell>
          <cell r="CX35">
            <v>246.53800000000001</v>
          </cell>
          <cell r="CY35">
            <v>216.18899999999999</v>
          </cell>
          <cell r="CZ35">
            <v>11575.441000000001</v>
          </cell>
          <cell r="DA35">
            <v>6158.9279999999999</v>
          </cell>
          <cell r="DB35">
            <v>5416.5119999999997</v>
          </cell>
          <cell r="DC35">
            <v>2171.0549999999998</v>
          </cell>
          <cell r="DD35">
            <v>1159.175</v>
          </cell>
          <cell r="DE35">
            <v>1011.88</v>
          </cell>
          <cell r="DF35">
            <v>585.13599999999997</v>
          </cell>
          <cell r="DG35">
            <v>324.98599999999999</v>
          </cell>
          <cell r="DH35">
            <v>260.14999999999998</v>
          </cell>
          <cell r="DI35">
            <v>658.51199999999994</v>
          </cell>
          <cell r="DJ35">
            <v>342.08300000000003</v>
          </cell>
          <cell r="DK35">
            <v>316.428</v>
          </cell>
          <cell r="DL35">
            <v>927.40700000000004</v>
          </cell>
          <cell r="DM35">
            <v>492.10599999999999</v>
          </cell>
          <cell r="DN35">
            <v>435.30099999999999</v>
          </cell>
          <cell r="DO35">
            <v>9404.3860000000004</v>
          </cell>
          <cell r="DP35">
            <v>4999.7529999999997</v>
          </cell>
          <cell r="DQ35">
            <v>4404.6319999999996</v>
          </cell>
          <cell r="DR35">
            <v>4216.9629999999997</v>
          </cell>
          <cell r="DS35">
            <v>2187.9850000000001</v>
          </cell>
          <cell r="DT35">
            <v>2028.9780000000001</v>
          </cell>
          <cell r="DU35">
            <v>1297.472</v>
          </cell>
          <cell r="DV35">
            <v>658.09500000000003</v>
          </cell>
          <cell r="DW35">
            <v>639.37699999999995</v>
          </cell>
          <cell r="DX35">
            <v>1229.47</v>
          </cell>
          <cell r="DY35">
            <v>647.96199999999999</v>
          </cell>
          <cell r="DZ35">
            <v>581.50800000000004</v>
          </cell>
          <cell r="EA35">
            <v>1690.02</v>
          </cell>
          <cell r="EB35">
            <v>881.92700000000002</v>
          </cell>
          <cell r="EC35">
            <v>808.09299999999996</v>
          </cell>
          <cell r="ED35">
            <v>5187.4229999999998</v>
          </cell>
          <cell r="EE35">
            <v>2811.7689999999998</v>
          </cell>
          <cell r="EF35">
            <v>2375.654</v>
          </cell>
          <cell r="EG35">
            <v>2246.3049999999998</v>
          </cell>
          <cell r="EH35">
            <v>1191.7929999999999</v>
          </cell>
          <cell r="EI35">
            <v>1054.511</v>
          </cell>
          <cell r="EJ35">
            <v>2941.1179999999999</v>
          </cell>
          <cell r="EK35">
            <v>1619.9760000000001</v>
          </cell>
          <cell r="EL35">
            <v>1321.143</v>
          </cell>
          <cell r="EM35">
            <v>1902.0830000000001</v>
          </cell>
          <cell r="EN35">
            <v>999.95</v>
          </cell>
          <cell r="EO35">
            <v>902.13300000000004</v>
          </cell>
          <cell r="EP35">
            <v>1039.0350000000001</v>
          </cell>
          <cell r="EQ35">
            <v>620.02599999999995</v>
          </cell>
          <cell r="ER35">
            <v>419.01</v>
          </cell>
          <cell r="ES35">
            <v>920.74800000000005</v>
          </cell>
          <cell r="ET35">
            <v>528.87800000000004</v>
          </cell>
          <cell r="EU35">
            <v>391.87099999999998</v>
          </cell>
          <cell r="EV35">
            <v>10654.692999999999</v>
          </cell>
          <cell r="EW35">
            <v>5630.0510000000004</v>
          </cell>
          <cell r="EX35">
            <v>5024.6419999999998</v>
          </cell>
          <cell r="EY35">
            <v>15908.578</v>
          </cell>
          <cell r="EZ35">
            <v>7881.6379999999999</v>
          </cell>
          <cell r="FA35">
            <v>8026.9409999999998</v>
          </cell>
          <cell r="FB35">
            <v>2790.6080000000002</v>
          </cell>
          <cell r="FC35">
            <v>1363.4010000000001</v>
          </cell>
          <cell r="FD35">
            <v>1427.2080000000001</v>
          </cell>
          <cell r="FE35">
            <v>1903.277</v>
          </cell>
          <cell r="FF35">
            <v>979.69899999999996</v>
          </cell>
          <cell r="FG35">
            <v>923.57899999999995</v>
          </cell>
          <cell r="FH35">
            <v>1274.585</v>
          </cell>
          <cell r="FI35">
            <v>709.28800000000001</v>
          </cell>
          <cell r="FJ35">
            <v>565.29700000000003</v>
          </cell>
          <cell r="FK35">
            <v>628.69200000000001</v>
          </cell>
          <cell r="FL35">
            <v>270.411</v>
          </cell>
          <cell r="FM35">
            <v>358.28100000000001</v>
          </cell>
          <cell r="FN35">
            <v>270.37400000000002</v>
          </cell>
          <cell r="FO35">
            <v>113.97199999999999</v>
          </cell>
          <cell r="FP35">
            <v>156.40199999999999</v>
          </cell>
          <cell r="FQ35">
            <v>326.97300000000001</v>
          </cell>
          <cell r="FR35">
            <v>177.66800000000001</v>
          </cell>
          <cell r="FS35">
            <v>149.30500000000001</v>
          </cell>
          <cell r="FT35">
            <v>560.35799999999995</v>
          </cell>
          <cell r="FU35">
            <v>206.03399999999999</v>
          </cell>
          <cell r="FV35">
            <v>354.32400000000001</v>
          </cell>
          <cell r="FW35">
            <v>1136.1969999999999</v>
          </cell>
          <cell r="FX35">
            <v>542.11800000000005</v>
          </cell>
          <cell r="FY35">
            <v>594.07899999999995</v>
          </cell>
          <cell r="FZ35">
            <v>663.31600000000003</v>
          </cell>
          <cell r="GA35">
            <v>371.61700000000002</v>
          </cell>
          <cell r="GB35">
            <v>291.7</v>
          </cell>
          <cell r="GC35">
            <v>75.882999999999996</v>
          </cell>
          <cell r="GD35">
            <v>36.555999999999997</v>
          </cell>
          <cell r="GE35">
            <v>39.326999999999998</v>
          </cell>
          <cell r="GF35">
            <v>472.88</v>
          </cell>
          <cell r="GG35">
            <v>170.501</v>
          </cell>
          <cell r="GH35">
            <v>302.37900000000002</v>
          </cell>
          <cell r="GI35">
            <v>671.88199999999995</v>
          </cell>
          <cell r="GJ35">
            <v>370.46199999999999</v>
          </cell>
          <cell r="GK35">
            <v>301.42</v>
          </cell>
          <cell r="GL35">
            <v>295.55500000000001</v>
          </cell>
          <cell r="GM35">
            <v>175.58799999999999</v>
          </cell>
          <cell r="GN35">
            <v>119.968</v>
          </cell>
          <cell r="GO35">
            <v>257.43200000000002</v>
          </cell>
          <cell r="GP35">
            <v>157.261</v>
          </cell>
          <cell r="GQ35">
            <v>100.17100000000001</v>
          </cell>
          <cell r="GR35">
            <v>43.482999999999997</v>
          </cell>
          <cell r="GS35">
            <v>19.908999999999999</v>
          </cell>
          <cell r="GT35">
            <v>23.574000000000002</v>
          </cell>
          <cell r="GU35">
            <v>414.45100000000002</v>
          </cell>
          <cell r="GV35">
            <v>213.20099999999999</v>
          </cell>
          <cell r="GW35">
            <v>201.25</v>
          </cell>
          <cell r="GX35">
            <v>1848.38</v>
          </cell>
          <cell r="GY35">
            <v>938.12599999999998</v>
          </cell>
          <cell r="GZ35">
            <v>910.25400000000002</v>
          </cell>
          <cell r="HA35">
            <v>747.61</v>
          </cell>
          <cell r="HB35">
            <v>375.53899999999999</v>
          </cell>
          <cell r="HC35">
            <v>372.07100000000003</v>
          </cell>
          <cell r="HD35">
            <v>220.923</v>
          </cell>
          <cell r="HE35">
            <v>121.937</v>
          </cell>
          <cell r="HF35">
            <v>98.986000000000004</v>
          </cell>
          <cell r="HG35">
            <v>251.20400000000001</v>
          </cell>
          <cell r="HH35">
            <v>124.15600000000001</v>
          </cell>
          <cell r="HI35">
            <v>127.048</v>
          </cell>
          <cell r="HJ35">
            <v>275.483</v>
          </cell>
          <cell r="HK35">
            <v>129.446</v>
          </cell>
          <cell r="HL35">
            <v>146.03700000000001</v>
          </cell>
          <cell r="HM35">
            <v>1100.77</v>
          </cell>
          <cell r="HN35">
            <v>562.58699999999999</v>
          </cell>
          <cell r="HO35">
            <v>538.18299999999999</v>
          </cell>
          <cell r="HP35">
            <v>963.41300000000001</v>
          </cell>
          <cell r="HQ35">
            <v>485.31200000000001</v>
          </cell>
          <cell r="HR35">
            <v>478.101</v>
          </cell>
          <cell r="HS35">
            <v>370.73</v>
          </cell>
          <cell r="HT35">
            <v>178.00399999999999</v>
          </cell>
          <cell r="HU35">
            <v>192.726</v>
          </cell>
          <cell r="HV35">
            <v>314.05399999999997</v>
          </cell>
          <cell r="HW35">
            <v>158.524</v>
          </cell>
          <cell r="HX35">
            <v>155.53</v>
          </cell>
          <cell r="HY35">
            <v>278.62900000000002</v>
          </cell>
          <cell r="HZ35">
            <v>148.78299999999999</v>
          </cell>
          <cell r="IA35">
            <v>129.846</v>
          </cell>
          <cell r="IB35">
            <v>137.357</v>
          </cell>
          <cell r="IC35">
            <v>77.275000000000006</v>
          </cell>
          <cell r="ID35">
            <v>60.081000000000003</v>
          </cell>
          <cell r="IE35">
            <v>131.62200000000001</v>
          </cell>
          <cell r="IF35">
            <v>74.418999999999997</v>
          </cell>
          <cell r="IG35">
            <v>57.203000000000003</v>
          </cell>
          <cell r="IH35">
            <v>5.7350000000000003</v>
          </cell>
          <cell r="II35">
            <v>2.8559999999999999</v>
          </cell>
          <cell r="IJ35">
            <v>2.879</v>
          </cell>
          <cell r="IK35">
            <v>5.7350000000000003</v>
          </cell>
          <cell r="IL35">
            <v>2.8559999999999999</v>
          </cell>
          <cell r="IM35">
            <v>2.879</v>
          </cell>
          <cell r="IN35">
            <v>0</v>
          </cell>
          <cell r="IO35">
            <v>0</v>
          </cell>
          <cell r="IP35">
            <v>0</v>
          </cell>
          <cell r="IQ35">
            <v>243.708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0</v>
          </cell>
          <cell r="HN36">
            <v>0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  <cell r="IF36">
            <v>0</v>
          </cell>
          <cell r="IG36">
            <v>0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  <cell r="IO36">
            <v>0</v>
          </cell>
          <cell r="IP36">
            <v>0</v>
          </cell>
          <cell r="IQ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0</v>
          </cell>
          <cell r="IC37">
            <v>0</v>
          </cell>
          <cell r="ID37">
            <v>0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  <cell r="IO37">
            <v>0</v>
          </cell>
          <cell r="IP37">
            <v>0</v>
          </cell>
          <cell r="IQ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0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  <cell r="HU38">
            <v>0</v>
          </cell>
          <cell r="HV38">
            <v>0</v>
          </cell>
          <cell r="HW38">
            <v>0</v>
          </cell>
          <cell r="HX38">
            <v>0</v>
          </cell>
          <cell r="HY38">
            <v>0</v>
          </cell>
          <cell r="HZ38">
            <v>0</v>
          </cell>
          <cell r="IA38">
            <v>0</v>
          </cell>
          <cell r="IB38">
            <v>0</v>
          </cell>
          <cell r="IC38">
            <v>0</v>
          </cell>
          <cell r="ID38">
            <v>0</v>
          </cell>
          <cell r="IE38">
            <v>0</v>
          </cell>
          <cell r="IF38">
            <v>0</v>
          </cell>
          <cell r="IG38">
            <v>0</v>
          </cell>
          <cell r="IH38">
            <v>0</v>
          </cell>
          <cell r="II38">
            <v>0</v>
          </cell>
          <cell r="IJ38">
            <v>0</v>
          </cell>
          <cell r="IK38">
            <v>0</v>
          </cell>
          <cell r="IL38">
            <v>0</v>
          </cell>
          <cell r="IM38">
            <v>0</v>
          </cell>
          <cell r="IN38">
            <v>0</v>
          </cell>
          <cell r="IO38">
            <v>0</v>
          </cell>
          <cell r="IP38">
            <v>0</v>
          </cell>
          <cell r="IQ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  <cell r="HU39">
            <v>0</v>
          </cell>
          <cell r="HV39">
            <v>0</v>
          </cell>
          <cell r="HW39">
            <v>0</v>
          </cell>
          <cell r="HX39">
            <v>0</v>
          </cell>
          <cell r="HY39">
            <v>0</v>
          </cell>
          <cell r="HZ39">
            <v>0</v>
          </cell>
          <cell r="IA39">
            <v>0</v>
          </cell>
          <cell r="IB39">
            <v>0</v>
          </cell>
          <cell r="IC39">
            <v>0</v>
          </cell>
          <cell r="ID39">
            <v>0</v>
          </cell>
          <cell r="IE39">
            <v>0</v>
          </cell>
          <cell r="IF39">
            <v>0</v>
          </cell>
          <cell r="IG39">
            <v>0</v>
          </cell>
          <cell r="IH39">
            <v>0</v>
          </cell>
          <cell r="II39">
            <v>0</v>
          </cell>
          <cell r="IJ39">
            <v>0</v>
          </cell>
          <cell r="IK39">
            <v>0</v>
          </cell>
          <cell r="IL39">
            <v>0</v>
          </cell>
          <cell r="IM39">
            <v>0</v>
          </cell>
          <cell r="IN39">
            <v>0</v>
          </cell>
          <cell r="IO39">
            <v>0</v>
          </cell>
          <cell r="IP39">
            <v>0</v>
          </cell>
          <cell r="IQ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0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0</v>
          </cell>
          <cell r="IG40">
            <v>0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M40">
            <v>0</v>
          </cell>
          <cell r="IN40">
            <v>0</v>
          </cell>
          <cell r="IO40">
            <v>0</v>
          </cell>
          <cell r="IP40">
            <v>0</v>
          </cell>
          <cell r="IQ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0</v>
          </cell>
          <cell r="IB41">
            <v>0</v>
          </cell>
          <cell r="IC41">
            <v>0</v>
          </cell>
          <cell r="ID41">
            <v>0</v>
          </cell>
          <cell r="IE41">
            <v>0</v>
          </cell>
          <cell r="IF41">
            <v>0</v>
          </cell>
          <cell r="IG41">
            <v>0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  <cell r="IO41">
            <v>0</v>
          </cell>
          <cell r="IP41">
            <v>0</v>
          </cell>
          <cell r="IQ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0</v>
          </cell>
          <cell r="IC42">
            <v>0</v>
          </cell>
          <cell r="ID42">
            <v>0</v>
          </cell>
          <cell r="IE42">
            <v>0</v>
          </cell>
          <cell r="IF42">
            <v>0</v>
          </cell>
          <cell r="IG42">
            <v>0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  <cell r="IO42">
            <v>0</v>
          </cell>
          <cell r="IP42">
            <v>0</v>
          </cell>
          <cell r="IQ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  <cell r="IC43">
            <v>0</v>
          </cell>
          <cell r="ID43">
            <v>0</v>
          </cell>
          <cell r="IE43">
            <v>0</v>
          </cell>
          <cell r="IF43">
            <v>0</v>
          </cell>
          <cell r="IG43">
            <v>0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  <cell r="IO43">
            <v>0</v>
          </cell>
          <cell r="IP43">
            <v>0</v>
          </cell>
          <cell r="IQ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0</v>
          </cell>
          <cell r="IC44">
            <v>0</v>
          </cell>
          <cell r="ID44">
            <v>0</v>
          </cell>
          <cell r="IE44">
            <v>0</v>
          </cell>
          <cell r="IF44">
            <v>0</v>
          </cell>
          <cell r="IG44">
            <v>0</v>
          </cell>
          <cell r="IH44">
            <v>0</v>
          </cell>
          <cell r="II44">
            <v>0</v>
          </cell>
          <cell r="IJ44">
            <v>0</v>
          </cell>
          <cell r="IK44">
            <v>0</v>
          </cell>
          <cell r="IL44">
            <v>0</v>
          </cell>
          <cell r="IM44">
            <v>0</v>
          </cell>
          <cell r="IN44">
            <v>0</v>
          </cell>
          <cell r="IO44">
            <v>0</v>
          </cell>
          <cell r="IP44">
            <v>0</v>
          </cell>
          <cell r="IQ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0</v>
          </cell>
          <cell r="IC45">
            <v>0</v>
          </cell>
          <cell r="ID45">
            <v>0</v>
          </cell>
          <cell r="IE45">
            <v>0</v>
          </cell>
          <cell r="IF45">
            <v>0</v>
          </cell>
          <cell r="IG45">
            <v>0</v>
          </cell>
          <cell r="IH45">
            <v>0</v>
          </cell>
          <cell r="II45">
            <v>0</v>
          </cell>
          <cell r="IJ45">
            <v>0</v>
          </cell>
          <cell r="IK45">
            <v>0</v>
          </cell>
          <cell r="IL45">
            <v>0</v>
          </cell>
          <cell r="IM45">
            <v>0</v>
          </cell>
          <cell r="IN45">
            <v>0</v>
          </cell>
          <cell r="IO45">
            <v>0</v>
          </cell>
          <cell r="IP45">
            <v>0</v>
          </cell>
          <cell r="IQ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  <cell r="HU46">
            <v>0</v>
          </cell>
          <cell r="HV46">
            <v>0</v>
          </cell>
          <cell r="HW46">
            <v>0</v>
          </cell>
          <cell r="HX46">
            <v>0</v>
          </cell>
          <cell r="HY46">
            <v>0</v>
          </cell>
          <cell r="HZ46">
            <v>0</v>
          </cell>
          <cell r="IA46">
            <v>0</v>
          </cell>
          <cell r="IB46">
            <v>0</v>
          </cell>
          <cell r="IC46">
            <v>0</v>
          </cell>
          <cell r="ID46">
            <v>0</v>
          </cell>
          <cell r="IE46">
            <v>0</v>
          </cell>
          <cell r="IF46">
            <v>0</v>
          </cell>
          <cell r="IG46">
            <v>0</v>
          </cell>
          <cell r="IH46">
            <v>0</v>
          </cell>
          <cell r="II46">
            <v>0</v>
          </cell>
          <cell r="IJ46">
            <v>0</v>
          </cell>
          <cell r="IK46">
            <v>0</v>
          </cell>
          <cell r="IL46">
            <v>0</v>
          </cell>
          <cell r="IM46">
            <v>0</v>
          </cell>
          <cell r="IN46">
            <v>0</v>
          </cell>
          <cell r="IO46">
            <v>0</v>
          </cell>
          <cell r="IP46">
            <v>0</v>
          </cell>
          <cell r="IQ46">
            <v>0</v>
          </cell>
        </row>
        <row r="47">
          <cell r="B47">
            <v>12457.397999999999</v>
          </cell>
          <cell r="C47">
            <v>6612.6490000000003</v>
          </cell>
          <cell r="D47">
            <v>5844.7489999999998</v>
          </cell>
          <cell r="E47">
            <v>2399.5819999999999</v>
          </cell>
          <cell r="F47">
            <v>1260.595</v>
          </cell>
          <cell r="G47">
            <v>1138.9870000000001</v>
          </cell>
          <cell r="H47">
            <v>661.18299999999999</v>
          </cell>
          <cell r="I47">
            <v>348.15499999999997</v>
          </cell>
          <cell r="J47">
            <v>313.02800000000002</v>
          </cell>
          <cell r="K47">
            <v>689.76300000000003</v>
          </cell>
          <cell r="L47">
            <v>365.13499999999999</v>
          </cell>
          <cell r="M47">
            <v>324.62900000000002</v>
          </cell>
          <cell r="N47">
            <v>1048.636</v>
          </cell>
          <cell r="O47">
            <v>547.30499999999995</v>
          </cell>
          <cell r="P47">
            <v>501.33</v>
          </cell>
          <cell r="Q47">
            <v>10057.816000000001</v>
          </cell>
          <cell r="R47">
            <v>5352.0540000000001</v>
          </cell>
          <cell r="S47">
            <v>4705.7619999999997</v>
          </cell>
          <cell r="T47">
            <v>4451.6210000000001</v>
          </cell>
          <cell r="U47">
            <v>2336.2640000000001</v>
          </cell>
          <cell r="V47">
            <v>2115.357</v>
          </cell>
          <cell r="W47">
            <v>1295.885</v>
          </cell>
          <cell r="X47">
            <v>685.49199999999996</v>
          </cell>
          <cell r="Y47">
            <v>610.39300000000003</v>
          </cell>
          <cell r="Z47">
            <v>1367.393</v>
          </cell>
          <cell r="AA47">
            <v>703.029</v>
          </cell>
          <cell r="AB47">
            <v>664.36400000000003</v>
          </cell>
          <cell r="AC47">
            <v>1788.3420000000001</v>
          </cell>
          <cell r="AD47">
            <v>947.74300000000005</v>
          </cell>
          <cell r="AE47">
            <v>840.59900000000005</v>
          </cell>
          <cell r="AF47">
            <v>5606.1949999999997</v>
          </cell>
          <cell r="AG47">
            <v>3015.79</v>
          </cell>
          <cell r="AH47">
            <v>2590.4050000000002</v>
          </cell>
          <cell r="AI47">
            <v>2249.2040000000002</v>
          </cell>
          <cell r="AJ47">
            <v>1171.5029999999999</v>
          </cell>
          <cell r="AK47">
            <v>1077.7</v>
          </cell>
          <cell r="AL47">
            <v>3356.991</v>
          </cell>
          <cell r="AM47">
            <v>1844.287</v>
          </cell>
          <cell r="AN47">
            <v>1512.7049999999999</v>
          </cell>
          <cell r="AO47">
            <v>2082.1790000000001</v>
          </cell>
          <cell r="AP47">
            <v>1070.009</v>
          </cell>
          <cell r="AQ47">
            <v>1012.17</v>
          </cell>
          <cell r="AR47">
            <v>1274.8119999999999</v>
          </cell>
          <cell r="AS47">
            <v>774.27700000000004</v>
          </cell>
          <cell r="AT47">
            <v>500.53500000000003</v>
          </cell>
          <cell r="AU47">
            <v>1007.579</v>
          </cell>
          <cell r="AV47">
            <v>570.35500000000002</v>
          </cell>
          <cell r="AW47">
            <v>437.22399999999999</v>
          </cell>
          <cell r="AX47">
            <v>11449.819</v>
          </cell>
          <cell r="AY47">
            <v>6042.2939999999999</v>
          </cell>
          <cell r="AZ47">
            <v>5407.5249999999996</v>
          </cell>
          <cell r="BA47">
            <v>19854.566999999999</v>
          </cell>
          <cell r="BB47">
            <v>9761.2119999999995</v>
          </cell>
          <cell r="BC47">
            <v>10093.355</v>
          </cell>
          <cell r="BD47">
            <v>2997.127</v>
          </cell>
          <cell r="BE47">
            <v>1495.9179999999999</v>
          </cell>
          <cell r="BF47">
            <v>1501.2090000000001</v>
          </cell>
          <cell r="BG47">
            <v>2118.3510000000001</v>
          </cell>
          <cell r="BH47">
            <v>1093.0050000000001</v>
          </cell>
          <cell r="BI47">
            <v>1025.346</v>
          </cell>
          <cell r="BJ47">
            <v>1414.5550000000001</v>
          </cell>
          <cell r="BK47">
            <v>775.51300000000003</v>
          </cell>
          <cell r="BL47">
            <v>639.04200000000003</v>
          </cell>
          <cell r="BM47">
            <v>703.79600000000005</v>
          </cell>
          <cell r="BN47">
            <v>317.49200000000002</v>
          </cell>
          <cell r="BO47">
            <v>386.303</v>
          </cell>
          <cell r="BP47">
            <v>266.339</v>
          </cell>
          <cell r="BQ47">
            <v>107.619</v>
          </cell>
          <cell r="BR47">
            <v>158.72</v>
          </cell>
          <cell r="BS47">
            <v>303.77499999999998</v>
          </cell>
          <cell r="BT47">
            <v>159.78700000000001</v>
          </cell>
          <cell r="BU47">
            <v>143.988</v>
          </cell>
          <cell r="BV47">
            <v>575.00099999999998</v>
          </cell>
          <cell r="BW47">
            <v>243.126</v>
          </cell>
          <cell r="BX47">
            <v>331.875</v>
          </cell>
          <cell r="BY47">
            <v>1242.6130000000001</v>
          </cell>
          <cell r="BZ47">
            <v>613.75</v>
          </cell>
          <cell r="CA47">
            <v>628.86300000000006</v>
          </cell>
          <cell r="CB47">
            <v>768.37400000000002</v>
          </cell>
          <cell r="CC47">
            <v>420.197</v>
          </cell>
          <cell r="CD47">
            <v>348.17700000000002</v>
          </cell>
          <cell r="CE47">
            <v>73.905000000000001</v>
          </cell>
          <cell r="CF47">
            <v>27.420999999999999</v>
          </cell>
          <cell r="CG47">
            <v>46.484000000000002</v>
          </cell>
          <cell r="CH47">
            <v>474.23899999999998</v>
          </cell>
          <cell r="CI47">
            <v>193.553</v>
          </cell>
          <cell r="CJ47">
            <v>280.68599999999998</v>
          </cell>
          <cell r="CK47">
            <v>643.74199999999996</v>
          </cell>
          <cell r="CL47">
            <v>359.51799999999997</v>
          </cell>
          <cell r="CM47">
            <v>284.22399999999999</v>
          </cell>
          <cell r="CN47">
            <v>270.32</v>
          </cell>
          <cell r="CO47">
            <v>152.37299999999999</v>
          </cell>
          <cell r="CP47">
            <v>117.94799999999999</v>
          </cell>
          <cell r="CQ47">
            <v>239.20400000000001</v>
          </cell>
          <cell r="CR47">
            <v>150.15799999999999</v>
          </cell>
          <cell r="CS47">
            <v>89.046999999999997</v>
          </cell>
          <cell r="CT47">
            <v>39.470999999999997</v>
          </cell>
          <cell r="CU47">
            <v>23.308</v>
          </cell>
          <cell r="CV47">
            <v>16.163</v>
          </cell>
          <cell r="CW47">
            <v>404.53699999999998</v>
          </cell>
          <cell r="CX47">
            <v>209.36</v>
          </cell>
          <cell r="CY47">
            <v>195.17699999999999</v>
          </cell>
          <cell r="CZ47">
            <v>11932.655000000001</v>
          </cell>
          <cell r="DA47">
            <v>6295.0659999999998</v>
          </cell>
          <cell r="DB47">
            <v>5637.5889999999999</v>
          </cell>
          <cell r="DC47">
            <v>2380.4650000000001</v>
          </cell>
          <cell r="DD47">
            <v>1248.335</v>
          </cell>
          <cell r="DE47">
            <v>1132.1300000000001</v>
          </cell>
          <cell r="DF47">
            <v>655.02300000000002</v>
          </cell>
          <cell r="DG47">
            <v>344.58300000000003</v>
          </cell>
          <cell r="DH47">
            <v>310.43900000000002</v>
          </cell>
          <cell r="DI47">
            <v>684.52200000000005</v>
          </cell>
          <cell r="DJ47">
            <v>362.03199999999998</v>
          </cell>
          <cell r="DK47">
            <v>322.49</v>
          </cell>
          <cell r="DL47">
            <v>1040.921</v>
          </cell>
          <cell r="DM47">
            <v>541.72</v>
          </cell>
          <cell r="DN47">
            <v>499.20100000000002</v>
          </cell>
          <cell r="DO47">
            <v>9552.19</v>
          </cell>
          <cell r="DP47">
            <v>5046.7309999999998</v>
          </cell>
          <cell r="DQ47">
            <v>4505.4589999999998</v>
          </cell>
          <cell r="DR47">
            <v>4382.7809999999999</v>
          </cell>
          <cell r="DS47">
            <v>2298.123</v>
          </cell>
          <cell r="DT47">
            <v>2084.6579999999999</v>
          </cell>
          <cell r="DU47">
            <v>1280.0650000000001</v>
          </cell>
          <cell r="DV47">
            <v>677.29</v>
          </cell>
          <cell r="DW47">
            <v>602.77499999999998</v>
          </cell>
          <cell r="DX47">
            <v>1348.1310000000001</v>
          </cell>
          <cell r="DY47">
            <v>693.024</v>
          </cell>
          <cell r="DZ47">
            <v>655.10699999999997</v>
          </cell>
          <cell r="EA47">
            <v>1754.585</v>
          </cell>
          <cell r="EB47">
            <v>927.80899999999997</v>
          </cell>
          <cell r="EC47">
            <v>826.77599999999995</v>
          </cell>
          <cell r="ED47">
            <v>5169.4089999999997</v>
          </cell>
          <cell r="EE47">
            <v>2748.6080000000002</v>
          </cell>
          <cell r="EF47">
            <v>2420.8009999999999</v>
          </cell>
          <cell r="EG47">
            <v>2171.277</v>
          </cell>
          <cell r="EH47">
            <v>1125.395</v>
          </cell>
          <cell r="EI47">
            <v>1045.8810000000001</v>
          </cell>
          <cell r="EJ47">
            <v>2998.1329999999998</v>
          </cell>
          <cell r="EK47">
            <v>1623.212</v>
          </cell>
          <cell r="EL47">
            <v>1374.92</v>
          </cell>
          <cell r="EM47">
            <v>1954.8030000000001</v>
          </cell>
          <cell r="EN47">
            <v>992.42399999999998</v>
          </cell>
          <cell r="EO47">
            <v>962.37900000000002</v>
          </cell>
          <cell r="EP47">
            <v>1043.33</v>
          </cell>
          <cell r="EQ47">
            <v>630.78800000000001</v>
          </cell>
          <cell r="ER47">
            <v>412.541</v>
          </cell>
          <cell r="ES47">
            <v>1001.998</v>
          </cell>
          <cell r="ET47">
            <v>567.06299999999999</v>
          </cell>
          <cell r="EU47">
            <v>434.935</v>
          </cell>
          <cell r="EV47">
            <v>10930.656999999999</v>
          </cell>
          <cell r="EW47">
            <v>5728.0029999999997</v>
          </cell>
          <cell r="EX47">
            <v>5202.6540000000005</v>
          </cell>
          <cell r="EY47">
            <v>16112.022000000001</v>
          </cell>
          <cell r="EZ47">
            <v>7981.1509999999998</v>
          </cell>
          <cell r="FA47">
            <v>8130.8710000000001</v>
          </cell>
          <cell r="FB47">
            <v>2864.7170000000001</v>
          </cell>
          <cell r="FC47">
            <v>1415.5050000000001</v>
          </cell>
          <cell r="FD47">
            <v>1449.212</v>
          </cell>
          <cell r="FE47">
            <v>2071.0940000000001</v>
          </cell>
          <cell r="FF47">
            <v>1061.2940000000001</v>
          </cell>
          <cell r="FG47">
            <v>1009.8</v>
          </cell>
          <cell r="FH47">
            <v>1390.1959999999999</v>
          </cell>
          <cell r="FI47">
            <v>759.10299999999995</v>
          </cell>
          <cell r="FJ47">
            <v>631.09400000000005</v>
          </cell>
          <cell r="FK47">
            <v>680.89800000000002</v>
          </cell>
          <cell r="FL47">
            <v>302.19099999999997</v>
          </cell>
          <cell r="FM47">
            <v>378.70600000000002</v>
          </cell>
          <cell r="FN47">
            <v>260.30099999999999</v>
          </cell>
          <cell r="FO47">
            <v>104.18600000000001</v>
          </cell>
          <cell r="FP47">
            <v>156.11500000000001</v>
          </cell>
          <cell r="FQ47">
            <v>301.875</v>
          </cell>
          <cell r="FR47">
            <v>158.852</v>
          </cell>
          <cell r="FS47">
            <v>143.023</v>
          </cell>
          <cell r="FT47">
            <v>491.74799999999999</v>
          </cell>
          <cell r="FU47">
            <v>195.358</v>
          </cell>
          <cell r="FV47">
            <v>296.38900000000001</v>
          </cell>
          <cell r="FW47">
            <v>1183.9449999999999</v>
          </cell>
          <cell r="FX47">
            <v>579.33500000000004</v>
          </cell>
          <cell r="FY47">
            <v>604.61</v>
          </cell>
          <cell r="FZ47">
            <v>764.024</v>
          </cell>
          <cell r="GA47">
            <v>417.59899999999999</v>
          </cell>
          <cell r="GB47">
            <v>346.42599999999999</v>
          </cell>
          <cell r="GC47">
            <v>72.614999999999995</v>
          </cell>
          <cell r="GD47">
            <v>26.131</v>
          </cell>
          <cell r="GE47">
            <v>46.484000000000002</v>
          </cell>
          <cell r="GF47">
            <v>419.92099999999999</v>
          </cell>
          <cell r="GG47">
            <v>161.73699999999999</v>
          </cell>
          <cell r="GH47">
            <v>258.18400000000003</v>
          </cell>
          <cell r="GI47">
            <v>611.67600000000004</v>
          </cell>
          <cell r="GJ47">
            <v>341.93900000000002</v>
          </cell>
          <cell r="GK47">
            <v>269.73700000000002</v>
          </cell>
          <cell r="GL47">
            <v>265.02199999999999</v>
          </cell>
          <cell r="GM47">
            <v>149.83600000000001</v>
          </cell>
          <cell r="GN47">
            <v>115.18600000000001</v>
          </cell>
          <cell r="GO47">
            <v>237.97399999999999</v>
          </cell>
          <cell r="GP47">
            <v>149.464</v>
          </cell>
          <cell r="GQ47">
            <v>88.51</v>
          </cell>
          <cell r="GR47">
            <v>39.308999999999997</v>
          </cell>
          <cell r="GS47">
            <v>23.308</v>
          </cell>
          <cell r="GT47">
            <v>16.001999999999999</v>
          </cell>
          <cell r="GU47">
            <v>373.702</v>
          </cell>
          <cell r="GV47">
            <v>192.47399999999999</v>
          </cell>
          <cell r="GW47">
            <v>181.22800000000001</v>
          </cell>
          <cell r="GX47">
            <v>1912.5419999999999</v>
          </cell>
          <cell r="GY47">
            <v>971.27499999999998</v>
          </cell>
          <cell r="GZ47">
            <v>941.26800000000003</v>
          </cell>
          <cell r="HA47">
            <v>765.529</v>
          </cell>
          <cell r="HB47">
            <v>386.8</v>
          </cell>
          <cell r="HC47">
            <v>378.72899999999998</v>
          </cell>
          <cell r="HD47">
            <v>246.39400000000001</v>
          </cell>
          <cell r="HE47">
            <v>126.23</v>
          </cell>
          <cell r="HF47">
            <v>120.16500000000001</v>
          </cell>
          <cell r="HG47">
            <v>221.702</v>
          </cell>
          <cell r="HH47">
            <v>108</v>
          </cell>
          <cell r="HI47">
            <v>113.702</v>
          </cell>
          <cell r="HJ47">
            <v>297.43299999999999</v>
          </cell>
          <cell r="HK47">
            <v>152.571</v>
          </cell>
          <cell r="HL47">
            <v>144.86199999999999</v>
          </cell>
          <cell r="HM47">
            <v>1147.0129999999999</v>
          </cell>
          <cell r="HN47">
            <v>584.47400000000005</v>
          </cell>
          <cell r="HO47">
            <v>562.53899999999999</v>
          </cell>
          <cell r="HP47">
            <v>1001.38</v>
          </cell>
          <cell r="HQ47">
            <v>505.697</v>
          </cell>
          <cell r="HR47">
            <v>495.68299999999999</v>
          </cell>
          <cell r="HS47">
            <v>362.56</v>
          </cell>
          <cell r="HT47">
            <v>176.92400000000001</v>
          </cell>
          <cell r="HU47">
            <v>185.636</v>
          </cell>
          <cell r="HV47">
            <v>334.59500000000003</v>
          </cell>
          <cell r="HW47">
            <v>164.24100000000001</v>
          </cell>
          <cell r="HX47">
            <v>170.35400000000001</v>
          </cell>
          <cell r="HY47">
            <v>304.226</v>
          </cell>
          <cell r="HZ47">
            <v>164.53200000000001</v>
          </cell>
          <cell r="IA47">
            <v>139.69300000000001</v>
          </cell>
          <cell r="IB47">
            <v>145.63300000000001</v>
          </cell>
          <cell r="IC47">
            <v>78.777000000000001</v>
          </cell>
          <cell r="ID47">
            <v>66.855000000000004</v>
          </cell>
          <cell r="IE47">
            <v>139.80000000000001</v>
          </cell>
          <cell r="IF47">
            <v>76.185000000000002</v>
          </cell>
          <cell r="IG47">
            <v>63.615000000000002</v>
          </cell>
          <cell r="IH47">
            <v>5.8330000000000002</v>
          </cell>
          <cell r="II47">
            <v>2.5920000000000001</v>
          </cell>
          <cell r="IJ47">
            <v>3.24</v>
          </cell>
          <cell r="IK47">
            <v>5.8330000000000002</v>
          </cell>
          <cell r="IL47">
            <v>2.5920000000000001</v>
          </cell>
          <cell r="IM47">
            <v>3.24</v>
          </cell>
          <cell r="IN47">
            <v>0</v>
          </cell>
          <cell r="IO47">
            <v>0</v>
          </cell>
          <cell r="IP47">
            <v>0</v>
          </cell>
          <cell r="IQ47">
            <v>235.66499999999999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0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</v>
          </cell>
          <cell r="HN48">
            <v>0</v>
          </cell>
          <cell r="HO48">
            <v>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0</v>
          </cell>
          <cell r="HU48">
            <v>0</v>
          </cell>
          <cell r="HV48">
            <v>0</v>
          </cell>
          <cell r="HW48">
            <v>0</v>
          </cell>
          <cell r="HX48">
            <v>0</v>
          </cell>
          <cell r="HY48">
            <v>0</v>
          </cell>
          <cell r="HZ48">
            <v>0</v>
          </cell>
          <cell r="IA48">
            <v>0</v>
          </cell>
          <cell r="IB48">
            <v>0</v>
          </cell>
          <cell r="IC48">
            <v>0</v>
          </cell>
          <cell r="ID48">
            <v>0</v>
          </cell>
          <cell r="IE48">
            <v>0</v>
          </cell>
          <cell r="IF48">
            <v>0</v>
          </cell>
          <cell r="IG48">
            <v>0</v>
          </cell>
          <cell r="IH48">
            <v>0</v>
          </cell>
          <cell r="II48">
            <v>0</v>
          </cell>
          <cell r="IJ48">
            <v>0</v>
          </cell>
          <cell r="IK48">
            <v>0</v>
          </cell>
          <cell r="IL48">
            <v>0</v>
          </cell>
          <cell r="IM48">
            <v>0</v>
          </cell>
          <cell r="IN48">
            <v>0</v>
          </cell>
          <cell r="IO48">
            <v>0</v>
          </cell>
          <cell r="IP48">
            <v>0</v>
          </cell>
          <cell r="IQ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  <cell r="GY49">
            <v>0</v>
          </cell>
          <cell r="GZ49">
            <v>0</v>
          </cell>
          <cell r="HA49">
            <v>0</v>
          </cell>
          <cell r="HB49">
            <v>0</v>
          </cell>
          <cell r="HC49">
            <v>0</v>
          </cell>
          <cell r="HD49">
            <v>0</v>
          </cell>
          <cell r="HE49">
            <v>0</v>
          </cell>
          <cell r="HF49">
            <v>0</v>
          </cell>
          <cell r="HG49">
            <v>0</v>
          </cell>
          <cell r="HH49">
            <v>0</v>
          </cell>
          <cell r="HI49">
            <v>0</v>
          </cell>
          <cell r="HJ49">
            <v>0</v>
          </cell>
          <cell r="HK49">
            <v>0</v>
          </cell>
          <cell r="HL49">
            <v>0</v>
          </cell>
          <cell r="HM49">
            <v>0</v>
          </cell>
          <cell r="HN49">
            <v>0</v>
          </cell>
          <cell r="HO49">
            <v>0</v>
          </cell>
          <cell r="HP49">
            <v>0</v>
          </cell>
          <cell r="HQ49">
            <v>0</v>
          </cell>
          <cell r="HR49">
            <v>0</v>
          </cell>
          <cell r="HS49">
            <v>0</v>
          </cell>
          <cell r="HT49">
            <v>0</v>
          </cell>
          <cell r="HU49">
            <v>0</v>
          </cell>
          <cell r="HV49">
            <v>0</v>
          </cell>
          <cell r="HW49">
            <v>0</v>
          </cell>
          <cell r="HX49">
            <v>0</v>
          </cell>
          <cell r="HY49">
            <v>0</v>
          </cell>
          <cell r="HZ49">
            <v>0</v>
          </cell>
          <cell r="IA49">
            <v>0</v>
          </cell>
          <cell r="IB49">
            <v>0</v>
          </cell>
          <cell r="IC49">
            <v>0</v>
          </cell>
          <cell r="ID49">
            <v>0</v>
          </cell>
          <cell r="IE49">
            <v>0</v>
          </cell>
          <cell r="IF49">
            <v>0</v>
          </cell>
          <cell r="IG49">
            <v>0</v>
          </cell>
          <cell r="IH49">
            <v>0</v>
          </cell>
          <cell r="II49">
            <v>0</v>
          </cell>
          <cell r="IJ49">
            <v>0</v>
          </cell>
          <cell r="IK49">
            <v>0</v>
          </cell>
          <cell r="IL49">
            <v>0</v>
          </cell>
          <cell r="IM49">
            <v>0</v>
          </cell>
          <cell r="IN49">
            <v>0</v>
          </cell>
          <cell r="IO49">
            <v>0</v>
          </cell>
          <cell r="IP49">
            <v>0</v>
          </cell>
          <cell r="IQ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  <cell r="HU50">
            <v>0</v>
          </cell>
          <cell r="HV50">
            <v>0</v>
          </cell>
          <cell r="HW50">
            <v>0</v>
          </cell>
          <cell r="HX50">
            <v>0</v>
          </cell>
          <cell r="HY50">
            <v>0</v>
          </cell>
          <cell r="HZ50">
            <v>0</v>
          </cell>
          <cell r="IA50">
            <v>0</v>
          </cell>
          <cell r="IB50">
            <v>0</v>
          </cell>
          <cell r="IC50">
            <v>0</v>
          </cell>
          <cell r="ID50">
            <v>0</v>
          </cell>
          <cell r="IE50">
            <v>0</v>
          </cell>
          <cell r="IF50">
            <v>0</v>
          </cell>
          <cell r="IG50">
            <v>0</v>
          </cell>
          <cell r="IH50">
            <v>0</v>
          </cell>
          <cell r="II50">
            <v>0</v>
          </cell>
          <cell r="IJ50">
            <v>0</v>
          </cell>
          <cell r="IK50">
            <v>0</v>
          </cell>
          <cell r="IL50">
            <v>0</v>
          </cell>
          <cell r="IM50">
            <v>0</v>
          </cell>
          <cell r="IN50">
            <v>0</v>
          </cell>
          <cell r="IO50">
            <v>0</v>
          </cell>
          <cell r="IP50">
            <v>0</v>
          </cell>
          <cell r="IQ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0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0</v>
          </cell>
          <cell r="HN51">
            <v>0</v>
          </cell>
          <cell r="HO51">
            <v>0</v>
          </cell>
          <cell r="HP51">
            <v>0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0</v>
          </cell>
          <cell r="IG51">
            <v>0</v>
          </cell>
          <cell r="IH51">
            <v>0</v>
          </cell>
          <cell r="II51">
            <v>0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  <cell r="IN51">
            <v>0</v>
          </cell>
          <cell r="IO51">
            <v>0</v>
          </cell>
          <cell r="IP51">
            <v>0</v>
          </cell>
          <cell r="IQ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  <cell r="GY52">
            <v>0</v>
          </cell>
          <cell r="GZ52">
            <v>0</v>
          </cell>
          <cell r="HA52">
            <v>0</v>
          </cell>
          <cell r="HB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0</v>
          </cell>
          <cell r="HT52">
            <v>0</v>
          </cell>
          <cell r="HU52">
            <v>0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  <cell r="IA52">
            <v>0</v>
          </cell>
          <cell r="IB52">
            <v>0</v>
          </cell>
          <cell r="IC52">
            <v>0</v>
          </cell>
          <cell r="ID52">
            <v>0</v>
          </cell>
          <cell r="IE52">
            <v>0</v>
          </cell>
          <cell r="IF52">
            <v>0</v>
          </cell>
          <cell r="IG52">
            <v>0</v>
          </cell>
          <cell r="IH52">
            <v>0</v>
          </cell>
          <cell r="II52">
            <v>0</v>
          </cell>
          <cell r="IJ52">
            <v>0</v>
          </cell>
          <cell r="IK52">
            <v>0</v>
          </cell>
          <cell r="IL52">
            <v>0</v>
          </cell>
          <cell r="IM52">
            <v>0</v>
          </cell>
          <cell r="IN52">
            <v>0</v>
          </cell>
          <cell r="IO52">
            <v>0</v>
          </cell>
          <cell r="IP52">
            <v>0</v>
          </cell>
          <cell r="IQ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  <cell r="HU53">
            <v>0</v>
          </cell>
          <cell r="HV53">
            <v>0</v>
          </cell>
          <cell r="HW53">
            <v>0</v>
          </cell>
          <cell r="HX53">
            <v>0</v>
          </cell>
          <cell r="HY53">
            <v>0</v>
          </cell>
          <cell r="HZ53">
            <v>0</v>
          </cell>
          <cell r="IA53">
            <v>0</v>
          </cell>
          <cell r="IB53">
            <v>0</v>
          </cell>
          <cell r="IC53">
            <v>0</v>
          </cell>
          <cell r="ID53">
            <v>0</v>
          </cell>
          <cell r="IE53">
            <v>0</v>
          </cell>
          <cell r="IF53">
            <v>0</v>
          </cell>
          <cell r="IG53">
            <v>0</v>
          </cell>
          <cell r="IH53">
            <v>0</v>
          </cell>
          <cell r="II53">
            <v>0</v>
          </cell>
          <cell r="IJ53">
            <v>0</v>
          </cell>
          <cell r="IK53">
            <v>0</v>
          </cell>
          <cell r="IL53">
            <v>0</v>
          </cell>
          <cell r="IM53">
            <v>0</v>
          </cell>
          <cell r="IN53">
            <v>0</v>
          </cell>
          <cell r="IO53">
            <v>0</v>
          </cell>
          <cell r="IP53">
            <v>0</v>
          </cell>
          <cell r="IQ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  <cell r="IC54">
            <v>0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0</v>
          </cell>
          <cell r="IM54">
            <v>0</v>
          </cell>
          <cell r="IN54">
            <v>0</v>
          </cell>
          <cell r="IO54">
            <v>0</v>
          </cell>
          <cell r="IP54">
            <v>0</v>
          </cell>
          <cell r="IQ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0</v>
          </cell>
          <cell r="HN55">
            <v>0</v>
          </cell>
          <cell r="HO55">
            <v>0</v>
          </cell>
          <cell r="HP55">
            <v>0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0</v>
          </cell>
          <cell r="IG55">
            <v>0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M55">
            <v>0</v>
          </cell>
          <cell r="IN55">
            <v>0</v>
          </cell>
          <cell r="IO55">
            <v>0</v>
          </cell>
          <cell r="IP55">
            <v>0</v>
          </cell>
          <cell r="IQ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M56">
            <v>0</v>
          </cell>
          <cell r="GN56">
            <v>0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S56">
            <v>0</v>
          </cell>
          <cell r="GT56">
            <v>0</v>
          </cell>
          <cell r="GU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  <cell r="HC56">
            <v>0</v>
          </cell>
          <cell r="HD56">
            <v>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0</v>
          </cell>
          <cell r="HJ56">
            <v>0</v>
          </cell>
          <cell r="HK56">
            <v>0</v>
          </cell>
          <cell r="HL56">
            <v>0</v>
          </cell>
          <cell r="HM56">
            <v>0</v>
          </cell>
          <cell r="HN56">
            <v>0</v>
          </cell>
          <cell r="HO56">
            <v>0</v>
          </cell>
          <cell r="HP56">
            <v>0</v>
          </cell>
          <cell r="HQ56">
            <v>0</v>
          </cell>
          <cell r="HR56">
            <v>0</v>
          </cell>
          <cell r="HS56">
            <v>0</v>
          </cell>
          <cell r="HT56">
            <v>0</v>
          </cell>
          <cell r="HU56">
            <v>0</v>
          </cell>
          <cell r="HV56">
            <v>0</v>
          </cell>
          <cell r="HW56">
            <v>0</v>
          </cell>
          <cell r="HX56">
            <v>0</v>
          </cell>
          <cell r="HY56">
            <v>0</v>
          </cell>
          <cell r="HZ56">
            <v>0</v>
          </cell>
          <cell r="IA56">
            <v>0</v>
          </cell>
          <cell r="IB56">
            <v>0</v>
          </cell>
          <cell r="IC56">
            <v>0</v>
          </cell>
          <cell r="ID56">
            <v>0</v>
          </cell>
          <cell r="IE56">
            <v>0</v>
          </cell>
          <cell r="IF56">
            <v>0</v>
          </cell>
          <cell r="IG56">
            <v>0</v>
          </cell>
          <cell r="IH56">
            <v>0</v>
          </cell>
          <cell r="II56">
            <v>0</v>
          </cell>
          <cell r="IJ56">
            <v>0</v>
          </cell>
          <cell r="IK56">
            <v>0</v>
          </cell>
          <cell r="IL56">
            <v>0</v>
          </cell>
          <cell r="IM56">
            <v>0</v>
          </cell>
          <cell r="IN56">
            <v>0</v>
          </cell>
          <cell r="IO56">
            <v>0</v>
          </cell>
          <cell r="IP56">
            <v>0</v>
          </cell>
          <cell r="IQ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0</v>
          </cell>
          <cell r="GE57">
            <v>0</v>
          </cell>
          <cell r="GF57">
            <v>0</v>
          </cell>
          <cell r="GG57">
            <v>0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  <cell r="HU57">
            <v>0</v>
          </cell>
          <cell r="HV57">
            <v>0</v>
          </cell>
          <cell r="HW57">
            <v>0</v>
          </cell>
          <cell r="HX57">
            <v>0</v>
          </cell>
          <cell r="HY57">
            <v>0</v>
          </cell>
          <cell r="HZ57">
            <v>0</v>
          </cell>
          <cell r="IA57">
            <v>0</v>
          </cell>
          <cell r="IB57">
            <v>0</v>
          </cell>
          <cell r="IC57">
            <v>0</v>
          </cell>
          <cell r="ID57">
            <v>0</v>
          </cell>
          <cell r="IE57">
            <v>0</v>
          </cell>
          <cell r="IF57">
            <v>0</v>
          </cell>
          <cell r="IG57">
            <v>0</v>
          </cell>
          <cell r="IH57">
            <v>0</v>
          </cell>
          <cell r="II57">
            <v>0</v>
          </cell>
          <cell r="IJ57">
            <v>0</v>
          </cell>
          <cell r="IK57">
            <v>0</v>
          </cell>
          <cell r="IL57">
            <v>0</v>
          </cell>
          <cell r="IM57">
            <v>0</v>
          </cell>
          <cell r="IN57">
            <v>0</v>
          </cell>
          <cell r="IO57">
            <v>0</v>
          </cell>
          <cell r="IP57">
            <v>0</v>
          </cell>
          <cell r="IQ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0</v>
          </cell>
          <cell r="GU58">
            <v>0</v>
          </cell>
          <cell r="GV58">
            <v>0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0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0</v>
          </cell>
          <cell r="HN58">
            <v>0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  <cell r="IH58">
            <v>0</v>
          </cell>
          <cell r="II58">
            <v>0</v>
          </cell>
          <cell r="IJ58">
            <v>0</v>
          </cell>
          <cell r="IK58">
            <v>0</v>
          </cell>
          <cell r="IL58">
            <v>0</v>
          </cell>
          <cell r="IM58">
            <v>0</v>
          </cell>
          <cell r="IN58">
            <v>0</v>
          </cell>
          <cell r="IO58">
            <v>0</v>
          </cell>
          <cell r="IP58">
            <v>0</v>
          </cell>
          <cell r="IQ58">
            <v>0</v>
          </cell>
        </row>
        <row r="59">
          <cell r="B59">
            <v>12729.348</v>
          </cell>
          <cell r="C59">
            <v>6741.9849999999997</v>
          </cell>
          <cell r="D59">
            <v>5987.3630000000003</v>
          </cell>
          <cell r="E59">
            <v>2423.3029999999999</v>
          </cell>
          <cell r="F59">
            <v>1248.375</v>
          </cell>
          <cell r="G59">
            <v>1174.9280000000001</v>
          </cell>
          <cell r="H59">
            <v>648.09900000000005</v>
          </cell>
          <cell r="I59">
            <v>325.39</v>
          </cell>
          <cell r="J59">
            <v>322.709</v>
          </cell>
          <cell r="K59">
            <v>680.16800000000001</v>
          </cell>
          <cell r="L59">
            <v>356.20699999999999</v>
          </cell>
          <cell r="M59">
            <v>323.96100000000001</v>
          </cell>
          <cell r="N59">
            <v>1095.037</v>
          </cell>
          <cell r="O59">
            <v>566.77800000000002</v>
          </cell>
          <cell r="P59">
            <v>528.25900000000001</v>
          </cell>
          <cell r="Q59">
            <v>10306.044</v>
          </cell>
          <cell r="R59">
            <v>5493.6090000000004</v>
          </cell>
          <cell r="S59">
            <v>4812.4350000000004</v>
          </cell>
          <cell r="T59">
            <v>4627.768</v>
          </cell>
          <cell r="U59">
            <v>2391.9859999999999</v>
          </cell>
          <cell r="V59">
            <v>2235.7820000000002</v>
          </cell>
          <cell r="W59">
            <v>1348.8109999999999</v>
          </cell>
          <cell r="X59">
            <v>680.31500000000005</v>
          </cell>
          <cell r="Y59">
            <v>668.49599999999998</v>
          </cell>
          <cell r="Z59">
            <v>1385.6410000000001</v>
          </cell>
          <cell r="AA59">
            <v>727.30399999999997</v>
          </cell>
          <cell r="AB59">
            <v>658.33799999999997</v>
          </cell>
          <cell r="AC59">
            <v>1893.316</v>
          </cell>
          <cell r="AD59">
            <v>984.36699999999996</v>
          </cell>
          <cell r="AE59">
            <v>908.94899999999996</v>
          </cell>
          <cell r="AF59">
            <v>5678.2759999999998</v>
          </cell>
          <cell r="AG59">
            <v>3101.623</v>
          </cell>
          <cell r="AH59">
            <v>2576.6529999999998</v>
          </cell>
          <cell r="AI59">
            <v>2297.4380000000001</v>
          </cell>
          <cell r="AJ59">
            <v>1229.759</v>
          </cell>
          <cell r="AK59">
            <v>1067.6790000000001</v>
          </cell>
          <cell r="AL59">
            <v>3380.8380000000002</v>
          </cell>
          <cell r="AM59">
            <v>1871.864</v>
          </cell>
          <cell r="AN59">
            <v>1508.9749999999999</v>
          </cell>
          <cell r="AO59">
            <v>2086.9160000000002</v>
          </cell>
          <cell r="AP59">
            <v>1102.1300000000001</v>
          </cell>
          <cell r="AQ59">
            <v>984.78599999999994</v>
          </cell>
          <cell r="AR59">
            <v>1293.922</v>
          </cell>
          <cell r="AS59">
            <v>769.73299999999995</v>
          </cell>
          <cell r="AT59">
            <v>524.18899999999996</v>
          </cell>
          <cell r="AU59">
            <v>1075.9880000000001</v>
          </cell>
          <cell r="AV59">
            <v>588.81600000000003</v>
          </cell>
          <cell r="AW59">
            <v>487.17200000000003</v>
          </cell>
          <cell r="AX59">
            <v>11653.36</v>
          </cell>
          <cell r="AY59">
            <v>6153.1679999999997</v>
          </cell>
          <cell r="AZ59">
            <v>5500.1909999999998</v>
          </cell>
          <cell r="BA59">
            <v>20101.898000000001</v>
          </cell>
          <cell r="BB59">
            <v>9867.4989999999998</v>
          </cell>
          <cell r="BC59">
            <v>10234.398999999999</v>
          </cell>
          <cell r="BD59">
            <v>3162.6610000000001</v>
          </cell>
          <cell r="BE59">
            <v>1560.0350000000001</v>
          </cell>
          <cell r="BF59">
            <v>1602.626</v>
          </cell>
          <cell r="BG59">
            <v>2258.8580000000002</v>
          </cell>
          <cell r="BH59">
            <v>1147.425</v>
          </cell>
          <cell r="BI59">
            <v>1111.433</v>
          </cell>
          <cell r="BJ59">
            <v>1481.35</v>
          </cell>
          <cell r="BK59">
            <v>808.14</v>
          </cell>
          <cell r="BL59">
            <v>673.21</v>
          </cell>
          <cell r="BM59">
            <v>777.50800000000004</v>
          </cell>
          <cell r="BN59">
            <v>339.28500000000003</v>
          </cell>
          <cell r="BO59">
            <v>438.22300000000001</v>
          </cell>
          <cell r="BP59">
            <v>286.62799999999999</v>
          </cell>
          <cell r="BQ59">
            <v>117.745</v>
          </cell>
          <cell r="BR59">
            <v>168.88300000000001</v>
          </cell>
          <cell r="BS59">
            <v>285.93299999999999</v>
          </cell>
          <cell r="BT59">
            <v>162.501</v>
          </cell>
          <cell r="BU59">
            <v>123.432</v>
          </cell>
          <cell r="BV59">
            <v>617.87</v>
          </cell>
          <cell r="BW59">
            <v>250.10900000000001</v>
          </cell>
          <cell r="BX59">
            <v>367.76100000000002</v>
          </cell>
          <cell r="BY59">
            <v>1351.2270000000001</v>
          </cell>
          <cell r="BZ59">
            <v>631.45100000000002</v>
          </cell>
          <cell r="CA59">
            <v>719.77499999999998</v>
          </cell>
          <cell r="CB59">
            <v>835.50300000000004</v>
          </cell>
          <cell r="CC59">
            <v>439.47399999999999</v>
          </cell>
          <cell r="CD59">
            <v>396.029</v>
          </cell>
          <cell r="CE59">
            <v>89.346999999999994</v>
          </cell>
          <cell r="CF59">
            <v>32.015999999999998</v>
          </cell>
          <cell r="CG59">
            <v>57.331000000000003</v>
          </cell>
          <cell r="CH59">
            <v>515.72299999999996</v>
          </cell>
          <cell r="CI59">
            <v>191.977</v>
          </cell>
          <cell r="CJ59">
            <v>323.74599999999998</v>
          </cell>
          <cell r="CK59">
            <v>628.56399999999996</v>
          </cell>
          <cell r="CL59">
            <v>369.97500000000002</v>
          </cell>
          <cell r="CM59">
            <v>258.589</v>
          </cell>
          <cell r="CN59">
            <v>271.81400000000002</v>
          </cell>
          <cell r="CO59">
            <v>176.47800000000001</v>
          </cell>
          <cell r="CP59">
            <v>95.335999999999999</v>
          </cell>
          <cell r="CQ59">
            <v>240.48500000000001</v>
          </cell>
          <cell r="CR59">
            <v>149.34200000000001</v>
          </cell>
          <cell r="CS59">
            <v>91.143000000000001</v>
          </cell>
          <cell r="CT59">
            <v>37.200000000000003</v>
          </cell>
          <cell r="CU59">
            <v>22.126999999999999</v>
          </cell>
          <cell r="CV59">
            <v>15.073</v>
          </cell>
          <cell r="CW59">
            <v>388.07900000000001</v>
          </cell>
          <cell r="CX59">
            <v>220.63300000000001</v>
          </cell>
          <cell r="CY59">
            <v>167.447</v>
          </cell>
          <cell r="CZ59">
            <v>12161.798000000001</v>
          </cell>
          <cell r="DA59">
            <v>6392.53</v>
          </cell>
          <cell r="DB59">
            <v>5769.268</v>
          </cell>
          <cell r="DC59">
            <v>2397.5520000000001</v>
          </cell>
          <cell r="DD59">
            <v>1230.1089999999999</v>
          </cell>
          <cell r="DE59">
            <v>1167.443</v>
          </cell>
          <cell r="DF59">
            <v>639.649</v>
          </cell>
          <cell r="DG59">
            <v>320.24900000000002</v>
          </cell>
          <cell r="DH59">
            <v>319.40100000000001</v>
          </cell>
          <cell r="DI59">
            <v>672.12199999999996</v>
          </cell>
          <cell r="DJ59">
            <v>350.38499999999999</v>
          </cell>
          <cell r="DK59">
            <v>321.73700000000002</v>
          </cell>
          <cell r="DL59">
            <v>1085.78</v>
          </cell>
          <cell r="DM59">
            <v>559.47500000000002</v>
          </cell>
          <cell r="DN59">
            <v>526.30499999999995</v>
          </cell>
          <cell r="DO59">
            <v>9764.2459999999992</v>
          </cell>
          <cell r="DP59">
            <v>5162.4219999999996</v>
          </cell>
          <cell r="DQ59">
            <v>4601.8249999999998</v>
          </cell>
          <cell r="DR59">
            <v>4554.6530000000002</v>
          </cell>
          <cell r="DS59">
            <v>2349.9430000000002</v>
          </cell>
          <cell r="DT59">
            <v>2204.71</v>
          </cell>
          <cell r="DU59">
            <v>1331.2639999999999</v>
          </cell>
          <cell r="DV59">
            <v>670.61199999999997</v>
          </cell>
          <cell r="DW59">
            <v>660.65200000000004</v>
          </cell>
          <cell r="DX59">
            <v>1365.34</v>
          </cell>
          <cell r="DY59">
            <v>714.50300000000004</v>
          </cell>
          <cell r="DZ59">
            <v>650.83699999999999</v>
          </cell>
          <cell r="EA59">
            <v>1858.049</v>
          </cell>
          <cell r="EB59">
            <v>964.82799999999997</v>
          </cell>
          <cell r="EC59">
            <v>893.221</v>
          </cell>
          <cell r="ED59">
            <v>5209.5929999999998</v>
          </cell>
          <cell r="EE59">
            <v>2812.4789999999998</v>
          </cell>
          <cell r="EF59">
            <v>2397.114</v>
          </cell>
          <cell r="EG59">
            <v>2226.8470000000002</v>
          </cell>
          <cell r="EH59">
            <v>1188.0940000000001</v>
          </cell>
          <cell r="EI59">
            <v>1038.7529999999999</v>
          </cell>
          <cell r="EJ59">
            <v>2982.7460000000001</v>
          </cell>
          <cell r="EK59">
            <v>1624.385</v>
          </cell>
          <cell r="EL59">
            <v>1358.3610000000001</v>
          </cell>
          <cell r="EM59">
            <v>1956.1469999999999</v>
          </cell>
          <cell r="EN59">
            <v>1027.77</v>
          </cell>
          <cell r="EO59">
            <v>928.37599999999998</v>
          </cell>
          <cell r="EP59">
            <v>1026.5989999999999</v>
          </cell>
          <cell r="EQ59">
            <v>596.61500000000001</v>
          </cell>
          <cell r="ER59">
            <v>429.98500000000001</v>
          </cell>
          <cell r="ES59">
            <v>1069.1479999999999</v>
          </cell>
          <cell r="ET59">
            <v>583.74699999999996</v>
          </cell>
          <cell r="EU59">
            <v>485.4</v>
          </cell>
          <cell r="EV59">
            <v>11092.65</v>
          </cell>
          <cell r="EW59">
            <v>5808.7830000000004</v>
          </cell>
          <cell r="EX59">
            <v>5283.8670000000002</v>
          </cell>
          <cell r="EY59">
            <v>16297.346</v>
          </cell>
          <cell r="EZ59">
            <v>8065.8149999999996</v>
          </cell>
          <cell r="FA59">
            <v>8231.5310000000009</v>
          </cell>
          <cell r="FB59">
            <v>3001.931</v>
          </cell>
          <cell r="FC59">
            <v>1469.1769999999999</v>
          </cell>
          <cell r="FD59">
            <v>1532.7529999999999</v>
          </cell>
          <cell r="FE59">
            <v>2204.2550000000001</v>
          </cell>
          <cell r="FF59">
            <v>1112.854</v>
          </cell>
          <cell r="FG59">
            <v>1091.4010000000001</v>
          </cell>
          <cell r="FH59">
            <v>1448.1089999999999</v>
          </cell>
          <cell r="FI59">
            <v>786.18499999999995</v>
          </cell>
          <cell r="FJ59">
            <v>661.92399999999998</v>
          </cell>
          <cell r="FK59">
            <v>756.14599999999996</v>
          </cell>
          <cell r="FL59">
            <v>326.66899999999998</v>
          </cell>
          <cell r="FM59">
            <v>429.47699999999998</v>
          </cell>
          <cell r="FN59">
            <v>278.625</v>
          </cell>
          <cell r="FO59">
            <v>112.59</v>
          </cell>
          <cell r="FP59">
            <v>166.035</v>
          </cell>
          <cell r="FQ59">
            <v>278.678</v>
          </cell>
          <cell r="FR59">
            <v>158.244</v>
          </cell>
          <cell r="FS59">
            <v>120.434</v>
          </cell>
          <cell r="FT59">
            <v>518.99800000000005</v>
          </cell>
          <cell r="FU59">
            <v>198.08</v>
          </cell>
          <cell r="FV59">
            <v>320.91800000000001</v>
          </cell>
          <cell r="FW59">
            <v>1283.8530000000001</v>
          </cell>
          <cell r="FX59">
            <v>596.02300000000002</v>
          </cell>
          <cell r="FY59">
            <v>687.83</v>
          </cell>
          <cell r="FZ59">
            <v>831.97199999999998</v>
          </cell>
          <cell r="GA59">
            <v>436.49599999999998</v>
          </cell>
          <cell r="GB59">
            <v>395.476</v>
          </cell>
          <cell r="GC59">
            <v>89.346999999999994</v>
          </cell>
          <cell r="GD59">
            <v>32.015999999999998</v>
          </cell>
          <cell r="GE59">
            <v>57.331000000000003</v>
          </cell>
          <cell r="GF59">
            <v>451.88</v>
          </cell>
          <cell r="GG59">
            <v>159.52699999999999</v>
          </cell>
          <cell r="GH59">
            <v>292.35300000000001</v>
          </cell>
          <cell r="GI59">
            <v>582.971</v>
          </cell>
          <cell r="GJ59">
            <v>344.048</v>
          </cell>
          <cell r="GK59">
            <v>238.923</v>
          </cell>
          <cell r="GL59">
            <v>261.28699999999998</v>
          </cell>
          <cell r="GM59">
            <v>170.29599999999999</v>
          </cell>
          <cell r="GN59">
            <v>90.991</v>
          </cell>
          <cell r="GO59">
            <v>237.17500000000001</v>
          </cell>
          <cell r="GP59">
            <v>147.251</v>
          </cell>
          <cell r="GQ59">
            <v>89.924000000000007</v>
          </cell>
          <cell r="GR59">
            <v>36.545999999999999</v>
          </cell>
          <cell r="GS59">
            <v>21.943000000000001</v>
          </cell>
          <cell r="GT59">
            <v>14.603999999999999</v>
          </cell>
          <cell r="GU59">
            <v>345.79500000000002</v>
          </cell>
          <cell r="GV59">
            <v>196.797</v>
          </cell>
          <cell r="GW59">
            <v>148.999</v>
          </cell>
          <cell r="GX59">
            <v>1973.749</v>
          </cell>
          <cell r="GY59">
            <v>1007.0359999999999</v>
          </cell>
          <cell r="GZ59">
            <v>966.71299999999997</v>
          </cell>
          <cell r="HA59">
            <v>789.94899999999996</v>
          </cell>
          <cell r="HB59">
            <v>397.15699999999998</v>
          </cell>
          <cell r="HC59">
            <v>392.79199999999997</v>
          </cell>
          <cell r="HD59">
            <v>237.76400000000001</v>
          </cell>
          <cell r="HE59">
            <v>115.148</v>
          </cell>
          <cell r="HF59">
            <v>122.616</v>
          </cell>
          <cell r="HG59">
            <v>220.83099999999999</v>
          </cell>
          <cell r="HH59">
            <v>109.616</v>
          </cell>
          <cell r="HI59">
            <v>111.215</v>
          </cell>
          <cell r="HJ59">
            <v>331.35300000000001</v>
          </cell>
          <cell r="HK59">
            <v>172.393</v>
          </cell>
          <cell r="HL59">
            <v>158.96</v>
          </cell>
          <cell r="HM59">
            <v>1183.8</v>
          </cell>
          <cell r="HN59">
            <v>609.87900000000002</v>
          </cell>
          <cell r="HO59">
            <v>573.92100000000005</v>
          </cell>
          <cell r="HP59">
            <v>1060.5519999999999</v>
          </cell>
          <cell r="HQ59">
            <v>541.19899999999996</v>
          </cell>
          <cell r="HR59">
            <v>519.35299999999995</v>
          </cell>
          <cell r="HS59">
            <v>385.96600000000001</v>
          </cell>
          <cell r="HT59">
            <v>191.566</v>
          </cell>
          <cell r="HU59">
            <v>194.4</v>
          </cell>
          <cell r="HV59">
            <v>348.92</v>
          </cell>
          <cell r="HW59">
            <v>176.05</v>
          </cell>
          <cell r="HX59">
            <v>172.87</v>
          </cell>
          <cell r="HY59">
            <v>325.666</v>
          </cell>
          <cell r="HZ59">
            <v>173.584</v>
          </cell>
          <cell r="IA59">
            <v>152.083</v>
          </cell>
          <cell r="IB59">
            <v>123.248</v>
          </cell>
          <cell r="IC59">
            <v>68.680000000000007</v>
          </cell>
          <cell r="ID59">
            <v>54.567999999999998</v>
          </cell>
          <cell r="IE59">
            <v>118.57</v>
          </cell>
          <cell r="IF59">
            <v>68.009</v>
          </cell>
          <cell r="IG59">
            <v>50.561</v>
          </cell>
          <cell r="IH59">
            <v>4.6779999999999999</v>
          </cell>
          <cell r="II59">
            <v>0.67100000000000004</v>
          </cell>
          <cell r="IJ59">
            <v>4.008</v>
          </cell>
          <cell r="IK59">
            <v>4.6779999999999999</v>
          </cell>
          <cell r="IL59">
            <v>0.67100000000000004</v>
          </cell>
          <cell r="IM59">
            <v>4.008</v>
          </cell>
          <cell r="IN59">
            <v>0</v>
          </cell>
          <cell r="IO59">
            <v>0</v>
          </cell>
          <cell r="IP59">
            <v>0</v>
          </cell>
          <cell r="IQ59">
            <v>281.17399999999998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0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0</v>
          </cell>
          <cell r="FU60">
            <v>0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0</v>
          </cell>
          <cell r="GE60">
            <v>0</v>
          </cell>
          <cell r="GF60">
            <v>0</v>
          </cell>
          <cell r="GG60">
            <v>0</v>
          </cell>
          <cell r="GH60">
            <v>0</v>
          </cell>
          <cell r="GI60">
            <v>0</v>
          </cell>
          <cell r="GJ60">
            <v>0</v>
          </cell>
          <cell r="GK60">
            <v>0</v>
          </cell>
          <cell r="GL60">
            <v>0</v>
          </cell>
          <cell r="GM60">
            <v>0</v>
          </cell>
          <cell r="GN60">
            <v>0</v>
          </cell>
          <cell r="GO60">
            <v>0</v>
          </cell>
          <cell r="GP60">
            <v>0</v>
          </cell>
          <cell r="GQ60">
            <v>0</v>
          </cell>
          <cell r="GR60">
            <v>0</v>
          </cell>
          <cell r="GS60">
            <v>0</v>
          </cell>
          <cell r="GT60">
            <v>0</v>
          </cell>
          <cell r="GU60">
            <v>0</v>
          </cell>
          <cell r="GV60">
            <v>0</v>
          </cell>
          <cell r="GW60">
            <v>0</v>
          </cell>
          <cell r="GX60">
            <v>0</v>
          </cell>
          <cell r="GY60">
            <v>0</v>
          </cell>
          <cell r="GZ60">
            <v>0</v>
          </cell>
          <cell r="HA60">
            <v>0</v>
          </cell>
          <cell r="HB60">
            <v>0</v>
          </cell>
          <cell r="HC60">
            <v>0</v>
          </cell>
          <cell r="HD60">
            <v>0</v>
          </cell>
          <cell r="HE60">
            <v>0</v>
          </cell>
          <cell r="HF60">
            <v>0</v>
          </cell>
          <cell r="HG60">
            <v>0</v>
          </cell>
          <cell r="HH60">
            <v>0</v>
          </cell>
          <cell r="HI60">
            <v>0</v>
          </cell>
          <cell r="HJ60">
            <v>0</v>
          </cell>
          <cell r="HK60">
            <v>0</v>
          </cell>
          <cell r="HL60">
            <v>0</v>
          </cell>
          <cell r="HM60">
            <v>0</v>
          </cell>
          <cell r="HN60">
            <v>0</v>
          </cell>
          <cell r="HO60">
            <v>0</v>
          </cell>
          <cell r="HP60">
            <v>0</v>
          </cell>
          <cell r="HQ60">
            <v>0</v>
          </cell>
          <cell r="HR60">
            <v>0</v>
          </cell>
          <cell r="HS60">
            <v>0</v>
          </cell>
          <cell r="HT60">
            <v>0</v>
          </cell>
          <cell r="HU60">
            <v>0</v>
          </cell>
          <cell r="HV60">
            <v>0</v>
          </cell>
          <cell r="HW60">
            <v>0</v>
          </cell>
          <cell r="HX60">
            <v>0</v>
          </cell>
          <cell r="HY60">
            <v>0</v>
          </cell>
          <cell r="HZ60">
            <v>0</v>
          </cell>
          <cell r="IA60">
            <v>0</v>
          </cell>
          <cell r="IB60">
            <v>0</v>
          </cell>
          <cell r="IC60">
            <v>0</v>
          </cell>
          <cell r="ID60">
            <v>0</v>
          </cell>
          <cell r="IE60">
            <v>0</v>
          </cell>
          <cell r="IF60">
            <v>0</v>
          </cell>
          <cell r="IG60">
            <v>0</v>
          </cell>
          <cell r="IH60">
            <v>0</v>
          </cell>
          <cell r="II60">
            <v>0</v>
          </cell>
          <cell r="IJ60">
            <v>0</v>
          </cell>
          <cell r="IK60">
            <v>0</v>
          </cell>
          <cell r="IL60">
            <v>0</v>
          </cell>
          <cell r="IM60">
            <v>0</v>
          </cell>
          <cell r="IN60">
            <v>0</v>
          </cell>
          <cell r="IO60">
            <v>0</v>
          </cell>
          <cell r="IP60">
            <v>0</v>
          </cell>
          <cell r="IQ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0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0</v>
          </cell>
          <cell r="FR61">
            <v>0</v>
          </cell>
          <cell r="FS61">
            <v>0</v>
          </cell>
          <cell r="FT61">
            <v>0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  <cell r="GY61">
            <v>0</v>
          </cell>
          <cell r="GZ61">
            <v>0</v>
          </cell>
          <cell r="HA61">
            <v>0</v>
          </cell>
          <cell r="HB61">
            <v>0</v>
          </cell>
          <cell r="HC61">
            <v>0</v>
          </cell>
          <cell r="HD61">
            <v>0</v>
          </cell>
          <cell r="HE61">
            <v>0</v>
          </cell>
          <cell r="HF61">
            <v>0</v>
          </cell>
          <cell r="HG61">
            <v>0</v>
          </cell>
          <cell r="HH61">
            <v>0</v>
          </cell>
          <cell r="HI61">
            <v>0</v>
          </cell>
          <cell r="HJ61">
            <v>0</v>
          </cell>
          <cell r="HK61">
            <v>0</v>
          </cell>
          <cell r="HL61">
            <v>0</v>
          </cell>
          <cell r="HM61">
            <v>0</v>
          </cell>
          <cell r="HN61">
            <v>0</v>
          </cell>
          <cell r="HO61">
            <v>0</v>
          </cell>
          <cell r="HP61">
            <v>0</v>
          </cell>
          <cell r="HQ61">
            <v>0</v>
          </cell>
          <cell r="HR61">
            <v>0</v>
          </cell>
          <cell r="HS61">
            <v>0</v>
          </cell>
          <cell r="HT61">
            <v>0</v>
          </cell>
          <cell r="HU61">
            <v>0</v>
          </cell>
          <cell r="HV61">
            <v>0</v>
          </cell>
          <cell r="HW61">
            <v>0</v>
          </cell>
          <cell r="HX61">
            <v>0</v>
          </cell>
          <cell r="HY61">
            <v>0</v>
          </cell>
          <cell r="HZ61">
            <v>0</v>
          </cell>
          <cell r="IA61">
            <v>0</v>
          </cell>
          <cell r="IB61">
            <v>0</v>
          </cell>
          <cell r="IC61">
            <v>0</v>
          </cell>
          <cell r="ID61">
            <v>0</v>
          </cell>
          <cell r="IE61">
            <v>0</v>
          </cell>
          <cell r="IF61">
            <v>0</v>
          </cell>
          <cell r="IG61">
            <v>0</v>
          </cell>
          <cell r="IH61">
            <v>0</v>
          </cell>
          <cell r="II61">
            <v>0</v>
          </cell>
          <cell r="IJ61">
            <v>0</v>
          </cell>
          <cell r="IK61">
            <v>0</v>
          </cell>
          <cell r="IL61">
            <v>0</v>
          </cell>
          <cell r="IM61">
            <v>0</v>
          </cell>
          <cell r="IN61">
            <v>0</v>
          </cell>
          <cell r="IO61">
            <v>0</v>
          </cell>
          <cell r="IP61">
            <v>0</v>
          </cell>
          <cell r="IQ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0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G62">
            <v>0</v>
          </cell>
          <cell r="GH62">
            <v>0</v>
          </cell>
          <cell r="GI62">
            <v>0</v>
          </cell>
          <cell r="GJ62">
            <v>0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  <cell r="HU62">
            <v>0</v>
          </cell>
          <cell r="HV62">
            <v>0</v>
          </cell>
          <cell r="HW62">
            <v>0</v>
          </cell>
          <cell r="HX62">
            <v>0</v>
          </cell>
          <cell r="HY62">
            <v>0</v>
          </cell>
          <cell r="HZ62">
            <v>0</v>
          </cell>
          <cell r="IA62">
            <v>0</v>
          </cell>
          <cell r="IB62">
            <v>0</v>
          </cell>
          <cell r="IC62">
            <v>0</v>
          </cell>
          <cell r="ID62">
            <v>0</v>
          </cell>
          <cell r="IE62">
            <v>0</v>
          </cell>
          <cell r="IF62">
            <v>0</v>
          </cell>
          <cell r="IG62">
            <v>0</v>
          </cell>
          <cell r="IH62">
            <v>0</v>
          </cell>
          <cell r="II62">
            <v>0</v>
          </cell>
          <cell r="IJ62">
            <v>0</v>
          </cell>
          <cell r="IK62">
            <v>0</v>
          </cell>
          <cell r="IL62">
            <v>0</v>
          </cell>
          <cell r="IM62">
            <v>0</v>
          </cell>
          <cell r="IN62">
            <v>0</v>
          </cell>
          <cell r="IO62">
            <v>0</v>
          </cell>
          <cell r="IP62">
            <v>0</v>
          </cell>
          <cell r="IQ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Q63">
            <v>0</v>
          </cell>
          <cell r="FR63">
            <v>0</v>
          </cell>
          <cell r="FS63">
            <v>0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0</v>
          </cell>
          <cell r="GB63">
            <v>0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0</v>
          </cell>
          <cell r="GJ63">
            <v>0</v>
          </cell>
          <cell r="GK63">
            <v>0</v>
          </cell>
          <cell r="GL63">
            <v>0</v>
          </cell>
          <cell r="GM63">
            <v>0</v>
          </cell>
          <cell r="GN63">
            <v>0</v>
          </cell>
          <cell r="GO63">
            <v>0</v>
          </cell>
          <cell r="GP63">
            <v>0</v>
          </cell>
          <cell r="GQ63">
            <v>0</v>
          </cell>
          <cell r="GR63">
            <v>0</v>
          </cell>
          <cell r="GS63">
            <v>0</v>
          </cell>
          <cell r="GT63">
            <v>0</v>
          </cell>
          <cell r="GU63">
            <v>0</v>
          </cell>
          <cell r="GV63">
            <v>0</v>
          </cell>
          <cell r="GW63">
            <v>0</v>
          </cell>
          <cell r="GX63">
            <v>0</v>
          </cell>
          <cell r="GY63">
            <v>0</v>
          </cell>
          <cell r="GZ63">
            <v>0</v>
          </cell>
          <cell r="HA63">
            <v>0</v>
          </cell>
          <cell r="HB63">
            <v>0</v>
          </cell>
          <cell r="HC63">
            <v>0</v>
          </cell>
          <cell r="HD63">
            <v>0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0</v>
          </cell>
          <cell r="HJ63">
            <v>0</v>
          </cell>
          <cell r="HK63">
            <v>0</v>
          </cell>
          <cell r="HL63">
            <v>0</v>
          </cell>
          <cell r="HM63">
            <v>0</v>
          </cell>
          <cell r="HN63">
            <v>0</v>
          </cell>
          <cell r="HO63">
            <v>0</v>
          </cell>
          <cell r="HP63">
            <v>0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0</v>
          </cell>
          <cell r="IC63">
            <v>0</v>
          </cell>
          <cell r="ID63">
            <v>0</v>
          </cell>
          <cell r="IE63">
            <v>0</v>
          </cell>
          <cell r="IF63">
            <v>0</v>
          </cell>
          <cell r="IG63">
            <v>0</v>
          </cell>
          <cell r="IH63">
            <v>0</v>
          </cell>
          <cell r="II63">
            <v>0</v>
          </cell>
          <cell r="IJ63">
            <v>0</v>
          </cell>
          <cell r="IK63">
            <v>0</v>
          </cell>
          <cell r="IL63">
            <v>0</v>
          </cell>
          <cell r="IM63">
            <v>0</v>
          </cell>
          <cell r="IN63">
            <v>0</v>
          </cell>
          <cell r="IO63">
            <v>0</v>
          </cell>
          <cell r="IP63">
            <v>0</v>
          </cell>
          <cell r="IQ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  <cell r="HU64">
            <v>0</v>
          </cell>
          <cell r="HV64">
            <v>0</v>
          </cell>
          <cell r="HW64">
            <v>0</v>
          </cell>
          <cell r="HX64">
            <v>0</v>
          </cell>
          <cell r="HY64">
            <v>0</v>
          </cell>
          <cell r="HZ64">
            <v>0</v>
          </cell>
          <cell r="IA64">
            <v>0</v>
          </cell>
          <cell r="IB64">
            <v>0</v>
          </cell>
          <cell r="IC64">
            <v>0</v>
          </cell>
          <cell r="ID64">
            <v>0</v>
          </cell>
          <cell r="IE64">
            <v>0</v>
          </cell>
          <cell r="IF64">
            <v>0</v>
          </cell>
          <cell r="IG64">
            <v>0</v>
          </cell>
          <cell r="IH64">
            <v>0</v>
          </cell>
          <cell r="II64">
            <v>0</v>
          </cell>
          <cell r="IJ64">
            <v>0</v>
          </cell>
          <cell r="IK64">
            <v>0</v>
          </cell>
          <cell r="IL64">
            <v>0</v>
          </cell>
          <cell r="IM64">
            <v>0</v>
          </cell>
          <cell r="IN64">
            <v>0</v>
          </cell>
          <cell r="IO64">
            <v>0</v>
          </cell>
          <cell r="IP64">
            <v>0</v>
          </cell>
          <cell r="IQ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0</v>
          </cell>
          <cell r="IC65">
            <v>0</v>
          </cell>
          <cell r="ID65">
            <v>0</v>
          </cell>
          <cell r="IE65">
            <v>0</v>
          </cell>
          <cell r="IF65">
            <v>0</v>
          </cell>
          <cell r="IG65">
            <v>0</v>
          </cell>
          <cell r="IH65">
            <v>0</v>
          </cell>
          <cell r="II65">
            <v>0</v>
          </cell>
          <cell r="IJ65">
            <v>0</v>
          </cell>
          <cell r="IK65">
            <v>0</v>
          </cell>
          <cell r="IL65">
            <v>0</v>
          </cell>
          <cell r="IM65">
            <v>0</v>
          </cell>
          <cell r="IN65">
            <v>0</v>
          </cell>
          <cell r="IO65">
            <v>0</v>
          </cell>
          <cell r="IP65">
            <v>0</v>
          </cell>
          <cell r="IQ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0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0</v>
          </cell>
          <cell r="IC66">
            <v>0</v>
          </cell>
          <cell r="ID66">
            <v>0</v>
          </cell>
          <cell r="IE66">
            <v>0</v>
          </cell>
          <cell r="IF66">
            <v>0</v>
          </cell>
          <cell r="IG66">
            <v>0</v>
          </cell>
          <cell r="IH66">
            <v>0</v>
          </cell>
          <cell r="II66">
            <v>0</v>
          </cell>
          <cell r="IJ66">
            <v>0</v>
          </cell>
          <cell r="IK66">
            <v>0</v>
          </cell>
          <cell r="IL66">
            <v>0</v>
          </cell>
          <cell r="IM66">
            <v>0</v>
          </cell>
          <cell r="IN66">
            <v>0</v>
          </cell>
          <cell r="IO66">
            <v>0</v>
          </cell>
          <cell r="IP66">
            <v>0</v>
          </cell>
          <cell r="IQ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0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0</v>
          </cell>
          <cell r="IG67">
            <v>0</v>
          </cell>
          <cell r="IH67">
            <v>0</v>
          </cell>
          <cell r="II67">
            <v>0</v>
          </cell>
          <cell r="IJ67">
            <v>0</v>
          </cell>
          <cell r="IK67">
            <v>0</v>
          </cell>
          <cell r="IL67">
            <v>0</v>
          </cell>
          <cell r="IM67">
            <v>0</v>
          </cell>
          <cell r="IN67">
            <v>0</v>
          </cell>
          <cell r="IO67">
            <v>0</v>
          </cell>
          <cell r="IP67">
            <v>0</v>
          </cell>
          <cell r="IQ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  <cell r="GY68">
            <v>0</v>
          </cell>
          <cell r="GZ68">
            <v>0</v>
          </cell>
          <cell r="HA68">
            <v>0</v>
          </cell>
          <cell r="HB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  <cell r="HG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0</v>
          </cell>
          <cell r="HN68">
            <v>0</v>
          </cell>
          <cell r="HO68">
            <v>0</v>
          </cell>
          <cell r="HP68">
            <v>0</v>
          </cell>
          <cell r="HQ68">
            <v>0</v>
          </cell>
          <cell r="HR68">
            <v>0</v>
          </cell>
          <cell r="HS68">
            <v>0</v>
          </cell>
          <cell r="HT68">
            <v>0</v>
          </cell>
          <cell r="HU68">
            <v>0</v>
          </cell>
          <cell r="HV68">
            <v>0</v>
          </cell>
          <cell r="HW68">
            <v>0</v>
          </cell>
          <cell r="HX68">
            <v>0</v>
          </cell>
          <cell r="HY68">
            <v>0</v>
          </cell>
          <cell r="HZ68">
            <v>0</v>
          </cell>
          <cell r="IA68">
            <v>0</v>
          </cell>
          <cell r="IB68">
            <v>0</v>
          </cell>
          <cell r="IC68">
            <v>0</v>
          </cell>
          <cell r="ID68">
            <v>0</v>
          </cell>
          <cell r="IE68">
            <v>0</v>
          </cell>
          <cell r="IF68">
            <v>0</v>
          </cell>
          <cell r="IG68">
            <v>0</v>
          </cell>
          <cell r="IH68">
            <v>0</v>
          </cell>
          <cell r="II68">
            <v>0</v>
          </cell>
          <cell r="IJ68">
            <v>0</v>
          </cell>
          <cell r="IK68">
            <v>0</v>
          </cell>
          <cell r="IL68">
            <v>0</v>
          </cell>
          <cell r="IM68">
            <v>0</v>
          </cell>
          <cell r="IN68">
            <v>0</v>
          </cell>
          <cell r="IO68">
            <v>0</v>
          </cell>
          <cell r="IP68">
            <v>0</v>
          </cell>
          <cell r="IQ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  <cell r="HU69">
            <v>0</v>
          </cell>
          <cell r="HV69">
            <v>0</v>
          </cell>
          <cell r="HW69">
            <v>0</v>
          </cell>
          <cell r="HX69">
            <v>0</v>
          </cell>
          <cell r="HY69">
            <v>0</v>
          </cell>
          <cell r="HZ69">
            <v>0</v>
          </cell>
          <cell r="IA69">
            <v>0</v>
          </cell>
          <cell r="IB69">
            <v>0</v>
          </cell>
          <cell r="IC69">
            <v>0</v>
          </cell>
          <cell r="ID69">
            <v>0</v>
          </cell>
          <cell r="IE69">
            <v>0</v>
          </cell>
          <cell r="IF69">
            <v>0</v>
          </cell>
          <cell r="IG69">
            <v>0</v>
          </cell>
          <cell r="IH69">
            <v>0</v>
          </cell>
          <cell r="II69">
            <v>0</v>
          </cell>
          <cell r="IJ69">
            <v>0</v>
          </cell>
          <cell r="IK69">
            <v>0</v>
          </cell>
          <cell r="IL69">
            <v>0</v>
          </cell>
          <cell r="IM69">
            <v>0</v>
          </cell>
          <cell r="IN69">
            <v>0</v>
          </cell>
          <cell r="IO69">
            <v>0</v>
          </cell>
          <cell r="IP69">
            <v>0</v>
          </cell>
          <cell r="IQ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0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0</v>
          </cell>
          <cell r="HN70">
            <v>0</v>
          </cell>
          <cell r="HO70">
            <v>0</v>
          </cell>
          <cell r="HP70">
            <v>0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0</v>
          </cell>
          <cell r="IE70">
            <v>0</v>
          </cell>
          <cell r="IF70">
            <v>0</v>
          </cell>
          <cell r="IG70">
            <v>0</v>
          </cell>
          <cell r="IH70">
            <v>0</v>
          </cell>
          <cell r="II70">
            <v>0</v>
          </cell>
          <cell r="IJ70">
            <v>0</v>
          </cell>
          <cell r="IK70">
            <v>0</v>
          </cell>
          <cell r="IL70">
            <v>0</v>
          </cell>
          <cell r="IM70">
            <v>0</v>
          </cell>
          <cell r="IN70">
            <v>0</v>
          </cell>
          <cell r="IO70">
            <v>0</v>
          </cell>
          <cell r="IP70">
            <v>0</v>
          </cell>
          <cell r="IQ70">
            <v>0</v>
          </cell>
        </row>
        <row r="71">
          <cell r="B71">
            <v>12980.137000000001</v>
          </cell>
          <cell r="C71">
            <v>6826.991</v>
          </cell>
          <cell r="D71">
            <v>6153.1459999999997</v>
          </cell>
          <cell r="E71">
            <v>2397.5030000000002</v>
          </cell>
          <cell r="F71">
            <v>1224.088</v>
          </cell>
          <cell r="G71">
            <v>1173.415</v>
          </cell>
          <cell r="H71">
            <v>608.79499999999996</v>
          </cell>
          <cell r="I71">
            <v>304.06299999999999</v>
          </cell>
          <cell r="J71">
            <v>304.733</v>
          </cell>
          <cell r="K71">
            <v>707.87900000000002</v>
          </cell>
          <cell r="L71">
            <v>359.44200000000001</v>
          </cell>
          <cell r="M71">
            <v>348.43599999999998</v>
          </cell>
          <cell r="N71">
            <v>1080.829</v>
          </cell>
          <cell r="O71">
            <v>560.58299999999997</v>
          </cell>
          <cell r="P71">
            <v>520.24599999999998</v>
          </cell>
          <cell r="Q71">
            <v>10582.634</v>
          </cell>
          <cell r="R71">
            <v>5602.9030000000002</v>
          </cell>
          <cell r="S71">
            <v>4979.7309999999998</v>
          </cell>
          <cell r="T71">
            <v>4827.7430000000004</v>
          </cell>
          <cell r="U71">
            <v>2492.172</v>
          </cell>
          <cell r="V71">
            <v>2335.5709999999999</v>
          </cell>
          <cell r="W71">
            <v>1330.2260000000001</v>
          </cell>
          <cell r="X71">
            <v>655.99800000000005</v>
          </cell>
          <cell r="Y71">
            <v>674.22699999999998</v>
          </cell>
          <cell r="Z71">
            <v>1547.4090000000001</v>
          </cell>
          <cell r="AA71">
            <v>821.42399999999998</v>
          </cell>
          <cell r="AB71">
            <v>725.98599999999999</v>
          </cell>
          <cell r="AC71">
            <v>1950.1079999999999</v>
          </cell>
          <cell r="AD71">
            <v>1014.75</v>
          </cell>
          <cell r="AE71">
            <v>935.35799999999995</v>
          </cell>
          <cell r="AF71">
            <v>5754.8909999999996</v>
          </cell>
          <cell r="AG71">
            <v>3110.7310000000002</v>
          </cell>
          <cell r="AH71">
            <v>2644.16</v>
          </cell>
          <cell r="AI71">
            <v>2241.0790000000002</v>
          </cell>
          <cell r="AJ71">
            <v>1191.1610000000001</v>
          </cell>
          <cell r="AK71">
            <v>1049.9179999999999</v>
          </cell>
          <cell r="AL71">
            <v>3513.8119999999999</v>
          </cell>
          <cell r="AM71">
            <v>1919.57</v>
          </cell>
          <cell r="AN71">
            <v>1594.242</v>
          </cell>
          <cell r="AO71">
            <v>2170</v>
          </cell>
          <cell r="AP71">
            <v>1118.4739999999999</v>
          </cell>
          <cell r="AQ71">
            <v>1051.527</v>
          </cell>
          <cell r="AR71">
            <v>1343.8109999999999</v>
          </cell>
          <cell r="AS71">
            <v>801.096</v>
          </cell>
          <cell r="AT71">
            <v>542.71500000000003</v>
          </cell>
          <cell r="AU71">
            <v>1056.5350000000001</v>
          </cell>
          <cell r="AV71">
            <v>575.74400000000003</v>
          </cell>
          <cell r="AW71">
            <v>480.791</v>
          </cell>
          <cell r="AX71">
            <v>11923.602000000001</v>
          </cell>
          <cell r="AY71">
            <v>6251.2470000000003</v>
          </cell>
          <cell r="AZ71">
            <v>5672.3549999999996</v>
          </cell>
          <cell r="BA71">
            <v>20505.88</v>
          </cell>
          <cell r="BB71">
            <v>10097.288</v>
          </cell>
          <cell r="BC71">
            <v>10408.592000000001</v>
          </cell>
          <cell r="BD71">
            <v>3257.07</v>
          </cell>
          <cell r="BE71">
            <v>1633.047</v>
          </cell>
          <cell r="BF71">
            <v>1624.0229999999999</v>
          </cell>
          <cell r="BG71">
            <v>2337.5790000000002</v>
          </cell>
          <cell r="BH71">
            <v>1202.8889999999999</v>
          </cell>
          <cell r="BI71">
            <v>1134.69</v>
          </cell>
          <cell r="BJ71">
            <v>1557.779</v>
          </cell>
          <cell r="BK71">
            <v>841.69</v>
          </cell>
          <cell r="BL71">
            <v>716.08900000000006</v>
          </cell>
          <cell r="BM71">
            <v>779.8</v>
          </cell>
          <cell r="BN71">
            <v>361.19900000000001</v>
          </cell>
          <cell r="BO71">
            <v>418.601</v>
          </cell>
          <cell r="BP71">
            <v>309.03800000000001</v>
          </cell>
          <cell r="BQ71">
            <v>122.009</v>
          </cell>
          <cell r="BR71">
            <v>187.029</v>
          </cell>
          <cell r="BS71">
            <v>286.13</v>
          </cell>
          <cell r="BT71">
            <v>170.149</v>
          </cell>
          <cell r="BU71">
            <v>115.98099999999999</v>
          </cell>
          <cell r="BV71">
            <v>633.36</v>
          </cell>
          <cell r="BW71">
            <v>260.00900000000001</v>
          </cell>
          <cell r="BX71">
            <v>373.35199999999998</v>
          </cell>
          <cell r="BY71">
            <v>1305.481</v>
          </cell>
          <cell r="BZ71">
            <v>620.82000000000005</v>
          </cell>
          <cell r="CA71">
            <v>684.66099999999994</v>
          </cell>
          <cell r="CB71">
            <v>795.88699999999994</v>
          </cell>
          <cell r="CC71">
            <v>420.63799999999998</v>
          </cell>
          <cell r="CD71">
            <v>375.24900000000002</v>
          </cell>
          <cell r="CE71">
            <v>85.941000000000003</v>
          </cell>
          <cell r="CF71">
            <v>30.17</v>
          </cell>
          <cell r="CG71">
            <v>55.77</v>
          </cell>
          <cell r="CH71">
            <v>509.59399999999999</v>
          </cell>
          <cell r="CI71">
            <v>200.18199999999999</v>
          </cell>
          <cell r="CJ71">
            <v>309.41199999999998</v>
          </cell>
          <cell r="CK71">
            <v>670.54399999999998</v>
          </cell>
          <cell r="CL71">
            <v>385.08100000000002</v>
          </cell>
          <cell r="CM71">
            <v>285.46300000000002</v>
          </cell>
          <cell r="CN71">
            <v>268.35500000000002</v>
          </cell>
          <cell r="CO71">
            <v>174.36</v>
          </cell>
          <cell r="CP71">
            <v>93.995000000000005</v>
          </cell>
          <cell r="CQ71">
            <v>260.64800000000002</v>
          </cell>
          <cell r="CR71">
            <v>155.10499999999999</v>
          </cell>
          <cell r="CS71">
            <v>105.542</v>
          </cell>
          <cell r="CT71">
            <v>45.072000000000003</v>
          </cell>
          <cell r="CU71">
            <v>21.231000000000002</v>
          </cell>
          <cell r="CV71">
            <v>23.841000000000001</v>
          </cell>
          <cell r="CW71">
            <v>409.89699999999999</v>
          </cell>
          <cell r="CX71">
            <v>229.976</v>
          </cell>
          <cell r="CY71">
            <v>179.92099999999999</v>
          </cell>
          <cell r="CZ71">
            <v>12385.513000000001</v>
          </cell>
          <cell r="DA71">
            <v>6475.1790000000001</v>
          </cell>
          <cell r="DB71">
            <v>5910.3339999999998</v>
          </cell>
          <cell r="DC71">
            <v>2374.297</v>
          </cell>
          <cell r="DD71">
            <v>1211.146</v>
          </cell>
          <cell r="DE71">
            <v>1163.1510000000001</v>
          </cell>
          <cell r="DF71">
            <v>601.71500000000003</v>
          </cell>
          <cell r="DG71">
            <v>299.52699999999999</v>
          </cell>
          <cell r="DH71">
            <v>302.18799999999999</v>
          </cell>
          <cell r="DI71">
            <v>701.05100000000004</v>
          </cell>
          <cell r="DJ71">
            <v>356.15899999999999</v>
          </cell>
          <cell r="DK71">
            <v>344.892</v>
          </cell>
          <cell r="DL71">
            <v>1071.5309999999999</v>
          </cell>
          <cell r="DM71">
            <v>555.46</v>
          </cell>
          <cell r="DN71">
            <v>516.07100000000003</v>
          </cell>
          <cell r="DO71">
            <v>10011.215</v>
          </cell>
          <cell r="DP71">
            <v>5264.0330000000004</v>
          </cell>
          <cell r="DQ71">
            <v>4747.183</v>
          </cell>
          <cell r="DR71">
            <v>4744.0659999999998</v>
          </cell>
          <cell r="DS71">
            <v>2437.0970000000002</v>
          </cell>
          <cell r="DT71">
            <v>2306.9690000000001</v>
          </cell>
          <cell r="DU71">
            <v>1314.16</v>
          </cell>
          <cell r="DV71">
            <v>645.80200000000002</v>
          </cell>
          <cell r="DW71">
            <v>668.35799999999995</v>
          </cell>
          <cell r="DX71">
            <v>1528.742</v>
          </cell>
          <cell r="DY71">
            <v>809.31600000000003</v>
          </cell>
          <cell r="DZ71">
            <v>719.42700000000002</v>
          </cell>
          <cell r="EA71">
            <v>1901.163</v>
          </cell>
          <cell r="EB71">
            <v>981.98</v>
          </cell>
          <cell r="EC71">
            <v>919.18399999999997</v>
          </cell>
          <cell r="ED71">
            <v>5267.15</v>
          </cell>
          <cell r="EE71">
            <v>2826.9360000000001</v>
          </cell>
          <cell r="EF71">
            <v>2440.2130000000002</v>
          </cell>
          <cell r="EG71">
            <v>2150.6849999999999</v>
          </cell>
          <cell r="EH71">
            <v>1135.1010000000001</v>
          </cell>
          <cell r="EI71">
            <v>1015.5839999999999</v>
          </cell>
          <cell r="EJ71">
            <v>3116.4639999999999</v>
          </cell>
          <cell r="EK71">
            <v>1691.835</v>
          </cell>
          <cell r="EL71">
            <v>1424.6289999999999</v>
          </cell>
          <cell r="EM71">
            <v>2045.0820000000001</v>
          </cell>
          <cell r="EN71">
            <v>1053.249</v>
          </cell>
          <cell r="EO71">
            <v>991.83399999999995</v>
          </cell>
          <cell r="EP71">
            <v>1071.3820000000001</v>
          </cell>
          <cell r="EQ71">
            <v>638.58600000000001</v>
          </cell>
          <cell r="ER71">
            <v>432.79500000000002</v>
          </cell>
          <cell r="ES71">
            <v>1051.1010000000001</v>
          </cell>
          <cell r="ET71">
            <v>572.89200000000005</v>
          </cell>
          <cell r="EU71">
            <v>478.21</v>
          </cell>
          <cell r="EV71">
            <v>11334.412</v>
          </cell>
          <cell r="EW71">
            <v>5902.2879999999996</v>
          </cell>
          <cell r="EX71">
            <v>5432.1239999999998</v>
          </cell>
          <cell r="EY71">
            <v>16521.992999999999</v>
          </cell>
          <cell r="EZ71">
            <v>8195.0409999999993</v>
          </cell>
          <cell r="FA71">
            <v>8326.9519999999993</v>
          </cell>
          <cell r="FB71">
            <v>3092.7069999999999</v>
          </cell>
          <cell r="FC71">
            <v>1539.5450000000001</v>
          </cell>
          <cell r="FD71">
            <v>1553.162</v>
          </cell>
          <cell r="FE71">
            <v>2281.2339999999999</v>
          </cell>
          <cell r="FF71">
            <v>1167.3889999999999</v>
          </cell>
          <cell r="FG71">
            <v>1113.845</v>
          </cell>
          <cell r="FH71">
            <v>1528.423</v>
          </cell>
          <cell r="FI71">
            <v>824.21900000000005</v>
          </cell>
          <cell r="FJ71">
            <v>704.20299999999997</v>
          </cell>
          <cell r="FK71">
            <v>752.81200000000001</v>
          </cell>
          <cell r="FL71">
            <v>343.17</v>
          </cell>
          <cell r="FM71">
            <v>409.642</v>
          </cell>
          <cell r="FN71">
            <v>304.62900000000002</v>
          </cell>
          <cell r="FO71">
            <v>120.628</v>
          </cell>
          <cell r="FP71">
            <v>184.001</v>
          </cell>
          <cell r="FQ71">
            <v>280.27300000000002</v>
          </cell>
          <cell r="FR71">
            <v>167.02799999999999</v>
          </cell>
          <cell r="FS71">
            <v>113.244</v>
          </cell>
          <cell r="FT71">
            <v>531.20000000000005</v>
          </cell>
          <cell r="FU71">
            <v>205.12700000000001</v>
          </cell>
          <cell r="FV71">
            <v>326.07299999999998</v>
          </cell>
          <cell r="FW71">
            <v>1243.9639999999999</v>
          </cell>
          <cell r="FX71">
            <v>589.47799999999995</v>
          </cell>
          <cell r="FY71">
            <v>654.48599999999999</v>
          </cell>
          <cell r="FZ71">
            <v>791.36300000000006</v>
          </cell>
          <cell r="GA71">
            <v>418.69600000000003</v>
          </cell>
          <cell r="GB71">
            <v>372.66699999999997</v>
          </cell>
          <cell r="GC71">
            <v>85.242999999999995</v>
          </cell>
          <cell r="GD71">
            <v>30.17</v>
          </cell>
          <cell r="GE71">
            <v>55.073</v>
          </cell>
          <cell r="GF71">
            <v>452.601</v>
          </cell>
          <cell r="GG71">
            <v>170.78200000000001</v>
          </cell>
          <cell r="GH71">
            <v>281.81900000000002</v>
          </cell>
          <cell r="GI71">
            <v>618.61</v>
          </cell>
          <cell r="GJ71">
            <v>355.56900000000002</v>
          </cell>
          <cell r="GK71">
            <v>263.041</v>
          </cell>
          <cell r="GL71">
            <v>259.59699999999998</v>
          </cell>
          <cell r="GM71">
            <v>169.256</v>
          </cell>
          <cell r="GN71">
            <v>90.34</v>
          </cell>
          <cell r="GO71">
            <v>259.738</v>
          </cell>
          <cell r="GP71">
            <v>154.196</v>
          </cell>
          <cell r="GQ71">
            <v>105.542</v>
          </cell>
          <cell r="GR71">
            <v>45.072000000000003</v>
          </cell>
          <cell r="GS71">
            <v>21.231000000000002</v>
          </cell>
          <cell r="GT71">
            <v>23.841000000000001</v>
          </cell>
          <cell r="GU71">
            <v>358.87099999999998</v>
          </cell>
          <cell r="GV71">
            <v>201.37299999999999</v>
          </cell>
          <cell r="GW71">
            <v>157.49799999999999</v>
          </cell>
          <cell r="GX71">
            <v>1942.6959999999999</v>
          </cell>
          <cell r="GY71">
            <v>971.24</v>
          </cell>
          <cell r="GZ71">
            <v>971.45500000000004</v>
          </cell>
          <cell r="HA71">
            <v>753.24300000000005</v>
          </cell>
          <cell r="HB71">
            <v>372.322</v>
          </cell>
          <cell r="HC71">
            <v>380.92099999999999</v>
          </cell>
          <cell r="HD71">
            <v>212.16200000000001</v>
          </cell>
          <cell r="HE71">
            <v>108.884</v>
          </cell>
          <cell r="HF71">
            <v>103.279</v>
          </cell>
          <cell r="HG71">
            <v>234.898</v>
          </cell>
          <cell r="HH71">
            <v>118.873</v>
          </cell>
          <cell r="HI71">
            <v>116.02500000000001</v>
          </cell>
          <cell r="HJ71">
            <v>306.18299999999999</v>
          </cell>
          <cell r="HK71">
            <v>144.566</v>
          </cell>
          <cell r="HL71">
            <v>161.61699999999999</v>
          </cell>
          <cell r="HM71">
            <v>1189.452</v>
          </cell>
          <cell r="HN71">
            <v>598.91800000000001</v>
          </cell>
          <cell r="HO71">
            <v>590.53399999999999</v>
          </cell>
          <cell r="HP71">
            <v>1075.17</v>
          </cell>
          <cell r="HQ71">
            <v>537.59699999999998</v>
          </cell>
          <cell r="HR71">
            <v>537.572</v>
          </cell>
          <cell r="HS71">
            <v>380.43599999999998</v>
          </cell>
          <cell r="HT71">
            <v>177.54900000000001</v>
          </cell>
          <cell r="HU71">
            <v>202.887</v>
          </cell>
          <cell r="HV71">
            <v>364.11399999999998</v>
          </cell>
          <cell r="HW71">
            <v>195.09299999999999</v>
          </cell>
          <cell r="HX71">
            <v>169.02099999999999</v>
          </cell>
          <cell r="HY71">
            <v>330.62</v>
          </cell>
          <cell r="HZ71">
            <v>164.95599999999999</v>
          </cell>
          <cell r="IA71">
            <v>165.66399999999999</v>
          </cell>
          <cell r="IB71">
            <v>114.283</v>
          </cell>
          <cell r="IC71">
            <v>61.320999999999998</v>
          </cell>
          <cell r="ID71">
            <v>52.962000000000003</v>
          </cell>
          <cell r="IE71">
            <v>112.08</v>
          </cell>
          <cell r="IF71">
            <v>60.023000000000003</v>
          </cell>
          <cell r="IG71">
            <v>52.057000000000002</v>
          </cell>
          <cell r="IH71">
            <v>2.2029999999999998</v>
          </cell>
          <cell r="II71">
            <v>1.298</v>
          </cell>
          <cell r="IJ71">
            <v>0.90500000000000003</v>
          </cell>
          <cell r="IK71">
            <v>2.2029999999999998</v>
          </cell>
          <cell r="IL71">
            <v>1.298</v>
          </cell>
          <cell r="IM71">
            <v>0.90500000000000003</v>
          </cell>
          <cell r="IN71">
            <v>0</v>
          </cell>
          <cell r="IO71">
            <v>0</v>
          </cell>
          <cell r="IP71">
            <v>0</v>
          </cell>
          <cell r="IQ71">
            <v>249.93199999999999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  <cell r="HU72">
            <v>0</v>
          </cell>
          <cell r="HV72">
            <v>0</v>
          </cell>
          <cell r="HW72">
            <v>0</v>
          </cell>
          <cell r="HX72">
            <v>0</v>
          </cell>
          <cell r="HY72">
            <v>0</v>
          </cell>
          <cell r="HZ72">
            <v>0</v>
          </cell>
          <cell r="IA72">
            <v>0</v>
          </cell>
          <cell r="IB72">
            <v>0</v>
          </cell>
          <cell r="IC72">
            <v>0</v>
          </cell>
          <cell r="ID72">
            <v>0</v>
          </cell>
          <cell r="IE72">
            <v>0</v>
          </cell>
          <cell r="IF72">
            <v>0</v>
          </cell>
          <cell r="IG72">
            <v>0</v>
          </cell>
          <cell r="IH72">
            <v>0</v>
          </cell>
          <cell r="II72">
            <v>0</v>
          </cell>
          <cell r="IJ72">
            <v>0</v>
          </cell>
          <cell r="IK72">
            <v>0</v>
          </cell>
          <cell r="IL72">
            <v>0</v>
          </cell>
          <cell r="IM72">
            <v>0</v>
          </cell>
          <cell r="IN72">
            <v>0</v>
          </cell>
          <cell r="IO72">
            <v>0</v>
          </cell>
          <cell r="IP72">
            <v>0</v>
          </cell>
          <cell r="IQ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0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  <cell r="HU73">
            <v>0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0</v>
          </cell>
          <cell r="IA73">
            <v>0</v>
          </cell>
          <cell r="IB73">
            <v>0</v>
          </cell>
          <cell r="IC73">
            <v>0</v>
          </cell>
          <cell r="ID73">
            <v>0</v>
          </cell>
          <cell r="IE73">
            <v>0</v>
          </cell>
          <cell r="IF73">
            <v>0</v>
          </cell>
          <cell r="IG73">
            <v>0</v>
          </cell>
          <cell r="IH73">
            <v>0</v>
          </cell>
          <cell r="II73">
            <v>0</v>
          </cell>
          <cell r="IJ73">
            <v>0</v>
          </cell>
          <cell r="IK73">
            <v>0</v>
          </cell>
          <cell r="IL73">
            <v>0</v>
          </cell>
          <cell r="IM73">
            <v>0</v>
          </cell>
          <cell r="IN73">
            <v>0</v>
          </cell>
          <cell r="IO73">
            <v>0</v>
          </cell>
          <cell r="IP73">
            <v>0</v>
          </cell>
          <cell r="IQ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  <cell r="HU74">
            <v>0</v>
          </cell>
          <cell r="HV74">
            <v>0</v>
          </cell>
          <cell r="HW74">
            <v>0</v>
          </cell>
          <cell r="HX74">
            <v>0</v>
          </cell>
          <cell r="HY74">
            <v>0</v>
          </cell>
          <cell r="HZ74">
            <v>0</v>
          </cell>
          <cell r="IA74">
            <v>0</v>
          </cell>
          <cell r="IB74">
            <v>0</v>
          </cell>
          <cell r="IC74">
            <v>0</v>
          </cell>
          <cell r="ID74">
            <v>0</v>
          </cell>
          <cell r="IE74">
            <v>0</v>
          </cell>
          <cell r="IF74">
            <v>0</v>
          </cell>
          <cell r="IG74">
            <v>0</v>
          </cell>
          <cell r="IH74">
            <v>0</v>
          </cell>
          <cell r="II74">
            <v>0</v>
          </cell>
          <cell r="IJ74">
            <v>0</v>
          </cell>
          <cell r="IK74">
            <v>0</v>
          </cell>
          <cell r="IL74">
            <v>0</v>
          </cell>
          <cell r="IM74">
            <v>0</v>
          </cell>
          <cell r="IN74">
            <v>0</v>
          </cell>
          <cell r="IO74">
            <v>0</v>
          </cell>
          <cell r="IP74">
            <v>0</v>
          </cell>
          <cell r="IQ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  <cell r="IC75">
            <v>0</v>
          </cell>
          <cell r="ID75">
            <v>0</v>
          </cell>
          <cell r="IE75">
            <v>0</v>
          </cell>
          <cell r="IF75">
            <v>0</v>
          </cell>
          <cell r="IG75">
            <v>0</v>
          </cell>
          <cell r="IH75">
            <v>0</v>
          </cell>
          <cell r="II75">
            <v>0</v>
          </cell>
          <cell r="IJ75">
            <v>0</v>
          </cell>
          <cell r="IK75">
            <v>0</v>
          </cell>
          <cell r="IL75">
            <v>0</v>
          </cell>
          <cell r="IM75">
            <v>0</v>
          </cell>
          <cell r="IN75">
            <v>0</v>
          </cell>
          <cell r="IO75">
            <v>0</v>
          </cell>
          <cell r="IP75">
            <v>0</v>
          </cell>
          <cell r="IQ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  <cell r="HU76">
            <v>0</v>
          </cell>
          <cell r="HV76">
            <v>0</v>
          </cell>
          <cell r="HW76">
            <v>0</v>
          </cell>
          <cell r="HX76">
            <v>0</v>
          </cell>
          <cell r="HY76">
            <v>0</v>
          </cell>
          <cell r="HZ76">
            <v>0</v>
          </cell>
          <cell r="IA76">
            <v>0</v>
          </cell>
          <cell r="IB76">
            <v>0</v>
          </cell>
          <cell r="IC76">
            <v>0</v>
          </cell>
          <cell r="ID76">
            <v>0</v>
          </cell>
          <cell r="IE76">
            <v>0</v>
          </cell>
          <cell r="IF76">
            <v>0</v>
          </cell>
          <cell r="IG76">
            <v>0</v>
          </cell>
          <cell r="IH76">
            <v>0</v>
          </cell>
          <cell r="II76">
            <v>0</v>
          </cell>
          <cell r="IJ76">
            <v>0</v>
          </cell>
          <cell r="IK76">
            <v>0</v>
          </cell>
          <cell r="IL76">
            <v>0</v>
          </cell>
          <cell r="IM76">
            <v>0</v>
          </cell>
          <cell r="IN76">
            <v>0</v>
          </cell>
          <cell r="IO76">
            <v>0</v>
          </cell>
          <cell r="IP76">
            <v>0</v>
          </cell>
          <cell r="IQ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U77">
            <v>0</v>
          </cell>
          <cell r="HV77">
            <v>0</v>
          </cell>
          <cell r="HW77">
            <v>0</v>
          </cell>
          <cell r="HX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0</v>
          </cell>
          <cell r="IC77">
            <v>0</v>
          </cell>
          <cell r="ID77">
            <v>0</v>
          </cell>
          <cell r="IE77">
            <v>0</v>
          </cell>
          <cell r="IF77">
            <v>0</v>
          </cell>
          <cell r="IG77">
            <v>0</v>
          </cell>
          <cell r="IH77">
            <v>0</v>
          </cell>
          <cell r="II77">
            <v>0</v>
          </cell>
          <cell r="IJ77">
            <v>0</v>
          </cell>
          <cell r="IK77">
            <v>0</v>
          </cell>
          <cell r="IL77">
            <v>0</v>
          </cell>
          <cell r="IM77">
            <v>0</v>
          </cell>
          <cell r="IN77">
            <v>0</v>
          </cell>
          <cell r="IO77">
            <v>0</v>
          </cell>
          <cell r="IP77">
            <v>0</v>
          </cell>
          <cell r="IQ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0</v>
          </cell>
          <cell r="IG78">
            <v>0</v>
          </cell>
          <cell r="IH78">
            <v>0</v>
          </cell>
          <cell r="II78">
            <v>0</v>
          </cell>
          <cell r="IJ78">
            <v>0</v>
          </cell>
          <cell r="IK78">
            <v>0</v>
          </cell>
          <cell r="IL78">
            <v>0</v>
          </cell>
          <cell r="IM78">
            <v>0</v>
          </cell>
          <cell r="IN78">
            <v>0</v>
          </cell>
          <cell r="IO78">
            <v>0</v>
          </cell>
          <cell r="IP78">
            <v>0</v>
          </cell>
          <cell r="IQ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0</v>
          </cell>
          <cell r="HN79">
            <v>0</v>
          </cell>
          <cell r="HO79">
            <v>0</v>
          </cell>
          <cell r="HP79">
            <v>0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0</v>
          </cell>
          <cell r="IE79">
            <v>0</v>
          </cell>
          <cell r="IF79">
            <v>0</v>
          </cell>
          <cell r="IG79">
            <v>0</v>
          </cell>
          <cell r="IH79">
            <v>0</v>
          </cell>
          <cell r="II79">
            <v>0</v>
          </cell>
          <cell r="IJ79">
            <v>0</v>
          </cell>
          <cell r="IK79">
            <v>0</v>
          </cell>
          <cell r="IL79">
            <v>0</v>
          </cell>
          <cell r="IM79">
            <v>0</v>
          </cell>
          <cell r="IN79">
            <v>0</v>
          </cell>
          <cell r="IO79">
            <v>0</v>
          </cell>
          <cell r="IP79">
            <v>0</v>
          </cell>
          <cell r="IQ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  <cell r="HU80">
            <v>0</v>
          </cell>
          <cell r="HV80">
            <v>0</v>
          </cell>
          <cell r="HW80">
            <v>0</v>
          </cell>
          <cell r="HX80">
            <v>0</v>
          </cell>
          <cell r="HY80">
            <v>0</v>
          </cell>
          <cell r="HZ80">
            <v>0</v>
          </cell>
          <cell r="IA80">
            <v>0</v>
          </cell>
          <cell r="IB80">
            <v>0</v>
          </cell>
          <cell r="IC80">
            <v>0</v>
          </cell>
          <cell r="ID80">
            <v>0</v>
          </cell>
          <cell r="IE80">
            <v>0</v>
          </cell>
          <cell r="IF80">
            <v>0</v>
          </cell>
          <cell r="IG80">
            <v>0</v>
          </cell>
          <cell r="IH80">
            <v>0</v>
          </cell>
          <cell r="II80">
            <v>0</v>
          </cell>
          <cell r="IJ80">
            <v>0</v>
          </cell>
          <cell r="IK80">
            <v>0</v>
          </cell>
          <cell r="IL80">
            <v>0</v>
          </cell>
          <cell r="IM80">
            <v>0</v>
          </cell>
          <cell r="IN80">
            <v>0</v>
          </cell>
          <cell r="IO80">
            <v>0</v>
          </cell>
          <cell r="IP80">
            <v>0</v>
          </cell>
          <cell r="IQ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  <cell r="IC81">
            <v>0</v>
          </cell>
          <cell r="ID81">
            <v>0</v>
          </cell>
          <cell r="IE81">
            <v>0</v>
          </cell>
          <cell r="IF81">
            <v>0</v>
          </cell>
          <cell r="IG81">
            <v>0</v>
          </cell>
          <cell r="IH81">
            <v>0</v>
          </cell>
          <cell r="II81">
            <v>0</v>
          </cell>
          <cell r="IJ81">
            <v>0</v>
          </cell>
          <cell r="IK81">
            <v>0</v>
          </cell>
          <cell r="IL81">
            <v>0</v>
          </cell>
          <cell r="IM81">
            <v>0</v>
          </cell>
          <cell r="IN81">
            <v>0</v>
          </cell>
          <cell r="IO81">
            <v>0</v>
          </cell>
          <cell r="IP81">
            <v>0</v>
          </cell>
          <cell r="IQ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0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  <cell r="IC82">
            <v>0</v>
          </cell>
          <cell r="ID82">
            <v>0</v>
          </cell>
          <cell r="IE82">
            <v>0</v>
          </cell>
          <cell r="IF82">
            <v>0</v>
          </cell>
          <cell r="IG82">
            <v>0</v>
          </cell>
          <cell r="IH82">
            <v>0</v>
          </cell>
          <cell r="II82">
            <v>0</v>
          </cell>
          <cell r="IJ82">
            <v>0</v>
          </cell>
          <cell r="IK82">
            <v>0</v>
          </cell>
          <cell r="IL82">
            <v>0</v>
          </cell>
          <cell r="IM82">
            <v>0</v>
          </cell>
          <cell r="IN82">
            <v>0</v>
          </cell>
          <cell r="IO82">
            <v>0</v>
          </cell>
          <cell r="IP82">
            <v>0</v>
          </cell>
          <cell r="IQ82">
            <v>0</v>
          </cell>
        </row>
        <row r="83">
          <cell r="B83">
            <v>12947.324000000001</v>
          </cell>
          <cell r="C83">
            <v>6797.5029999999997</v>
          </cell>
          <cell r="D83">
            <v>6149.8209999999999</v>
          </cell>
          <cell r="E83">
            <v>2276.9609999999998</v>
          </cell>
          <cell r="F83">
            <v>1144.857</v>
          </cell>
          <cell r="G83">
            <v>1132.105</v>
          </cell>
          <cell r="H83">
            <v>675.99699999999996</v>
          </cell>
          <cell r="I83">
            <v>334.536</v>
          </cell>
          <cell r="J83">
            <v>341.46100000000001</v>
          </cell>
          <cell r="K83">
            <v>738.28300000000002</v>
          </cell>
          <cell r="L83">
            <v>351.23</v>
          </cell>
          <cell r="M83">
            <v>387.053</v>
          </cell>
          <cell r="N83">
            <v>862.68100000000004</v>
          </cell>
          <cell r="O83">
            <v>459.09100000000001</v>
          </cell>
          <cell r="P83">
            <v>403.59100000000001</v>
          </cell>
          <cell r="Q83">
            <v>10670.362999999999</v>
          </cell>
          <cell r="R83">
            <v>5652.6459999999997</v>
          </cell>
          <cell r="S83">
            <v>5017.7169999999996</v>
          </cell>
          <cell r="T83">
            <v>4661.8509999999997</v>
          </cell>
          <cell r="U83">
            <v>2396.6320000000001</v>
          </cell>
          <cell r="V83">
            <v>2265.2190000000001</v>
          </cell>
          <cell r="W83">
            <v>1224.2750000000001</v>
          </cell>
          <cell r="X83">
            <v>605.51</v>
          </cell>
          <cell r="Y83">
            <v>618.76499999999999</v>
          </cell>
          <cell r="Z83">
            <v>1414.0340000000001</v>
          </cell>
          <cell r="AA83">
            <v>720.83399999999995</v>
          </cell>
          <cell r="AB83">
            <v>693.2</v>
          </cell>
          <cell r="AC83">
            <v>2023.5419999999999</v>
          </cell>
          <cell r="AD83">
            <v>1070.287</v>
          </cell>
          <cell r="AE83">
            <v>953.25400000000002</v>
          </cell>
          <cell r="AF83">
            <v>6008.5119999999997</v>
          </cell>
          <cell r="AG83">
            <v>3256.0149999999999</v>
          </cell>
          <cell r="AH83">
            <v>2752.498</v>
          </cell>
          <cell r="AI83">
            <v>2447.81</v>
          </cell>
          <cell r="AJ83">
            <v>1300.5409999999999</v>
          </cell>
          <cell r="AK83">
            <v>1147.268</v>
          </cell>
          <cell r="AL83">
            <v>3560.703</v>
          </cell>
          <cell r="AM83">
            <v>1955.473</v>
          </cell>
          <cell r="AN83">
            <v>1605.229</v>
          </cell>
          <cell r="AO83">
            <v>2173.9670000000001</v>
          </cell>
          <cell r="AP83">
            <v>1146.318</v>
          </cell>
          <cell r="AQ83">
            <v>1027.6500000000001</v>
          </cell>
          <cell r="AR83">
            <v>1386.7349999999999</v>
          </cell>
          <cell r="AS83">
            <v>809.15499999999997</v>
          </cell>
          <cell r="AT83">
            <v>577.58000000000004</v>
          </cell>
          <cell r="AU83">
            <v>973.84900000000005</v>
          </cell>
          <cell r="AV83">
            <v>508.43099999999998</v>
          </cell>
          <cell r="AW83">
            <v>465.41800000000001</v>
          </cell>
          <cell r="AX83">
            <v>11973.475</v>
          </cell>
          <cell r="AY83">
            <v>6289.0720000000001</v>
          </cell>
          <cell r="AZ83">
            <v>5684.4030000000002</v>
          </cell>
          <cell r="BA83">
            <v>20632.147000000001</v>
          </cell>
          <cell r="BB83">
            <v>10122.019</v>
          </cell>
          <cell r="BC83">
            <v>10510.128000000001</v>
          </cell>
          <cell r="BD83">
            <v>3088.3180000000002</v>
          </cell>
          <cell r="BE83">
            <v>1475.8009999999999</v>
          </cell>
          <cell r="BF83">
            <v>1612.5170000000001</v>
          </cell>
          <cell r="BG83">
            <v>2251.902</v>
          </cell>
          <cell r="BH83">
            <v>1099.9639999999999</v>
          </cell>
          <cell r="BI83">
            <v>1151.9390000000001</v>
          </cell>
          <cell r="BJ83">
            <v>1458.2159999999999</v>
          </cell>
          <cell r="BK83">
            <v>751.05499999999995</v>
          </cell>
          <cell r="BL83">
            <v>707.16099999999994</v>
          </cell>
          <cell r="BM83">
            <v>793.68600000000004</v>
          </cell>
          <cell r="BN83">
            <v>348.90899999999999</v>
          </cell>
          <cell r="BO83">
            <v>444.77699999999999</v>
          </cell>
          <cell r="BP83">
            <v>298.85199999999998</v>
          </cell>
          <cell r="BQ83">
            <v>136.91200000000001</v>
          </cell>
          <cell r="BR83">
            <v>161.94</v>
          </cell>
          <cell r="BS83">
            <v>294.36</v>
          </cell>
          <cell r="BT83">
            <v>164.72800000000001</v>
          </cell>
          <cell r="BU83">
            <v>129.63200000000001</v>
          </cell>
          <cell r="BV83">
            <v>542.05499999999995</v>
          </cell>
          <cell r="BW83">
            <v>211.10900000000001</v>
          </cell>
          <cell r="BX83">
            <v>330.94600000000003</v>
          </cell>
          <cell r="BY83">
            <v>1091.989</v>
          </cell>
          <cell r="BZ83">
            <v>497.78899999999999</v>
          </cell>
          <cell r="CA83">
            <v>594.20000000000005</v>
          </cell>
          <cell r="CB83">
            <v>646.00800000000004</v>
          </cell>
          <cell r="CC83">
            <v>329.61</v>
          </cell>
          <cell r="CD83">
            <v>316.39800000000002</v>
          </cell>
          <cell r="CE83">
            <v>73.66</v>
          </cell>
          <cell r="CF83">
            <v>34.353000000000002</v>
          </cell>
          <cell r="CG83">
            <v>39.308</v>
          </cell>
          <cell r="CH83">
            <v>445.98099999999999</v>
          </cell>
          <cell r="CI83">
            <v>168.179</v>
          </cell>
          <cell r="CJ83">
            <v>277.80200000000002</v>
          </cell>
          <cell r="CK83">
            <v>718.27599999999995</v>
          </cell>
          <cell r="CL83">
            <v>386.48</v>
          </cell>
          <cell r="CM83">
            <v>331.79599999999999</v>
          </cell>
          <cell r="CN83">
            <v>392.28100000000001</v>
          </cell>
          <cell r="CO83">
            <v>217.16</v>
          </cell>
          <cell r="CP83">
            <v>175.12100000000001</v>
          </cell>
          <cell r="CQ83">
            <v>327.84100000000001</v>
          </cell>
          <cell r="CR83">
            <v>178.821</v>
          </cell>
          <cell r="CS83">
            <v>149.02000000000001</v>
          </cell>
          <cell r="CT83">
            <v>59.484999999999999</v>
          </cell>
          <cell r="CU83">
            <v>32.555999999999997</v>
          </cell>
          <cell r="CV83">
            <v>26.928999999999998</v>
          </cell>
          <cell r="CW83">
            <v>390.435</v>
          </cell>
          <cell r="CX83">
            <v>207.65899999999999</v>
          </cell>
          <cell r="CY83">
            <v>182.77600000000001</v>
          </cell>
          <cell r="CZ83">
            <v>12297.233</v>
          </cell>
          <cell r="DA83">
            <v>6402.2020000000002</v>
          </cell>
          <cell r="DB83">
            <v>5895.0309999999999</v>
          </cell>
          <cell r="DC83">
            <v>2255.3789999999999</v>
          </cell>
          <cell r="DD83">
            <v>1131.239</v>
          </cell>
          <cell r="DE83">
            <v>1124.1410000000001</v>
          </cell>
          <cell r="DF83">
            <v>671.35900000000004</v>
          </cell>
          <cell r="DG83">
            <v>331.00299999999999</v>
          </cell>
          <cell r="DH83">
            <v>340.35599999999999</v>
          </cell>
          <cell r="DI83">
            <v>730.66800000000001</v>
          </cell>
          <cell r="DJ83">
            <v>345.99099999999999</v>
          </cell>
          <cell r="DK83">
            <v>384.67700000000002</v>
          </cell>
          <cell r="DL83">
            <v>853.35299999999995</v>
          </cell>
          <cell r="DM83">
            <v>454.245</v>
          </cell>
          <cell r="DN83">
            <v>399.108</v>
          </cell>
          <cell r="DO83">
            <v>10041.853999999999</v>
          </cell>
          <cell r="DP83">
            <v>5270.9629999999997</v>
          </cell>
          <cell r="DQ83">
            <v>4770.8909999999996</v>
          </cell>
          <cell r="DR83">
            <v>4582.9930000000004</v>
          </cell>
          <cell r="DS83">
            <v>2346.7130000000002</v>
          </cell>
          <cell r="DT83">
            <v>2236.2809999999999</v>
          </cell>
          <cell r="DU83">
            <v>1210.586</v>
          </cell>
          <cell r="DV83">
            <v>596.18799999999999</v>
          </cell>
          <cell r="DW83">
            <v>614.39700000000005</v>
          </cell>
          <cell r="DX83">
            <v>1384.412</v>
          </cell>
          <cell r="DY83">
            <v>701.19399999999996</v>
          </cell>
          <cell r="DZ83">
            <v>683.21799999999996</v>
          </cell>
          <cell r="EA83">
            <v>1987.9949999999999</v>
          </cell>
          <cell r="EB83">
            <v>1049.33</v>
          </cell>
          <cell r="EC83">
            <v>938.66499999999996</v>
          </cell>
          <cell r="ED83">
            <v>5458.86</v>
          </cell>
          <cell r="EE83">
            <v>2924.25</v>
          </cell>
          <cell r="EF83">
            <v>2534.61</v>
          </cell>
          <cell r="EG83">
            <v>2353.96</v>
          </cell>
          <cell r="EH83">
            <v>1243.296</v>
          </cell>
          <cell r="EI83">
            <v>1110.664</v>
          </cell>
          <cell r="EJ83">
            <v>3104.9</v>
          </cell>
          <cell r="EK83">
            <v>1680.954</v>
          </cell>
          <cell r="EL83">
            <v>1423.9459999999999</v>
          </cell>
          <cell r="EM83">
            <v>2033.01</v>
          </cell>
          <cell r="EN83">
            <v>1063.546</v>
          </cell>
          <cell r="EO83">
            <v>969.46400000000006</v>
          </cell>
          <cell r="EP83">
            <v>1071.8900000000001</v>
          </cell>
          <cell r="EQ83">
            <v>617.40800000000002</v>
          </cell>
          <cell r="ER83">
            <v>454.483</v>
          </cell>
          <cell r="ES83">
            <v>968.24699999999996</v>
          </cell>
          <cell r="ET83">
            <v>504.678</v>
          </cell>
          <cell r="EU83">
            <v>463.56799999999998</v>
          </cell>
          <cell r="EV83">
            <v>11328.986000000001</v>
          </cell>
          <cell r="EW83">
            <v>5897.5230000000001</v>
          </cell>
          <cell r="EX83">
            <v>5431.4629999999997</v>
          </cell>
          <cell r="EY83">
            <v>16417.053</v>
          </cell>
          <cell r="EZ83">
            <v>8129.8919999999998</v>
          </cell>
          <cell r="FA83">
            <v>8287.1610000000001</v>
          </cell>
          <cell r="FB83">
            <v>2933.145</v>
          </cell>
          <cell r="FC83">
            <v>1381.5170000000001</v>
          </cell>
          <cell r="FD83">
            <v>1551.6289999999999</v>
          </cell>
          <cell r="FE83">
            <v>2186.7939999999999</v>
          </cell>
          <cell r="FF83">
            <v>1058.2239999999999</v>
          </cell>
          <cell r="FG83">
            <v>1128.57</v>
          </cell>
          <cell r="FH83">
            <v>1427.2629999999999</v>
          </cell>
          <cell r="FI83">
            <v>732.00900000000001</v>
          </cell>
          <cell r="FJ83">
            <v>695.25400000000002</v>
          </cell>
          <cell r="FK83">
            <v>759.53099999999995</v>
          </cell>
          <cell r="FL83">
            <v>326.21499999999997</v>
          </cell>
          <cell r="FM83">
            <v>433.31599999999997</v>
          </cell>
          <cell r="FN83">
            <v>290.46600000000001</v>
          </cell>
          <cell r="FO83">
            <v>131.96700000000001</v>
          </cell>
          <cell r="FP83">
            <v>158.499</v>
          </cell>
          <cell r="FQ83">
            <v>286.96300000000002</v>
          </cell>
          <cell r="FR83">
            <v>160.9</v>
          </cell>
          <cell r="FS83">
            <v>126.063</v>
          </cell>
          <cell r="FT83">
            <v>459.387</v>
          </cell>
          <cell r="FU83">
            <v>162.392</v>
          </cell>
          <cell r="FV83">
            <v>296.995</v>
          </cell>
          <cell r="FW83">
            <v>1032.56</v>
          </cell>
          <cell r="FX83">
            <v>462.762</v>
          </cell>
          <cell r="FY83">
            <v>569.79700000000003</v>
          </cell>
          <cell r="FZ83">
            <v>643.27200000000005</v>
          </cell>
          <cell r="GA83">
            <v>327.52</v>
          </cell>
          <cell r="GB83">
            <v>315.75200000000001</v>
          </cell>
          <cell r="GC83">
            <v>73.66</v>
          </cell>
          <cell r="GD83">
            <v>34.353000000000002</v>
          </cell>
          <cell r="GE83">
            <v>39.308</v>
          </cell>
          <cell r="GF83">
            <v>389.28699999999998</v>
          </cell>
          <cell r="GG83">
            <v>135.24199999999999</v>
          </cell>
          <cell r="GH83">
            <v>254.04499999999999</v>
          </cell>
          <cell r="GI83">
            <v>682.03800000000001</v>
          </cell>
          <cell r="GJ83">
            <v>365.20800000000003</v>
          </cell>
          <cell r="GK83">
            <v>316.83</v>
          </cell>
          <cell r="GL83">
            <v>381.01799999999997</v>
          </cell>
          <cell r="GM83">
            <v>210.37</v>
          </cell>
          <cell r="GN83">
            <v>170.648</v>
          </cell>
          <cell r="GO83">
            <v>324.97399999999999</v>
          </cell>
          <cell r="GP83">
            <v>177.15799999999999</v>
          </cell>
          <cell r="GQ83">
            <v>147.816</v>
          </cell>
          <cell r="GR83">
            <v>59.484999999999999</v>
          </cell>
          <cell r="GS83">
            <v>32.555999999999997</v>
          </cell>
          <cell r="GT83">
            <v>26.928999999999998</v>
          </cell>
          <cell r="GU83">
            <v>357.06400000000002</v>
          </cell>
          <cell r="GV83">
            <v>188.05</v>
          </cell>
          <cell r="GW83">
            <v>169.01400000000001</v>
          </cell>
          <cell r="GX83">
            <v>1867.347</v>
          </cell>
          <cell r="GY83">
            <v>932.75</v>
          </cell>
          <cell r="GZ83">
            <v>934.59699999999998</v>
          </cell>
          <cell r="HA83">
            <v>742.04100000000005</v>
          </cell>
          <cell r="HB83">
            <v>363.79700000000003</v>
          </cell>
          <cell r="HC83">
            <v>378.24400000000003</v>
          </cell>
          <cell r="HD83">
            <v>239.738</v>
          </cell>
          <cell r="HE83">
            <v>119.172</v>
          </cell>
          <cell r="HF83">
            <v>120.56699999999999</v>
          </cell>
          <cell r="HG83">
            <v>274.233</v>
          </cell>
          <cell r="HH83">
            <v>127.991</v>
          </cell>
          <cell r="HI83">
            <v>146.24100000000001</v>
          </cell>
          <cell r="HJ83">
            <v>228.07</v>
          </cell>
          <cell r="HK83">
            <v>116.634</v>
          </cell>
          <cell r="HL83">
            <v>111.43600000000001</v>
          </cell>
          <cell r="HM83">
            <v>1125.306</v>
          </cell>
          <cell r="HN83">
            <v>568.95399999999995</v>
          </cell>
          <cell r="HO83">
            <v>556.35199999999998</v>
          </cell>
          <cell r="HP83">
            <v>998.69399999999996</v>
          </cell>
          <cell r="HQ83">
            <v>499.54399999999998</v>
          </cell>
          <cell r="HR83">
            <v>499.15</v>
          </cell>
          <cell r="HS83">
            <v>331.702</v>
          </cell>
          <cell r="HT83">
            <v>157.376</v>
          </cell>
          <cell r="HU83">
            <v>174.32499999999999</v>
          </cell>
          <cell r="HV83">
            <v>319.452</v>
          </cell>
          <cell r="HW83">
            <v>152.66300000000001</v>
          </cell>
          <cell r="HX83">
            <v>166.79</v>
          </cell>
          <cell r="HY83">
            <v>347.54</v>
          </cell>
          <cell r="HZ83">
            <v>189.506</v>
          </cell>
          <cell r="IA83">
            <v>158.035</v>
          </cell>
          <cell r="IB83">
            <v>126.61199999999999</v>
          </cell>
          <cell r="IC83">
            <v>69.409000000000006</v>
          </cell>
          <cell r="ID83">
            <v>57.203000000000003</v>
          </cell>
          <cell r="IE83">
            <v>123.514</v>
          </cell>
          <cell r="IF83">
            <v>67.02</v>
          </cell>
          <cell r="IG83">
            <v>56.494</v>
          </cell>
          <cell r="IH83">
            <v>3.097</v>
          </cell>
          <cell r="II83">
            <v>2.3889999999999998</v>
          </cell>
          <cell r="IJ83">
            <v>0.70799999999999996</v>
          </cell>
          <cell r="IK83">
            <v>3.097</v>
          </cell>
          <cell r="IL83">
            <v>2.3889999999999998</v>
          </cell>
          <cell r="IM83">
            <v>0.70799999999999996</v>
          </cell>
          <cell r="IN83">
            <v>0</v>
          </cell>
          <cell r="IO83">
            <v>0</v>
          </cell>
          <cell r="IP83">
            <v>0</v>
          </cell>
          <cell r="IQ83">
            <v>246.08600000000001</v>
          </cell>
        </row>
      </sheetData>
      <sheetData sheetId="5">
        <row r="1">
          <cell r="B1" t="str">
            <v>&gt; 15-24 years ;  &gt; Changed jobs in last 12 months ;  &gt; Males ;</v>
          </cell>
          <cell r="C1" t="str">
            <v>&gt; 15-24 years ;  &gt; Changed jobs in last 12 months ;  &gt; Females ;</v>
          </cell>
          <cell r="D1" t="str">
            <v>&gt; 15-24 years ;  &gt; Did not change jobs in last 12 months ;  Persons ;</v>
          </cell>
          <cell r="E1" t="str">
            <v>&gt; 15-24 years ;  &gt; Did not change jobs in last 12 months ;  &gt; Males ;</v>
          </cell>
          <cell r="F1" t="str">
            <v>&gt; 15-24 years ;  &gt; Did not change jobs in last 12 months ;  &gt; Females ;</v>
          </cell>
          <cell r="G1" t="str">
            <v>&gt; 15-24 years ;  Civilian Population aged 15 and over ;  Persons ;</v>
          </cell>
          <cell r="H1" t="str">
            <v>&gt; 15-24 years ;  Civilian Population aged 15 and over ;  &gt; Males ;</v>
          </cell>
          <cell r="I1" t="str">
            <v>&gt; 15-24 years ;  Civilian Population aged 15 and over ;  &gt; Females ;</v>
          </cell>
          <cell r="J1" t="str">
            <v>&gt; 15-24 years ;  Left, lost or worked multiple jobs last year ;  Persons ;</v>
          </cell>
          <cell r="K1" t="str">
            <v>&gt; 15-24 years ;  Left, lost or worked multiple jobs last year ;  &gt; Males ;</v>
          </cell>
          <cell r="L1" t="str">
            <v>&gt; 15-24 years ;  Left, lost or worked multiple jobs last year ;  &gt; Females ;</v>
          </cell>
          <cell r="M1" t="str">
            <v>&gt; 15-24 years ;  &gt; Employed and had more than one job last year ;  Persons ;</v>
          </cell>
          <cell r="N1" t="str">
            <v>&gt; 15-24 years ;  &gt; Employed and had more than one job last year ;  &gt; Males ;</v>
          </cell>
          <cell r="O1" t="str">
            <v>&gt; 15-24 years ;  &gt; Employed and had more than one job last year ;  &gt; Females ;</v>
          </cell>
          <cell r="P1" t="str">
            <v>&gt; 15-24 years ;  &gt;&gt; Single job holder and had more than one job last year ;  Persons ;</v>
          </cell>
          <cell r="Q1" t="str">
            <v>&gt; 15-24 years ;  &gt;&gt; Single job holder and had more than one job last year ;  &gt; Males ;</v>
          </cell>
          <cell r="R1" t="str">
            <v>&gt; 15-24 years ;  &gt;&gt; Single job holder and had more than one job last year ;  &gt; Females ;</v>
          </cell>
          <cell r="S1" t="str">
            <v>&gt; 15-24 years ;  &gt;&gt; Multiple job holder and had more than one job last year ;  Persons ;</v>
          </cell>
          <cell r="T1" t="str">
            <v>&gt; 15-24 years ;  &gt;&gt; Multiple job holder and had more than one job last year ;  &gt; Males ;</v>
          </cell>
          <cell r="U1" t="str">
            <v>&gt; 15-24 years ;  &gt;&gt; Multiple job holder and had more than one job last year ;  &gt; Females ;</v>
          </cell>
          <cell r="V1" t="str">
            <v>&gt; 15-24 years ;  &gt;&gt; Underemployed and had more than one job last year ;  Persons ;</v>
          </cell>
          <cell r="W1" t="str">
            <v>&gt; 15-24 years ;  &gt;&gt; Underemployed and had more than one job last year ;  &gt; Males ;</v>
          </cell>
          <cell r="X1" t="str">
            <v>&gt; 15-24 years ;  &gt;&gt; Underemployed and had more than one job last year ;  &gt; Females ;</v>
          </cell>
          <cell r="Y1" t="str">
            <v>&gt; 15-24 years ;  &gt; Unemployed and had a job last year ;  Persons ;</v>
          </cell>
          <cell r="Z1" t="str">
            <v>&gt; 15-24 years ;  &gt; Unemployed and had a job last year ;  &gt; Males ;</v>
          </cell>
          <cell r="AA1" t="str">
            <v>&gt; 15-24 years ;  &gt; Unemployed and had a job last year ;  &gt; Females ;</v>
          </cell>
          <cell r="AB1" t="str">
            <v>&gt; 15-24 years ;  &gt; Not in the labour force and had a job last year ;  Persons ;</v>
          </cell>
          <cell r="AC1" t="str">
            <v>&gt; 15-24 years ;  &gt; Not in the labour force and had a job last year ;  &gt; Males ;</v>
          </cell>
          <cell r="AD1" t="str">
            <v>&gt; 15-24 years ;  &gt; Not in the labour force and had a job last year ;  &gt; Females ;</v>
          </cell>
          <cell r="AE1" t="str">
            <v>&gt; 15-24 years ;  Left a job last year ;  Persons ;</v>
          </cell>
          <cell r="AF1" t="str">
            <v>&gt; 15-24 years ;  Left a job last year ;  &gt; Males ;</v>
          </cell>
          <cell r="AG1" t="str">
            <v>&gt; 15-24 years ;  Left a job last year ;  &gt; Females ;</v>
          </cell>
          <cell r="AH1" t="str">
            <v>&gt; 15-24 years ;  &gt; Employed in a new job since left last job ;  Persons ;</v>
          </cell>
          <cell r="AI1" t="str">
            <v>&gt; 15-24 years ;  &gt; Employed in a new job since left last job ;  &gt; Males ;</v>
          </cell>
          <cell r="AJ1" t="str">
            <v>&gt; 15-24 years ;  &gt; Employed in a new job since left last job ;  &gt; Females ;</v>
          </cell>
          <cell r="AK1" t="str">
            <v>&gt; 15-24 years ;  &gt;&gt; Underemployed in a new job since left last job ;  Persons ;</v>
          </cell>
          <cell r="AL1" t="str">
            <v>&gt; 15-24 years ;  &gt;&gt; Underemployed in a new job since left last job ;  &gt; Males ;</v>
          </cell>
          <cell r="AM1" t="str">
            <v>&gt; 15-24 years ;  &gt;&gt; Underemployed in a new job since left last job ;  &gt; Females ;</v>
          </cell>
          <cell r="AN1" t="str">
            <v>&gt; 15-24 years ;  &gt; Not employed since left last job ;  Persons ;</v>
          </cell>
          <cell r="AO1" t="str">
            <v>&gt; 15-24 years ;  &gt; Not employed since left last job ;  &gt; Males ;</v>
          </cell>
          <cell r="AP1" t="str">
            <v>&gt; 15-24 years ;  &gt; Not employed since left last job ;  &gt; Females ;</v>
          </cell>
          <cell r="AQ1" t="str">
            <v>&gt; 15-24 years ;  Lost a job last year ;  Persons ;</v>
          </cell>
          <cell r="AR1" t="str">
            <v>&gt; 15-24 years ;  Lost a job last year ;  &gt; Males ;</v>
          </cell>
          <cell r="AS1" t="str">
            <v>&gt; 15-24 years ;  Lost a job last year ;  &gt; Females ;</v>
          </cell>
          <cell r="AT1" t="str">
            <v>&gt; 15-24 years ;  &gt; Retrenched last year ;  Persons ;</v>
          </cell>
          <cell r="AU1" t="str">
            <v>&gt; 15-24 years ;  &gt; Retrenched last year ;  &gt; Males ;</v>
          </cell>
          <cell r="AV1" t="str">
            <v>&gt; 15-24 years ;  &gt; Retrenched last year ;  &gt; Females ;</v>
          </cell>
          <cell r="AW1" t="str">
            <v>&gt; 15-24 years ;  &gt; Employed in a new job since lost last job ;  Persons ;</v>
          </cell>
          <cell r="AX1" t="str">
            <v>&gt; 15-24 years ;  &gt; Employed in a new job since lost last job ;  &gt; Males ;</v>
          </cell>
          <cell r="AY1" t="str">
            <v>&gt; 15-24 years ;  &gt; Employed in a new job since lost last job ;  &gt; Females ;</v>
          </cell>
          <cell r="AZ1" t="str">
            <v>&gt; 15-24 years ;  &gt;&gt; Underemployed in a new job since lost last job ;  Persons ;</v>
          </cell>
          <cell r="BA1" t="str">
            <v>&gt; 15-24 years ;  &gt;&gt; Underemployed in a new job since lost last job ;  &gt; Males ;</v>
          </cell>
          <cell r="BB1" t="str">
            <v>&gt; 15-24 years ;  &gt;&gt; Underemployed in a new job since lost last job ;  &gt; Females ;</v>
          </cell>
          <cell r="BC1" t="str">
            <v>&gt; 15-24 years ;  &gt; Not employed since lost last job ;  Persons ;</v>
          </cell>
          <cell r="BD1" t="str">
            <v>&gt; 15-24 years ;  &gt; Not employed since lost last job ;  &gt; Males ;</v>
          </cell>
          <cell r="BE1" t="str">
            <v>&gt; 15-24 years ;  &gt; Not employed since lost last job ;  &gt; Females ;</v>
          </cell>
          <cell r="BF1" t="str">
            <v>&gt; 25-44 years ;  Employed total ;  Persons ;</v>
          </cell>
          <cell r="BG1" t="str">
            <v>&gt; 25-44 years ;  Employed total ;  &gt; Males ;</v>
          </cell>
          <cell r="BH1" t="str">
            <v>&gt; 25-44 years ;  Employed total ;  &gt; Females ;</v>
          </cell>
          <cell r="BI1" t="str">
            <v>&gt; 25-44 years ;  &gt; Less than 1 year in main job ;  Persons ;</v>
          </cell>
          <cell r="BJ1" t="str">
            <v>&gt; 25-44 years ;  &gt; Less than 1 year in main job ;  &gt; Males ;</v>
          </cell>
          <cell r="BK1" t="str">
            <v>&gt; 25-44 years ;  &gt; Less than 1 year in main job ;  &gt; Females ;</v>
          </cell>
          <cell r="BL1" t="str">
            <v>&gt; 25-44 years ;  &gt;&gt; Less than 3 months in main job ;  Persons ;</v>
          </cell>
          <cell r="BM1" t="str">
            <v>&gt; 25-44 years ;  &gt;&gt; Less than 3 months in main job ;  &gt; Males ;</v>
          </cell>
          <cell r="BN1" t="str">
            <v>&gt; 25-44 years ;  &gt;&gt; Less than 3 months in main job ;  &gt; Females ;</v>
          </cell>
          <cell r="BO1" t="str">
            <v>&gt; 25-44 years ;  &gt;&gt; 3-5 months in main job ;  Persons ;</v>
          </cell>
          <cell r="BP1" t="str">
            <v>&gt; 25-44 years ;  &gt;&gt; 3-5 months in main job ;  &gt; Males ;</v>
          </cell>
          <cell r="BQ1" t="str">
            <v>&gt; 25-44 years ;  &gt;&gt; 3-5 months in main job ;  &gt; Females ;</v>
          </cell>
          <cell r="BR1" t="str">
            <v>&gt; 25-44 years ;  &gt;&gt; 6-11 months in main job ;  Persons ;</v>
          </cell>
          <cell r="BS1" t="str">
            <v>&gt; 25-44 years ;  &gt;&gt; 6-11 months in main job ;  &gt; Males ;</v>
          </cell>
          <cell r="BT1" t="str">
            <v>&gt; 25-44 years ;  &gt;&gt; 6-11 months in main job ;  &gt; Females ;</v>
          </cell>
          <cell r="BU1" t="str">
            <v>&gt; 25-44 years ;  &gt; 1 year or more in main job ;  Persons ;</v>
          </cell>
          <cell r="BV1" t="str">
            <v>&gt; 25-44 years ;  &gt; 1 year or more in main job ;  &gt; Males ;</v>
          </cell>
          <cell r="BW1" t="str">
            <v>&gt; 25-44 years ;  &gt; 1 year or more in main job ;  &gt; Females ;</v>
          </cell>
          <cell r="BX1" t="str">
            <v>&gt; 25-44 years ;  &gt;&gt; 1-4 years in main job ;  Persons ;</v>
          </cell>
          <cell r="BY1" t="str">
            <v>&gt; 25-44 years ;  &gt;&gt; 1-4 years in main job ;  &gt; Males ;</v>
          </cell>
          <cell r="BZ1" t="str">
            <v>&gt; 25-44 years ;  &gt;&gt; 1-4 years in main job ;  &gt; Females ;</v>
          </cell>
          <cell r="CA1" t="str">
            <v>&gt; 25-44 years ;  &gt;&gt;&gt; 1 year in main job ;  Persons ;</v>
          </cell>
          <cell r="CB1" t="str">
            <v>&gt; 25-44 years ;  &gt;&gt;&gt; 1 year in main job ;  &gt; Males ;</v>
          </cell>
          <cell r="CC1" t="str">
            <v>&gt; 25-44 years ;  &gt;&gt;&gt; 1 year in main job ;  &gt; Females ;</v>
          </cell>
          <cell r="CD1" t="str">
            <v>&gt; 25-44 years ;  &gt;&gt;&gt; 2 years in main job ;  Persons ;</v>
          </cell>
          <cell r="CE1" t="str">
            <v>&gt; 25-44 years ;  &gt;&gt;&gt; 2 years in main job ;  &gt; Males ;</v>
          </cell>
          <cell r="CF1" t="str">
            <v>&gt; 25-44 years ;  &gt;&gt;&gt; 2 years in main job ;  &gt; Females ;</v>
          </cell>
          <cell r="CG1" t="str">
            <v>&gt; 25-44 years ;  &gt;&gt;&gt; 3-4 years in main job ;  Persons ;</v>
          </cell>
          <cell r="CH1" t="str">
            <v>&gt; 25-44 years ;  &gt;&gt;&gt; 3-4 years in main job ;  &gt; Males ;</v>
          </cell>
          <cell r="CI1" t="str">
            <v>&gt; 25-44 years ;  &gt;&gt;&gt; 3-4 years in main job ;  &gt; Females ;</v>
          </cell>
          <cell r="CJ1" t="str">
            <v>&gt; 25-44 years ;  &gt;&gt; 5 years or more in main job ;  Persons ;</v>
          </cell>
          <cell r="CK1" t="str">
            <v>&gt; 25-44 years ;  &gt;&gt; 5 years or more in main job ;  &gt; Males ;</v>
          </cell>
          <cell r="CL1" t="str">
            <v>&gt; 25-44 years ;  &gt;&gt; 5 years or more in main job ;  &gt; Females ;</v>
          </cell>
          <cell r="CM1" t="str">
            <v>&gt; 25-44 years ;  &gt;&gt;&gt; 5-9 years in main job ;  Persons ;</v>
          </cell>
          <cell r="CN1" t="str">
            <v>&gt; 25-44 years ;  &gt;&gt;&gt; 5-9 years in main job ;  &gt; Males ;</v>
          </cell>
          <cell r="CO1" t="str">
            <v>&gt; 25-44 years ;  &gt;&gt;&gt; 5-9 years in main job ;  &gt; Females ;</v>
          </cell>
          <cell r="CP1" t="str">
            <v>&gt; 25-44 years ;  &gt;&gt;&gt; 10 years or more in main job ;  Persons ;</v>
          </cell>
          <cell r="CQ1" t="str">
            <v>&gt; 25-44 years ;  &gt;&gt;&gt; 10 years or more in main job ;  &gt; Males ;</v>
          </cell>
          <cell r="CR1" t="str">
            <v>&gt; 25-44 years ;  &gt;&gt;&gt; 10 years or more in main job ;  &gt; Females ;</v>
          </cell>
          <cell r="CS1" t="str">
            <v>&gt; 25-44 years ;  &gt;&gt;&gt;&gt; 10-19 years in main job ;  Persons ;</v>
          </cell>
          <cell r="CT1" t="str">
            <v>&gt; 25-44 years ;  &gt;&gt;&gt;&gt; 10-19 years in main job ;  &gt; Males ;</v>
          </cell>
          <cell r="CU1" t="str">
            <v>&gt; 25-44 years ;  &gt;&gt;&gt;&gt; 10-19 years in main job ;  &gt; Females ;</v>
          </cell>
          <cell r="CV1" t="str">
            <v>&gt; 25-44 years ;  &gt;&gt;&gt;&gt; 20 years or more in main job ;  Persons ;</v>
          </cell>
          <cell r="CW1" t="str">
            <v>&gt; 25-44 years ;  &gt;&gt;&gt;&gt; 20 years or more in main job ;  &gt; Males ;</v>
          </cell>
          <cell r="CX1" t="str">
            <v>&gt; 25-44 years ;  &gt;&gt;&gt;&gt; 20 years or more in main job ;  &gt; Females ;</v>
          </cell>
          <cell r="CY1" t="str">
            <v>&gt; 25-44 years ;  &gt; Changed jobs in last 12 months ;  Persons ;</v>
          </cell>
          <cell r="CZ1" t="str">
            <v>&gt; 25-44 years ;  &gt; Changed jobs in last 12 months ;  &gt; Males ;</v>
          </cell>
          <cell r="DA1" t="str">
            <v>&gt; 25-44 years ;  &gt; Changed jobs in last 12 months ;  &gt; Females ;</v>
          </cell>
          <cell r="DB1" t="str">
            <v>&gt; 25-44 years ;  &gt; Did not change jobs in last 12 months ;  Persons ;</v>
          </cell>
          <cell r="DC1" t="str">
            <v>&gt; 25-44 years ;  &gt; Did not change jobs in last 12 months ;  &gt; Males ;</v>
          </cell>
          <cell r="DD1" t="str">
            <v>&gt; 25-44 years ;  &gt; Did not change jobs in last 12 months ;  &gt; Females ;</v>
          </cell>
          <cell r="DE1" t="str">
            <v>&gt; 25-44 years ;  Civilian Population aged 15 and over ;  Persons ;</v>
          </cell>
          <cell r="DF1" t="str">
            <v>&gt; 25-44 years ;  Civilian Population aged 15 and over ;  &gt; Males ;</v>
          </cell>
          <cell r="DG1" t="str">
            <v>&gt; 25-44 years ;  Civilian Population aged 15 and over ;  &gt; Females ;</v>
          </cell>
          <cell r="DH1" t="str">
            <v>&gt; 25-44 years ;  Left, lost or worked multiple jobs last year ;  Persons ;</v>
          </cell>
          <cell r="DI1" t="str">
            <v>&gt; 25-44 years ;  Left, lost or worked multiple jobs last year ;  &gt; Males ;</v>
          </cell>
          <cell r="DJ1" t="str">
            <v>&gt; 25-44 years ;  Left, lost or worked multiple jobs last year ;  &gt; Females ;</v>
          </cell>
          <cell r="DK1" t="str">
            <v>&gt; 25-44 years ;  &gt; Employed and had more than one job last year ;  Persons ;</v>
          </cell>
          <cell r="DL1" t="str">
            <v>&gt; 25-44 years ;  &gt; Employed and had more than one job last year ;  &gt; Males ;</v>
          </cell>
          <cell r="DM1" t="str">
            <v>&gt; 25-44 years ;  &gt; Employed and had more than one job last year ;  &gt; Females ;</v>
          </cell>
          <cell r="DN1" t="str">
            <v>&gt; 25-44 years ;  &gt;&gt; Single job holder and had more than one job last year ;  Persons ;</v>
          </cell>
          <cell r="DO1" t="str">
            <v>&gt; 25-44 years ;  &gt;&gt; Single job holder and had more than one job last year ;  &gt; Males ;</v>
          </cell>
          <cell r="DP1" t="str">
            <v>&gt; 25-44 years ;  &gt;&gt; Single job holder and had more than one job last year ;  &gt; Females ;</v>
          </cell>
          <cell r="DQ1" t="str">
            <v>&gt; 25-44 years ;  &gt;&gt; Multiple job holder and had more than one job last year ;  Persons ;</v>
          </cell>
          <cell r="DR1" t="str">
            <v>&gt; 25-44 years ;  &gt;&gt; Multiple job holder and had more than one job last year ;  &gt; Males ;</v>
          </cell>
          <cell r="DS1" t="str">
            <v>&gt; 25-44 years ;  &gt;&gt; Multiple job holder and had more than one job last year ;  &gt; Females ;</v>
          </cell>
          <cell r="DT1" t="str">
            <v>&gt; 25-44 years ;  &gt;&gt; Underemployed and had more than one job last year ;  Persons ;</v>
          </cell>
          <cell r="DU1" t="str">
            <v>&gt; 25-44 years ;  &gt;&gt; Underemployed and had more than one job last year ;  &gt; Males ;</v>
          </cell>
          <cell r="DV1" t="str">
            <v>&gt; 25-44 years ;  &gt;&gt; Underemployed and had more than one job last year ;  &gt; Females ;</v>
          </cell>
          <cell r="DW1" t="str">
            <v>&gt; 25-44 years ;  &gt; Unemployed and had a job last year ;  Persons ;</v>
          </cell>
          <cell r="DX1" t="str">
            <v>&gt; 25-44 years ;  &gt; Unemployed and had a job last year ;  &gt; Males ;</v>
          </cell>
          <cell r="DY1" t="str">
            <v>&gt; 25-44 years ;  &gt; Unemployed and had a job last year ;  &gt; Females ;</v>
          </cell>
          <cell r="DZ1" t="str">
            <v>&gt; 25-44 years ;  &gt; Not in the labour force and had a job last year ;  Persons ;</v>
          </cell>
          <cell r="EA1" t="str">
            <v>&gt; 25-44 years ;  &gt; Not in the labour force and had a job last year ;  &gt; Males ;</v>
          </cell>
          <cell r="EB1" t="str">
            <v>&gt; 25-44 years ;  &gt; Not in the labour force and had a job last year ;  &gt; Females ;</v>
          </cell>
          <cell r="EC1" t="str">
            <v>&gt; 25-44 years ;  Left a job last year ;  Persons ;</v>
          </cell>
          <cell r="ED1" t="str">
            <v>&gt; 25-44 years ;  Left a job last year ;  &gt; Males ;</v>
          </cell>
          <cell r="EE1" t="str">
            <v>&gt; 25-44 years ;  Left a job last year ;  &gt; Females ;</v>
          </cell>
          <cell r="EF1" t="str">
            <v>&gt; 25-44 years ;  &gt; Employed in a new job since left last job ;  Persons ;</v>
          </cell>
          <cell r="EG1" t="str">
            <v>&gt; 25-44 years ;  &gt; Employed in a new job since left last job ;  &gt; Males ;</v>
          </cell>
          <cell r="EH1" t="str">
            <v>&gt; 25-44 years ;  &gt; Employed in a new job since left last job ;  &gt; Females ;</v>
          </cell>
          <cell r="EI1" t="str">
            <v>&gt; 25-44 years ;  &gt;&gt; Underemployed in a new job since left last job ;  Persons ;</v>
          </cell>
          <cell r="EJ1" t="str">
            <v>&gt; 25-44 years ;  &gt;&gt; Underemployed in a new job since left last job ;  &gt; Males ;</v>
          </cell>
          <cell r="EK1" t="str">
            <v>&gt; 25-44 years ;  &gt;&gt; Underemployed in a new job since left last job ;  &gt; Females ;</v>
          </cell>
          <cell r="EL1" t="str">
            <v>&gt; 25-44 years ;  &gt; Not employed since left last job ;  Persons ;</v>
          </cell>
          <cell r="EM1" t="str">
            <v>&gt; 25-44 years ;  &gt; Not employed since left last job ;  &gt; Males ;</v>
          </cell>
          <cell r="EN1" t="str">
            <v>&gt; 25-44 years ;  &gt; Not employed since left last job ;  &gt; Females ;</v>
          </cell>
          <cell r="EO1" t="str">
            <v>&gt; 25-44 years ;  Lost a job last year ;  Persons ;</v>
          </cell>
          <cell r="EP1" t="str">
            <v>&gt; 25-44 years ;  Lost a job last year ;  &gt; Males ;</v>
          </cell>
          <cell r="EQ1" t="str">
            <v>&gt; 25-44 years ;  Lost a job last year ;  &gt; Females ;</v>
          </cell>
          <cell r="ER1" t="str">
            <v>&gt; 25-44 years ;  &gt; Retrenched last year ;  Persons ;</v>
          </cell>
          <cell r="ES1" t="str">
            <v>&gt; 25-44 years ;  &gt; Retrenched last year ;  &gt; Males ;</v>
          </cell>
          <cell r="ET1" t="str">
            <v>&gt; 25-44 years ;  &gt; Retrenched last year ;  &gt; Females ;</v>
          </cell>
          <cell r="EU1" t="str">
            <v>&gt; 25-44 years ;  &gt; Employed in a new job since lost last job ;  Persons ;</v>
          </cell>
          <cell r="EV1" t="str">
            <v>&gt; 25-44 years ;  &gt; Employed in a new job since lost last job ;  &gt; Males ;</v>
          </cell>
          <cell r="EW1" t="str">
            <v>&gt; 25-44 years ;  &gt; Employed in a new job since lost last job ;  &gt; Females ;</v>
          </cell>
          <cell r="EX1" t="str">
            <v>&gt; 25-44 years ;  &gt;&gt; Underemployed in a new job since lost last job ;  Persons ;</v>
          </cell>
          <cell r="EY1" t="str">
            <v>&gt; 25-44 years ;  &gt;&gt; Underemployed in a new job since lost last job ;  &gt; Males ;</v>
          </cell>
          <cell r="EZ1" t="str">
            <v>&gt; 25-44 years ;  &gt;&gt; Underemployed in a new job since lost last job ;  &gt; Females ;</v>
          </cell>
          <cell r="FA1" t="str">
            <v>&gt; 25-44 years ;  &gt; Not employed since lost last job ;  Persons ;</v>
          </cell>
          <cell r="FB1" t="str">
            <v>&gt; 25-44 years ;  &gt; Not employed since lost last job ;  &gt; Males ;</v>
          </cell>
          <cell r="FC1" t="str">
            <v>&gt; 25-44 years ;  &gt; Not employed since lost last job ;  &gt; Females ;</v>
          </cell>
          <cell r="FD1" t="str">
            <v>&gt; 45-64 years ;  Employed total ;  Persons ;</v>
          </cell>
          <cell r="FE1" t="str">
            <v>&gt; 45-64 years ;  Employed total ;  &gt; Males ;</v>
          </cell>
          <cell r="FF1" t="str">
            <v>&gt; 45-64 years ;  Employed total ;  &gt; Females ;</v>
          </cell>
          <cell r="FG1" t="str">
            <v>&gt; 45-64 years ;  &gt; Less than 1 year in main job ;  Persons ;</v>
          </cell>
          <cell r="FH1" t="str">
            <v>&gt; 45-64 years ;  &gt; Less than 1 year in main job ;  &gt; Males ;</v>
          </cell>
          <cell r="FI1" t="str">
            <v>&gt; 45-64 years ;  &gt; Less than 1 year in main job ;  &gt; Females ;</v>
          </cell>
          <cell r="FJ1" t="str">
            <v>&gt; 45-64 years ;  &gt;&gt; Less than 3 months in main job ;  Persons ;</v>
          </cell>
          <cell r="FK1" t="str">
            <v>&gt; 45-64 years ;  &gt;&gt; Less than 3 months in main job ;  &gt; Males ;</v>
          </cell>
          <cell r="FL1" t="str">
            <v>&gt; 45-64 years ;  &gt;&gt; Less than 3 months in main job ;  &gt; Females ;</v>
          </cell>
          <cell r="FM1" t="str">
            <v>&gt; 45-64 years ;  &gt;&gt; 3-5 months in main job ;  Persons ;</v>
          </cell>
          <cell r="FN1" t="str">
            <v>&gt; 45-64 years ;  &gt;&gt; 3-5 months in main job ;  &gt; Males ;</v>
          </cell>
          <cell r="FO1" t="str">
            <v>&gt; 45-64 years ;  &gt;&gt; 3-5 months in main job ;  &gt; Females ;</v>
          </cell>
          <cell r="FP1" t="str">
            <v>&gt; 45-64 years ;  &gt;&gt; 6-11 months in main job ;  Persons ;</v>
          </cell>
          <cell r="FQ1" t="str">
            <v>&gt; 45-64 years ;  &gt;&gt; 6-11 months in main job ;  &gt; Males ;</v>
          </cell>
          <cell r="FR1" t="str">
            <v>&gt; 45-64 years ;  &gt;&gt; 6-11 months in main job ;  &gt; Females ;</v>
          </cell>
          <cell r="FS1" t="str">
            <v>&gt; 45-64 years ;  &gt; 1 year or more in main job ;  Persons ;</v>
          </cell>
          <cell r="FT1" t="str">
            <v>&gt; 45-64 years ;  &gt; 1 year or more in main job ;  &gt; Males ;</v>
          </cell>
          <cell r="FU1" t="str">
            <v>&gt; 45-64 years ;  &gt; 1 year or more in main job ;  &gt; Females ;</v>
          </cell>
          <cell r="FV1" t="str">
            <v>&gt; 45-64 years ;  &gt;&gt; 1-4 years in main job ;  Persons ;</v>
          </cell>
          <cell r="FW1" t="str">
            <v>&gt; 45-64 years ;  &gt;&gt; 1-4 years in main job ;  &gt; Males ;</v>
          </cell>
          <cell r="FX1" t="str">
            <v>&gt; 45-64 years ;  &gt;&gt; 1-4 years in main job ;  &gt; Females ;</v>
          </cell>
          <cell r="FY1" t="str">
            <v>&gt; 45-64 years ;  &gt;&gt;&gt; 1 year in main job ;  Persons ;</v>
          </cell>
          <cell r="FZ1" t="str">
            <v>&gt; 45-64 years ;  &gt;&gt;&gt; 1 year in main job ;  &gt; Males ;</v>
          </cell>
          <cell r="GA1" t="str">
            <v>&gt; 45-64 years ;  &gt;&gt;&gt; 1 year in main job ;  &gt; Females ;</v>
          </cell>
          <cell r="GB1" t="str">
            <v>&gt; 45-64 years ;  &gt;&gt;&gt; 2 years in main job ;  Persons ;</v>
          </cell>
          <cell r="GC1" t="str">
            <v>&gt; 45-64 years ;  &gt;&gt;&gt; 2 years in main job ;  &gt; Males ;</v>
          </cell>
          <cell r="GD1" t="str">
            <v>&gt; 45-64 years ;  &gt;&gt;&gt; 2 years in main job ;  &gt; Females ;</v>
          </cell>
          <cell r="GE1" t="str">
            <v>&gt; 45-64 years ;  &gt;&gt;&gt; 3-4 years in main job ;  Persons ;</v>
          </cell>
          <cell r="GF1" t="str">
            <v>&gt; 45-64 years ;  &gt;&gt;&gt; 3-4 years in main job ;  &gt; Males ;</v>
          </cell>
          <cell r="GG1" t="str">
            <v>&gt; 45-64 years ;  &gt;&gt;&gt; 3-4 years in main job ;  &gt; Females ;</v>
          </cell>
          <cell r="GH1" t="str">
            <v>&gt; 45-64 years ;  &gt;&gt; 5 years or more in main job ;  Persons ;</v>
          </cell>
          <cell r="GI1" t="str">
            <v>&gt; 45-64 years ;  &gt;&gt; 5 years or more in main job ;  &gt; Males ;</v>
          </cell>
          <cell r="GJ1" t="str">
            <v>&gt; 45-64 years ;  &gt;&gt; 5 years or more in main job ;  &gt; Females ;</v>
          </cell>
          <cell r="GK1" t="str">
            <v>&gt; 45-64 years ;  &gt;&gt;&gt; 5-9 years in main job ;  Persons ;</v>
          </cell>
          <cell r="GL1" t="str">
            <v>&gt; 45-64 years ;  &gt;&gt;&gt; 5-9 years in main job ;  &gt; Males ;</v>
          </cell>
          <cell r="GM1" t="str">
            <v>&gt; 45-64 years ;  &gt;&gt;&gt; 5-9 years in main job ;  &gt; Females ;</v>
          </cell>
          <cell r="GN1" t="str">
            <v>&gt; 45-64 years ;  &gt;&gt;&gt; 10 years or more in main job ;  Persons ;</v>
          </cell>
          <cell r="GO1" t="str">
            <v>&gt; 45-64 years ;  &gt;&gt;&gt; 10 years or more in main job ;  &gt; Males ;</v>
          </cell>
          <cell r="GP1" t="str">
            <v>&gt; 45-64 years ;  &gt;&gt;&gt; 10 years or more in main job ;  &gt; Females ;</v>
          </cell>
          <cell r="GQ1" t="str">
            <v>&gt; 45-64 years ;  &gt;&gt;&gt;&gt; 10-19 years in main job ;  Persons ;</v>
          </cell>
          <cell r="GR1" t="str">
            <v>&gt; 45-64 years ;  &gt;&gt;&gt;&gt; 10-19 years in main job ;  &gt; Males ;</v>
          </cell>
          <cell r="GS1" t="str">
            <v>&gt; 45-64 years ;  &gt;&gt;&gt;&gt; 10-19 years in main job ;  &gt; Females ;</v>
          </cell>
          <cell r="GT1" t="str">
            <v>&gt; 45-64 years ;  &gt;&gt;&gt;&gt; 20 years or more in main job ;  Persons ;</v>
          </cell>
          <cell r="GU1" t="str">
            <v>&gt; 45-64 years ;  &gt;&gt;&gt;&gt; 20 years or more in main job ;  &gt; Males ;</v>
          </cell>
          <cell r="GV1" t="str">
            <v>&gt; 45-64 years ;  &gt;&gt;&gt;&gt; 20 years or more in main job ;  &gt; Females ;</v>
          </cell>
          <cell r="GW1" t="str">
            <v>&gt; 45-64 years ;  &gt; Changed jobs in last 12 months ;  Persons ;</v>
          </cell>
          <cell r="GX1" t="str">
            <v>&gt; 45-64 years ;  &gt; Changed jobs in last 12 months ;  &gt; Males ;</v>
          </cell>
          <cell r="GY1" t="str">
            <v>&gt; 45-64 years ;  &gt; Changed jobs in last 12 months ;  &gt; Females ;</v>
          </cell>
          <cell r="GZ1" t="str">
            <v>&gt; 45-64 years ;  &gt; Did not change jobs in last 12 months ;  Persons ;</v>
          </cell>
          <cell r="HA1" t="str">
            <v>&gt; 45-64 years ;  &gt; Did not change jobs in last 12 months ;  &gt; Males ;</v>
          </cell>
          <cell r="HB1" t="str">
            <v>&gt; 45-64 years ;  &gt; Did not change jobs in last 12 months ;  &gt; Females ;</v>
          </cell>
          <cell r="HC1" t="str">
            <v>&gt; 45-64 years ;  Civilian Population aged 15 and over ;  Persons ;</v>
          </cell>
          <cell r="HD1" t="str">
            <v>&gt; 45-64 years ;  Civilian Population aged 15 and over ;  &gt; Males ;</v>
          </cell>
          <cell r="HE1" t="str">
            <v>&gt; 45-64 years ;  Civilian Population aged 15 and over ;  &gt; Females ;</v>
          </cell>
          <cell r="HF1" t="str">
            <v>&gt; 45-64 years ;  Left, lost or worked multiple jobs last year ;  Persons ;</v>
          </cell>
          <cell r="HG1" t="str">
            <v>&gt; 45-64 years ;  Left, lost or worked multiple jobs last year ;  &gt; Males ;</v>
          </cell>
          <cell r="HH1" t="str">
            <v>&gt; 45-64 years ;  Left, lost or worked multiple jobs last year ;  &gt; Females ;</v>
          </cell>
          <cell r="HI1" t="str">
            <v>&gt; 45-64 years ;  &gt; Employed and had more than one job last year ;  Persons ;</v>
          </cell>
          <cell r="HJ1" t="str">
            <v>&gt; 45-64 years ;  &gt; Employed and had more than one job last year ;  &gt; Males ;</v>
          </cell>
          <cell r="HK1" t="str">
            <v>&gt; 45-64 years ;  &gt; Employed and had more than one job last year ;  &gt; Females ;</v>
          </cell>
          <cell r="HL1" t="str">
            <v>&gt; 45-64 years ;  &gt;&gt; Single job holder and had more than one job last year ;  Persons ;</v>
          </cell>
          <cell r="HM1" t="str">
            <v>&gt; 45-64 years ;  &gt;&gt; Single job holder and had more than one job last year ;  &gt; Males ;</v>
          </cell>
          <cell r="HN1" t="str">
            <v>&gt; 45-64 years ;  &gt;&gt; Single job holder and had more than one job last year ;  &gt; Females ;</v>
          </cell>
          <cell r="HO1" t="str">
            <v>&gt; 45-64 years ;  &gt;&gt; Multiple job holder and had more than one job last year ;  Persons ;</v>
          </cell>
          <cell r="HP1" t="str">
            <v>&gt; 45-64 years ;  &gt;&gt; Multiple job holder and had more than one job last year ;  &gt; Males ;</v>
          </cell>
          <cell r="HQ1" t="str">
            <v>&gt; 45-64 years ;  &gt;&gt; Multiple job holder and had more than one job last year ;  &gt; Females ;</v>
          </cell>
          <cell r="HR1" t="str">
            <v>&gt; 45-64 years ;  &gt;&gt; Underemployed and had more than one job last year ;  Persons ;</v>
          </cell>
          <cell r="HS1" t="str">
            <v>&gt; 45-64 years ;  &gt;&gt; Underemployed and had more than one job last year ;  &gt; Males ;</v>
          </cell>
          <cell r="HT1" t="str">
            <v>&gt; 45-64 years ;  &gt;&gt; Underemployed and had more than one job last year ;  &gt; Females ;</v>
          </cell>
          <cell r="HU1" t="str">
            <v>&gt; 45-64 years ;  &gt; Unemployed and had a job last year ;  Persons ;</v>
          </cell>
          <cell r="HV1" t="str">
            <v>&gt; 45-64 years ;  &gt; Unemployed and had a job last year ;  &gt; Males ;</v>
          </cell>
          <cell r="HW1" t="str">
            <v>&gt; 45-64 years ;  &gt; Unemployed and had a job last year ;  &gt; Females ;</v>
          </cell>
          <cell r="HX1" t="str">
            <v>&gt; 45-64 years ;  &gt; Not in the labour force and had a job last year ;  Persons ;</v>
          </cell>
          <cell r="HY1" t="str">
            <v>&gt; 45-64 years ;  &gt; Not in the labour force and had a job last year ;  &gt; Males ;</v>
          </cell>
          <cell r="HZ1" t="str">
            <v>&gt; 45-64 years ;  &gt; Not in the labour force and had a job last year ;  &gt; Females ;</v>
          </cell>
          <cell r="IA1" t="str">
            <v>&gt; 45-64 years ;  Left a job last year ;  Persons ;</v>
          </cell>
          <cell r="IB1" t="str">
            <v>&gt; 45-64 years ;  Left a job last year ;  &gt; Males ;</v>
          </cell>
          <cell r="IC1" t="str">
            <v>&gt; 45-64 years ;  Left a job last year ;  &gt; Females ;</v>
          </cell>
          <cell r="ID1" t="str">
            <v>&gt; 45-64 years ;  &gt; Employed in a new job since left last job ;  Persons ;</v>
          </cell>
          <cell r="IE1" t="str">
            <v>&gt; 45-64 years ;  &gt; Employed in a new job since left last job ;  &gt; Males ;</v>
          </cell>
          <cell r="IF1" t="str">
            <v>&gt; 45-64 years ;  &gt; Employed in a new job since left last job ;  &gt; Females ;</v>
          </cell>
          <cell r="IG1" t="str">
            <v>&gt; 45-64 years ;  &gt;&gt; Underemployed in a new job since left last job ;  Persons ;</v>
          </cell>
          <cell r="IH1" t="str">
            <v>&gt; 45-64 years ;  &gt;&gt; Underemployed in a new job since left last job ;  &gt; Males ;</v>
          </cell>
          <cell r="II1" t="str">
            <v>&gt; 45-64 years ;  &gt;&gt; Underemployed in a new job since left last job ;  &gt; Females ;</v>
          </cell>
          <cell r="IJ1" t="str">
            <v>&gt; 45-64 years ;  &gt; Not employed since left last job ;  Persons ;</v>
          </cell>
          <cell r="IK1" t="str">
            <v>&gt; 45-64 years ;  &gt; Not employed since left last job ;  &gt; Males ;</v>
          </cell>
          <cell r="IL1" t="str">
            <v>&gt; 45-64 years ;  &gt; Not employed since left last job ;  &gt; Females ;</v>
          </cell>
          <cell r="IM1" t="str">
            <v>&gt; 45-64 years ;  Lost a job last year ;  Persons ;</v>
          </cell>
          <cell r="IN1" t="str">
            <v>&gt; 45-64 years ;  Lost a job last year ;  &gt; Males ;</v>
          </cell>
          <cell r="IO1" t="str">
            <v>&gt; 45-64 years ;  Lost a job last year ;  &gt; Females ;</v>
          </cell>
          <cell r="IP1" t="str">
            <v>&gt; 45-64 years ;  &gt; Retrenched last year ;  Persons ;</v>
          </cell>
          <cell r="IQ1" t="str">
            <v>&gt; 45-64 years ;  &gt; Retrenched last year ;  &gt; Males ;</v>
          </cell>
        </row>
        <row r="2">
          <cell r="B2" t="str">
            <v>000</v>
          </cell>
          <cell r="C2" t="str">
            <v>000</v>
          </cell>
          <cell r="D2" t="str">
            <v>000</v>
          </cell>
          <cell r="E2" t="str">
            <v>000</v>
          </cell>
          <cell r="F2" t="str">
            <v>000</v>
          </cell>
          <cell r="G2" t="str">
            <v>000</v>
          </cell>
          <cell r="H2" t="str">
            <v>000</v>
          </cell>
          <cell r="I2" t="str">
            <v>000</v>
          </cell>
          <cell r="J2" t="str">
            <v>000</v>
          </cell>
          <cell r="K2" t="str">
            <v>000</v>
          </cell>
          <cell r="L2" t="str">
            <v>000</v>
          </cell>
          <cell r="M2" t="str">
            <v>000</v>
          </cell>
          <cell r="N2" t="str">
            <v>000</v>
          </cell>
          <cell r="O2" t="str">
            <v>000</v>
          </cell>
          <cell r="P2" t="str">
            <v>000</v>
          </cell>
          <cell r="Q2" t="str">
            <v>000</v>
          </cell>
          <cell r="R2" t="str">
            <v>000</v>
          </cell>
          <cell r="S2" t="str">
            <v>000</v>
          </cell>
          <cell r="T2" t="str">
            <v>000</v>
          </cell>
          <cell r="U2" t="str">
            <v>000</v>
          </cell>
          <cell r="V2" t="str">
            <v>000</v>
          </cell>
          <cell r="W2" t="str">
            <v>000</v>
          </cell>
          <cell r="X2" t="str">
            <v>000</v>
          </cell>
          <cell r="Y2" t="str">
            <v>000</v>
          </cell>
          <cell r="Z2" t="str">
            <v>000</v>
          </cell>
          <cell r="AA2" t="str">
            <v>000</v>
          </cell>
          <cell r="AB2" t="str">
            <v>000</v>
          </cell>
          <cell r="AC2" t="str">
            <v>000</v>
          </cell>
          <cell r="AD2" t="str">
            <v>000</v>
          </cell>
          <cell r="AE2" t="str">
            <v>000</v>
          </cell>
          <cell r="AF2" t="str">
            <v>000</v>
          </cell>
          <cell r="AG2" t="str">
            <v>000</v>
          </cell>
          <cell r="AH2" t="str">
            <v>000</v>
          </cell>
          <cell r="AI2" t="str">
            <v>000</v>
          </cell>
          <cell r="AJ2" t="str">
            <v>000</v>
          </cell>
          <cell r="AK2" t="str">
            <v>000</v>
          </cell>
          <cell r="AL2" t="str">
            <v>000</v>
          </cell>
          <cell r="AM2" t="str">
            <v>000</v>
          </cell>
          <cell r="AN2" t="str">
            <v>000</v>
          </cell>
          <cell r="AO2" t="str">
            <v>000</v>
          </cell>
          <cell r="AP2" t="str">
            <v>000</v>
          </cell>
          <cell r="AQ2" t="str">
            <v>000</v>
          </cell>
          <cell r="AR2" t="str">
            <v>000</v>
          </cell>
          <cell r="AS2" t="str">
            <v>000</v>
          </cell>
          <cell r="AT2" t="str">
            <v>000</v>
          </cell>
          <cell r="AU2" t="str">
            <v>000</v>
          </cell>
          <cell r="AV2" t="str">
            <v>000</v>
          </cell>
          <cell r="AW2" t="str">
            <v>000</v>
          </cell>
          <cell r="AX2" t="str">
            <v>000</v>
          </cell>
          <cell r="AY2" t="str">
            <v>000</v>
          </cell>
          <cell r="AZ2" t="str">
            <v>000</v>
          </cell>
          <cell r="BA2" t="str">
            <v>000</v>
          </cell>
          <cell r="BB2" t="str">
            <v>000</v>
          </cell>
          <cell r="BC2" t="str">
            <v>000</v>
          </cell>
          <cell r="BD2" t="str">
            <v>000</v>
          </cell>
          <cell r="BE2" t="str">
            <v>000</v>
          </cell>
          <cell r="BF2" t="str">
            <v>000</v>
          </cell>
          <cell r="BG2" t="str">
            <v>000</v>
          </cell>
          <cell r="BH2" t="str">
            <v>000</v>
          </cell>
          <cell r="BI2" t="str">
            <v>000</v>
          </cell>
          <cell r="BJ2" t="str">
            <v>000</v>
          </cell>
          <cell r="BK2" t="str">
            <v>000</v>
          </cell>
          <cell r="BL2" t="str">
            <v>000</v>
          </cell>
          <cell r="BM2" t="str">
            <v>000</v>
          </cell>
          <cell r="BN2" t="str">
            <v>000</v>
          </cell>
          <cell r="BO2" t="str">
            <v>000</v>
          </cell>
          <cell r="BP2" t="str">
            <v>000</v>
          </cell>
          <cell r="BQ2" t="str">
            <v>000</v>
          </cell>
          <cell r="BR2" t="str">
            <v>000</v>
          </cell>
          <cell r="BS2" t="str">
            <v>000</v>
          </cell>
          <cell r="BT2" t="str">
            <v>000</v>
          </cell>
          <cell r="BU2" t="str">
            <v>000</v>
          </cell>
          <cell r="BV2" t="str">
            <v>000</v>
          </cell>
          <cell r="BW2" t="str">
            <v>000</v>
          </cell>
          <cell r="BX2" t="str">
            <v>000</v>
          </cell>
          <cell r="BY2" t="str">
            <v>000</v>
          </cell>
          <cell r="BZ2" t="str">
            <v>000</v>
          </cell>
          <cell r="CA2" t="str">
            <v>000</v>
          </cell>
          <cell r="CB2" t="str">
            <v>000</v>
          </cell>
          <cell r="CC2" t="str">
            <v>000</v>
          </cell>
          <cell r="CD2" t="str">
            <v>000</v>
          </cell>
          <cell r="CE2" t="str">
            <v>000</v>
          </cell>
          <cell r="CF2" t="str">
            <v>000</v>
          </cell>
          <cell r="CG2" t="str">
            <v>000</v>
          </cell>
          <cell r="CH2" t="str">
            <v>000</v>
          </cell>
          <cell r="CI2" t="str">
            <v>000</v>
          </cell>
          <cell r="CJ2" t="str">
            <v>000</v>
          </cell>
          <cell r="CK2" t="str">
            <v>000</v>
          </cell>
          <cell r="CL2" t="str">
            <v>000</v>
          </cell>
          <cell r="CM2" t="str">
            <v>000</v>
          </cell>
          <cell r="CN2" t="str">
            <v>000</v>
          </cell>
          <cell r="CO2" t="str">
            <v>000</v>
          </cell>
          <cell r="CP2" t="str">
            <v>000</v>
          </cell>
          <cell r="CQ2" t="str">
            <v>000</v>
          </cell>
          <cell r="CR2" t="str">
            <v>000</v>
          </cell>
          <cell r="CS2" t="str">
            <v>000</v>
          </cell>
          <cell r="CT2" t="str">
            <v>000</v>
          </cell>
          <cell r="CU2" t="str">
            <v>000</v>
          </cell>
          <cell r="CV2" t="str">
            <v>000</v>
          </cell>
          <cell r="CW2" t="str">
            <v>000</v>
          </cell>
          <cell r="CX2" t="str">
            <v>000</v>
          </cell>
          <cell r="CY2" t="str">
            <v>000</v>
          </cell>
          <cell r="CZ2" t="str">
            <v>000</v>
          </cell>
          <cell r="DA2" t="str">
            <v>000</v>
          </cell>
          <cell r="DB2" t="str">
            <v>000</v>
          </cell>
          <cell r="DC2" t="str">
            <v>000</v>
          </cell>
          <cell r="DD2" t="str">
            <v>000</v>
          </cell>
          <cell r="DE2" t="str">
            <v>000</v>
          </cell>
          <cell r="DF2" t="str">
            <v>000</v>
          </cell>
          <cell r="DG2" t="str">
            <v>000</v>
          </cell>
          <cell r="DH2" t="str">
            <v>000</v>
          </cell>
          <cell r="DI2" t="str">
            <v>000</v>
          </cell>
          <cell r="DJ2" t="str">
            <v>000</v>
          </cell>
          <cell r="DK2" t="str">
            <v>000</v>
          </cell>
          <cell r="DL2" t="str">
            <v>000</v>
          </cell>
          <cell r="DM2" t="str">
            <v>000</v>
          </cell>
          <cell r="DN2" t="str">
            <v>000</v>
          </cell>
          <cell r="DO2" t="str">
            <v>000</v>
          </cell>
          <cell r="DP2" t="str">
            <v>000</v>
          </cell>
          <cell r="DQ2" t="str">
            <v>000</v>
          </cell>
          <cell r="DR2" t="str">
            <v>000</v>
          </cell>
          <cell r="DS2" t="str">
            <v>000</v>
          </cell>
          <cell r="DT2" t="str">
            <v>000</v>
          </cell>
          <cell r="DU2" t="str">
            <v>000</v>
          </cell>
          <cell r="DV2" t="str">
            <v>000</v>
          </cell>
          <cell r="DW2" t="str">
            <v>000</v>
          </cell>
          <cell r="DX2" t="str">
            <v>000</v>
          </cell>
          <cell r="DY2" t="str">
            <v>000</v>
          </cell>
          <cell r="DZ2" t="str">
            <v>000</v>
          </cell>
          <cell r="EA2" t="str">
            <v>000</v>
          </cell>
          <cell r="EB2" t="str">
            <v>000</v>
          </cell>
          <cell r="EC2" t="str">
            <v>000</v>
          </cell>
          <cell r="ED2" t="str">
            <v>000</v>
          </cell>
          <cell r="EE2" t="str">
            <v>000</v>
          </cell>
          <cell r="EF2" t="str">
            <v>000</v>
          </cell>
          <cell r="EG2" t="str">
            <v>000</v>
          </cell>
          <cell r="EH2" t="str">
            <v>000</v>
          </cell>
          <cell r="EI2" t="str">
            <v>000</v>
          </cell>
          <cell r="EJ2" t="str">
            <v>000</v>
          </cell>
          <cell r="EK2" t="str">
            <v>000</v>
          </cell>
          <cell r="EL2" t="str">
            <v>000</v>
          </cell>
          <cell r="EM2" t="str">
            <v>000</v>
          </cell>
          <cell r="EN2" t="str">
            <v>000</v>
          </cell>
          <cell r="EO2" t="str">
            <v>000</v>
          </cell>
          <cell r="EP2" t="str">
            <v>000</v>
          </cell>
          <cell r="EQ2" t="str">
            <v>000</v>
          </cell>
          <cell r="ER2" t="str">
            <v>000</v>
          </cell>
          <cell r="ES2" t="str">
            <v>000</v>
          </cell>
          <cell r="ET2" t="str">
            <v>000</v>
          </cell>
          <cell r="EU2" t="str">
            <v>000</v>
          </cell>
          <cell r="EV2" t="str">
            <v>000</v>
          </cell>
          <cell r="EW2" t="str">
            <v>000</v>
          </cell>
          <cell r="EX2" t="str">
            <v>000</v>
          </cell>
          <cell r="EY2" t="str">
            <v>000</v>
          </cell>
          <cell r="EZ2" t="str">
            <v>000</v>
          </cell>
          <cell r="FA2" t="str">
            <v>000</v>
          </cell>
          <cell r="FB2" t="str">
            <v>000</v>
          </cell>
          <cell r="FC2" t="str">
            <v>000</v>
          </cell>
          <cell r="FD2" t="str">
            <v>000</v>
          </cell>
          <cell r="FE2" t="str">
            <v>000</v>
          </cell>
          <cell r="FF2" t="str">
            <v>000</v>
          </cell>
          <cell r="FG2" t="str">
            <v>000</v>
          </cell>
          <cell r="FH2" t="str">
            <v>000</v>
          </cell>
          <cell r="FI2" t="str">
            <v>000</v>
          </cell>
          <cell r="FJ2" t="str">
            <v>000</v>
          </cell>
          <cell r="FK2" t="str">
            <v>000</v>
          </cell>
          <cell r="FL2" t="str">
            <v>000</v>
          </cell>
          <cell r="FM2" t="str">
            <v>000</v>
          </cell>
          <cell r="FN2" t="str">
            <v>000</v>
          </cell>
          <cell r="FO2" t="str">
            <v>000</v>
          </cell>
          <cell r="FP2" t="str">
            <v>000</v>
          </cell>
          <cell r="FQ2" t="str">
            <v>000</v>
          </cell>
          <cell r="FR2" t="str">
            <v>000</v>
          </cell>
          <cell r="FS2" t="str">
            <v>000</v>
          </cell>
          <cell r="FT2" t="str">
            <v>000</v>
          </cell>
          <cell r="FU2" t="str">
            <v>000</v>
          </cell>
          <cell r="FV2" t="str">
            <v>000</v>
          </cell>
          <cell r="FW2" t="str">
            <v>000</v>
          </cell>
          <cell r="FX2" t="str">
            <v>000</v>
          </cell>
          <cell r="FY2" t="str">
            <v>000</v>
          </cell>
          <cell r="FZ2" t="str">
            <v>000</v>
          </cell>
          <cell r="GA2" t="str">
            <v>000</v>
          </cell>
          <cell r="GB2" t="str">
            <v>000</v>
          </cell>
          <cell r="GC2" t="str">
            <v>000</v>
          </cell>
          <cell r="GD2" t="str">
            <v>000</v>
          </cell>
          <cell r="GE2" t="str">
            <v>000</v>
          </cell>
          <cell r="GF2" t="str">
            <v>000</v>
          </cell>
          <cell r="GG2" t="str">
            <v>000</v>
          </cell>
          <cell r="GH2" t="str">
            <v>000</v>
          </cell>
          <cell r="GI2" t="str">
            <v>000</v>
          </cell>
          <cell r="GJ2" t="str">
            <v>000</v>
          </cell>
          <cell r="GK2" t="str">
            <v>000</v>
          </cell>
          <cell r="GL2" t="str">
            <v>000</v>
          </cell>
          <cell r="GM2" t="str">
            <v>000</v>
          </cell>
          <cell r="GN2" t="str">
            <v>000</v>
          </cell>
          <cell r="GO2" t="str">
            <v>000</v>
          </cell>
          <cell r="GP2" t="str">
            <v>000</v>
          </cell>
          <cell r="GQ2" t="str">
            <v>000</v>
          </cell>
          <cell r="GR2" t="str">
            <v>000</v>
          </cell>
          <cell r="GS2" t="str">
            <v>000</v>
          </cell>
          <cell r="GT2" t="str">
            <v>000</v>
          </cell>
          <cell r="GU2" t="str">
            <v>000</v>
          </cell>
          <cell r="GV2" t="str">
            <v>000</v>
          </cell>
          <cell r="GW2" t="str">
            <v>000</v>
          </cell>
          <cell r="GX2" t="str">
            <v>000</v>
          </cell>
          <cell r="GY2" t="str">
            <v>000</v>
          </cell>
          <cell r="GZ2" t="str">
            <v>000</v>
          </cell>
          <cell r="HA2" t="str">
            <v>000</v>
          </cell>
          <cell r="HB2" t="str">
            <v>000</v>
          </cell>
          <cell r="HC2" t="str">
            <v>000</v>
          </cell>
          <cell r="HD2" t="str">
            <v>000</v>
          </cell>
          <cell r="HE2" t="str">
            <v>000</v>
          </cell>
          <cell r="HF2" t="str">
            <v>000</v>
          </cell>
          <cell r="HG2" t="str">
            <v>000</v>
          </cell>
          <cell r="HH2" t="str">
            <v>000</v>
          </cell>
          <cell r="HI2" t="str">
            <v>000</v>
          </cell>
          <cell r="HJ2" t="str">
            <v>000</v>
          </cell>
          <cell r="HK2" t="str">
            <v>000</v>
          </cell>
          <cell r="HL2" t="str">
            <v>000</v>
          </cell>
          <cell r="HM2" t="str">
            <v>000</v>
          </cell>
          <cell r="HN2" t="str">
            <v>000</v>
          </cell>
          <cell r="HO2" t="str">
            <v>000</v>
          </cell>
          <cell r="HP2" t="str">
            <v>000</v>
          </cell>
          <cell r="HQ2" t="str">
            <v>000</v>
          </cell>
          <cell r="HR2" t="str">
            <v>000</v>
          </cell>
          <cell r="HS2" t="str">
            <v>000</v>
          </cell>
          <cell r="HT2" t="str">
            <v>000</v>
          </cell>
          <cell r="HU2" t="str">
            <v>000</v>
          </cell>
          <cell r="HV2" t="str">
            <v>000</v>
          </cell>
          <cell r="HW2" t="str">
            <v>000</v>
          </cell>
          <cell r="HX2" t="str">
            <v>000</v>
          </cell>
          <cell r="HY2" t="str">
            <v>000</v>
          </cell>
          <cell r="HZ2" t="str">
            <v>000</v>
          </cell>
          <cell r="IA2" t="str">
            <v>000</v>
          </cell>
          <cell r="IB2" t="str">
            <v>000</v>
          </cell>
          <cell r="IC2" t="str">
            <v>000</v>
          </cell>
          <cell r="ID2" t="str">
            <v>000</v>
          </cell>
          <cell r="IE2" t="str">
            <v>000</v>
          </cell>
          <cell r="IF2" t="str">
            <v>000</v>
          </cell>
          <cell r="IG2" t="str">
            <v>000</v>
          </cell>
          <cell r="IH2" t="str">
            <v>000</v>
          </cell>
          <cell r="II2" t="str">
            <v>000</v>
          </cell>
          <cell r="IJ2" t="str">
            <v>000</v>
          </cell>
          <cell r="IK2" t="str">
            <v>000</v>
          </cell>
          <cell r="IL2" t="str">
            <v>000</v>
          </cell>
          <cell r="IM2" t="str">
            <v>000</v>
          </cell>
          <cell r="IN2" t="str">
            <v>000</v>
          </cell>
          <cell r="IO2" t="str">
            <v>000</v>
          </cell>
          <cell r="IP2" t="str">
            <v>000</v>
          </cell>
          <cell r="IQ2" t="str">
            <v>000</v>
          </cell>
        </row>
        <row r="3"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CT3" t="str">
            <v>Original</v>
          </cell>
          <cell r="CU3" t="str">
            <v>Original</v>
          </cell>
          <cell r="CV3" t="str">
            <v>Original</v>
          </cell>
          <cell r="CW3" t="str">
            <v>Original</v>
          </cell>
          <cell r="CX3" t="str">
            <v>Original</v>
          </cell>
          <cell r="CY3" t="str">
            <v>Original</v>
          </cell>
          <cell r="CZ3" t="str">
            <v>Original</v>
          </cell>
          <cell r="DA3" t="str">
            <v>Original</v>
          </cell>
          <cell r="DB3" t="str">
            <v>Original</v>
          </cell>
          <cell r="DC3" t="str">
            <v>Original</v>
          </cell>
          <cell r="DD3" t="str">
            <v>Original</v>
          </cell>
          <cell r="DE3" t="str">
            <v>Original</v>
          </cell>
          <cell r="DF3" t="str">
            <v>Original</v>
          </cell>
          <cell r="DG3" t="str">
            <v>Original</v>
          </cell>
          <cell r="DH3" t="str">
            <v>Original</v>
          </cell>
          <cell r="DI3" t="str">
            <v>Original</v>
          </cell>
          <cell r="DJ3" t="str">
            <v>Original</v>
          </cell>
          <cell r="DK3" t="str">
            <v>Original</v>
          </cell>
          <cell r="DL3" t="str">
            <v>Original</v>
          </cell>
          <cell r="DM3" t="str">
            <v>Original</v>
          </cell>
          <cell r="DN3" t="str">
            <v>Original</v>
          </cell>
          <cell r="DO3" t="str">
            <v>Original</v>
          </cell>
          <cell r="DP3" t="str">
            <v>Original</v>
          </cell>
          <cell r="DQ3" t="str">
            <v>Original</v>
          </cell>
          <cell r="DR3" t="str">
            <v>Original</v>
          </cell>
          <cell r="DS3" t="str">
            <v>Original</v>
          </cell>
          <cell r="DT3" t="str">
            <v>Original</v>
          </cell>
          <cell r="DU3" t="str">
            <v>Original</v>
          </cell>
          <cell r="DV3" t="str">
            <v>Original</v>
          </cell>
          <cell r="DW3" t="str">
            <v>Original</v>
          </cell>
          <cell r="DX3" t="str">
            <v>Original</v>
          </cell>
          <cell r="DY3" t="str">
            <v>Original</v>
          </cell>
          <cell r="DZ3" t="str">
            <v>Original</v>
          </cell>
          <cell r="EA3" t="str">
            <v>Original</v>
          </cell>
          <cell r="EB3" t="str">
            <v>Original</v>
          </cell>
          <cell r="EC3" t="str">
            <v>Original</v>
          </cell>
          <cell r="ED3" t="str">
            <v>Original</v>
          </cell>
          <cell r="EE3" t="str">
            <v>Original</v>
          </cell>
          <cell r="EF3" t="str">
            <v>Original</v>
          </cell>
          <cell r="EG3" t="str">
            <v>Original</v>
          </cell>
          <cell r="EH3" t="str">
            <v>Original</v>
          </cell>
          <cell r="EI3" t="str">
            <v>Original</v>
          </cell>
          <cell r="EJ3" t="str">
            <v>Original</v>
          </cell>
          <cell r="EK3" t="str">
            <v>Original</v>
          </cell>
          <cell r="EL3" t="str">
            <v>Original</v>
          </cell>
          <cell r="EM3" t="str">
            <v>Original</v>
          </cell>
          <cell r="EN3" t="str">
            <v>Original</v>
          </cell>
          <cell r="EO3" t="str">
            <v>Original</v>
          </cell>
          <cell r="EP3" t="str">
            <v>Original</v>
          </cell>
          <cell r="EQ3" t="str">
            <v>Original</v>
          </cell>
          <cell r="ER3" t="str">
            <v>Original</v>
          </cell>
          <cell r="ES3" t="str">
            <v>Original</v>
          </cell>
          <cell r="ET3" t="str">
            <v>Original</v>
          </cell>
          <cell r="EU3" t="str">
            <v>Original</v>
          </cell>
          <cell r="EV3" t="str">
            <v>Original</v>
          </cell>
          <cell r="EW3" t="str">
            <v>Original</v>
          </cell>
          <cell r="EX3" t="str">
            <v>Original</v>
          </cell>
          <cell r="EY3" t="str">
            <v>Original</v>
          </cell>
          <cell r="EZ3" t="str">
            <v>Original</v>
          </cell>
          <cell r="FA3" t="str">
            <v>Original</v>
          </cell>
          <cell r="FB3" t="str">
            <v>Original</v>
          </cell>
          <cell r="FC3" t="str">
            <v>Original</v>
          </cell>
          <cell r="FD3" t="str">
            <v>Original</v>
          </cell>
          <cell r="FE3" t="str">
            <v>Original</v>
          </cell>
          <cell r="FF3" t="str">
            <v>Original</v>
          </cell>
          <cell r="FG3" t="str">
            <v>Original</v>
          </cell>
          <cell r="FH3" t="str">
            <v>Original</v>
          </cell>
          <cell r="FI3" t="str">
            <v>Original</v>
          </cell>
          <cell r="FJ3" t="str">
            <v>Original</v>
          </cell>
          <cell r="FK3" t="str">
            <v>Original</v>
          </cell>
          <cell r="FL3" t="str">
            <v>Original</v>
          </cell>
          <cell r="FM3" t="str">
            <v>Original</v>
          </cell>
          <cell r="FN3" t="str">
            <v>Original</v>
          </cell>
          <cell r="FO3" t="str">
            <v>Original</v>
          </cell>
          <cell r="FP3" t="str">
            <v>Original</v>
          </cell>
          <cell r="FQ3" t="str">
            <v>Original</v>
          </cell>
          <cell r="FR3" t="str">
            <v>Original</v>
          </cell>
          <cell r="FS3" t="str">
            <v>Original</v>
          </cell>
          <cell r="FT3" t="str">
            <v>Original</v>
          </cell>
          <cell r="FU3" t="str">
            <v>Original</v>
          </cell>
          <cell r="FV3" t="str">
            <v>Original</v>
          </cell>
          <cell r="FW3" t="str">
            <v>Original</v>
          </cell>
          <cell r="FX3" t="str">
            <v>Original</v>
          </cell>
          <cell r="FY3" t="str">
            <v>Original</v>
          </cell>
          <cell r="FZ3" t="str">
            <v>Original</v>
          </cell>
          <cell r="GA3" t="str">
            <v>Original</v>
          </cell>
          <cell r="GB3" t="str">
            <v>Original</v>
          </cell>
          <cell r="GC3" t="str">
            <v>Original</v>
          </cell>
          <cell r="GD3" t="str">
            <v>Original</v>
          </cell>
          <cell r="GE3" t="str">
            <v>Original</v>
          </cell>
          <cell r="GF3" t="str">
            <v>Original</v>
          </cell>
          <cell r="GG3" t="str">
            <v>Original</v>
          </cell>
          <cell r="GH3" t="str">
            <v>Original</v>
          </cell>
          <cell r="GI3" t="str">
            <v>Original</v>
          </cell>
          <cell r="GJ3" t="str">
            <v>Original</v>
          </cell>
          <cell r="GK3" t="str">
            <v>Original</v>
          </cell>
          <cell r="GL3" t="str">
            <v>Original</v>
          </cell>
          <cell r="GM3" t="str">
            <v>Original</v>
          </cell>
          <cell r="GN3" t="str">
            <v>Original</v>
          </cell>
          <cell r="GO3" t="str">
            <v>Original</v>
          </cell>
          <cell r="GP3" t="str">
            <v>Original</v>
          </cell>
          <cell r="GQ3" t="str">
            <v>Original</v>
          </cell>
          <cell r="GR3" t="str">
            <v>Original</v>
          </cell>
          <cell r="GS3" t="str">
            <v>Original</v>
          </cell>
          <cell r="GT3" t="str">
            <v>Original</v>
          </cell>
          <cell r="GU3" t="str">
            <v>Original</v>
          </cell>
          <cell r="GV3" t="str">
            <v>Original</v>
          </cell>
          <cell r="GW3" t="str">
            <v>Original</v>
          </cell>
          <cell r="GX3" t="str">
            <v>Original</v>
          </cell>
          <cell r="GY3" t="str">
            <v>Original</v>
          </cell>
          <cell r="GZ3" t="str">
            <v>Original</v>
          </cell>
          <cell r="HA3" t="str">
            <v>Original</v>
          </cell>
          <cell r="HB3" t="str">
            <v>Original</v>
          </cell>
          <cell r="HC3" t="str">
            <v>Original</v>
          </cell>
          <cell r="HD3" t="str">
            <v>Original</v>
          </cell>
          <cell r="HE3" t="str">
            <v>Original</v>
          </cell>
          <cell r="HF3" t="str">
            <v>Original</v>
          </cell>
          <cell r="HG3" t="str">
            <v>Original</v>
          </cell>
          <cell r="HH3" t="str">
            <v>Original</v>
          </cell>
          <cell r="HI3" t="str">
            <v>Original</v>
          </cell>
          <cell r="HJ3" t="str">
            <v>Original</v>
          </cell>
          <cell r="HK3" t="str">
            <v>Original</v>
          </cell>
          <cell r="HL3" t="str">
            <v>Original</v>
          </cell>
          <cell r="HM3" t="str">
            <v>Original</v>
          </cell>
          <cell r="HN3" t="str">
            <v>Original</v>
          </cell>
          <cell r="HO3" t="str">
            <v>Original</v>
          </cell>
          <cell r="HP3" t="str">
            <v>Original</v>
          </cell>
          <cell r="HQ3" t="str">
            <v>Original</v>
          </cell>
          <cell r="HR3" t="str">
            <v>Original</v>
          </cell>
          <cell r="HS3" t="str">
            <v>Original</v>
          </cell>
          <cell r="HT3" t="str">
            <v>Original</v>
          </cell>
          <cell r="HU3" t="str">
            <v>Original</v>
          </cell>
          <cell r="HV3" t="str">
            <v>Original</v>
          </cell>
          <cell r="HW3" t="str">
            <v>Original</v>
          </cell>
          <cell r="HX3" t="str">
            <v>Original</v>
          </cell>
          <cell r="HY3" t="str">
            <v>Original</v>
          </cell>
          <cell r="HZ3" t="str">
            <v>Original</v>
          </cell>
          <cell r="IA3" t="str">
            <v>Original</v>
          </cell>
          <cell r="IB3" t="str">
            <v>Original</v>
          </cell>
          <cell r="IC3" t="str">
            <v>Original</v>
          </cell>
          <cell r="ID3" t="str">
            <v>Original</v>
          </cell>
          <cell r="IE3" t="str">
            <v>Original</v>
          </cell>
          <cell r="IF3" t="str">
            <v>Original</v>
          </cell>
          <cell r="IG3" t="str">
            <v>Original</v>
          </cell>
          <cell r="IH3" t="str">
            <v>Original</v>
          </cell>
          <cell r="II3" t="str">
            <v>Original</v>
          </cell>
          <cell r="IJ3" t="str">
            <v>Original</v>
          </cell>
          <cell r="IK3" t="str">
            <v>Original</v>
          </cell>
          <cell r="IL3" t="str">
            <v>Original</v>
          </cell>
          <cell r="IM3" t="str">
            <v>Original</v>
          </cell>
          <cell r="IN3" t="str">
            <v>Original</v>
          </cell>
          <cell r="IO3" t="str">
            <v>Original</v>
          </cell>
          <cell r="IP3" t="str">
            <v>Original</v>
          </cell>
          <cell r="IQ3" t="str">
            <v>Original</v>
          </cell>
        </row>
        <row r="4">
          <cell r="B4" t="str">
            <v>STOCK</v>
          </cell>
          <cell r="C4" t="str">
            <v>STOCK</v>
          </cell>
          <cell r="D4" t="str">
            <v>STOCK</v>
          </cell>
          <cell r="E4" t="str">
            <v>STOCK</v>
          </cell>
          <cell r="F4" t="str">
            <v>STOCK</v>
          </cell>
          <cell r="G4" t="str">
            <v>STOCK</v>
          </cell>
          <cell r="H4" t="str">
            <v>STOCK</v>
          </cell>
          <cell r="I4" t="str">
            <v>STOCK</v>
          </cell>
          <cell r="J4" t="str">
            <v>STOCK</v>
          </cell>
          <cell r="K4" t="str">
            <v>STOCK</v>
          </cell>
          <cell r="L4" t="str">
            <v>STOCK</v>
          </cell>
          <cell r="M4" t="str">
            <v>STOCK</v>
          </cell>
          <cell r="N4" t="str">
            <v>STOCK</v>
          </cell>
          <cell r="O4" t="str">
            <v>STOCK</v>
          </cell>
          <cell r="P4" t="str">
            <v>STOCK</v>
          </cell>
          <cell r="Q4" t="str">
            <v>STOCK</v>
          </cell>
          <cell r="R4" t="str">
            <v>STOCK</v>
          </cell>
          <cell r="S4" t="str">
            <v>STOCK</v>
          </cell>
          <cell r="T4" t="str">
            <v>STOCK</v>
          </cell>
          <cell r="U4" t="str">
            <v>STOCK</v>
          </cell>
          <cell r="V4" t="str">
            <v>STOCK</v>
          </cell>
          <cell r="W4" t="str">
            <v>STOCK</v>
          </cell>
          <cell r="X4" t="str">
            <v>STOCK</v>
          </cell>
          <cell r="Y4" t="str">
            <v>STOCK</v>
          </cell>
          <cell r="Z4" t="str">
            <v>STOCK</v>
          </cell>
          <cell r="AA4" t="str">
            <v>STOCK</v>
          </cell>
          <cell r="AB4" t="str">
            <v>STOCK</v>
          </cell>
          <cell r="AC4" t="str">
            <v>STOCK</v>
          </cell>
          <cell r="AD4" t="str">
            <v>STOCK</v>
          </cell>
          <cell r="AE4" t="str">
            <v>STOCK</v>
          </cell>
          <cell r="AF4" t="str">
            <v>STOCK</v>
          </cell>
          <cell r="AG4" t="str">
            <v>STOCK</v>
          </cell>
          <cell r="AH4" t="str">
            <v>STOCK</v>
          </cell>
          <cell r="AI4" t="str">
            <v>STOCK</v>
          </cell>
          <cell r="AJ4" t="str">
            <v>STOCK</v>
          </cell>
          <cell r="AK4" t="str">
            <v>STOCK</v>
          </cell>
          <cell r="AL4" t="str">
            <v>STOCK</v>
          </cell>
          <cell r="AM4" t="str">
            <v>STOCK</v>
          </cell>
          <cell r="AN4" t="str">
            <v>STOCK</v>
          </cell>
          <cell r="AO4" t="str">
            <v>STOCK</v>
          </cell>
          <cell r="AP4" t="str">
            <v>STOCK</v>
          </cell>
          <cell r="AQ4" t="str">
            <v>STOCK</v>
          </cell>
          <cell r="AR4" t="str">
            <v>STOCK</v>
          </cell>
          <cell r="AS4" t="str">
            <v>STOCK</v>
          </cell>
          <cell r="AT4" t="str">
            <v>STOCK</v>
          </cell>
          <cell r="AU4" t="str">
            <v>STOCK</v>
          </cell>
          <cell r="AV4" t="str">
            <v>STOCK</v>
          </cell>
          <cell r="AW4" t="str">
            <v>STOCK</v>
          </cell>
          <cell r="AX4" t="str">
            <v>STOCK</v>
          </cell>
          <cell r="AY4" t="str">
            <v>STOCK</v>
          </cell>
          <cell r="AZ4" t="str">
            <v>STOCK</v>
          </cell>
          <cell r="BA4" t="str">
            <v>STOCK</v>
          </cell>
          <cell r="BB4" t="str">
            <v>STOCK</v>
          </cell>
          <cell r="BC4" t="str">
            <v>STOCK</v>
          </cell>
          <cell r="BD4" t="str">
            <v>STOCK</v>
          </cell>
          <cell r="BE4" t="str">
            <v>STOCK</v>
          </cell>
          <cell r="BF4" t="str">
            <v>STOCK</v>
          </cell>
          <cell r="BG4" t="str">
            <v>STOCK</v>
          </cell>
          <cell r="BH4" t="str">
            <v>STOCK</v>
          </cell>
          <cell r="BI4" t="str">
            <v>STOCK</v>
          </cell>
          <cell r="BJ4" t="str">
            <v>STOCK</v>
          </cell>
          <cell r="BK4" t="str">
            <v>STOCK</v>
          </cell>
          <cell r="BL4" t="str">
            <v>STOCK</v>
          </cell>
          <cell r="BM4" t="str">
            <v>STOCK</v>
          </cell>
          <cell r="BN4" t="str">
            <v>STOCK</v>
          </cell>
          <cell r="BO4" t="str">
            <v>STOCK</v>
          </cell>
          <cell r="BP4" t="str">
            <v>STOCK</v>
          </cell>
          <cell r="BQ4" t="str">
            <v>STOCK</v>
          </cell>
          <cell r="BR4" t="str">
            <v>STOCK</v>
          </cell>
          <cell r="BS4" t="str">
            <v>STOCK</v>
          </cell>
          <cell r="BT4" t="str">
            <v>STOCK</v>
          </cell>
          <cell r="BU4" t="str">
            <v>STOCK</v>
          </cell>
          <cell r="BV4" t="str">
            <v>STOCK</v>
          </cell>
          <cell r="BW4" t="str">
            <v>STOCK</v>
          </cell>
          <cell r="BX4" t="str">
            <v>STOCK</v>
          </cell>
          <cell r="BY4" t="str">
            <v>STOCK</v>
          </cell>
          <cell r="BZ4" t="str">
            <v>STOCK</v>
          </cell>
          <cell r="CA4" t="str">
            <v>STOCK</v>
          </cell>
          <cell r="CB4" t="str">
            <v>STOCK</v>
          </cell>
          <cell r="CC4" t="str">
            <v>STOCK</v>
          </cell>
          <cell r="CD4" t="str">
            <v>STOCK</v>
          </cell>
          <cell r="CE4" t="str">
            <v>STOCK</v>
          </cell>
          <cell r="CF4" t="str">
            <v>STOCK</v>
          </cell>
          <cell r="CG4" t="str">
            <v>STOCK</v>
          </cell>
          <cell r="CH4" t="str">
            <v>STOCK</v>
          </cell>
          <cell r="CI4" t="str">
            <v>STOCK</v>
          </cell>
          <cell r="CJ4" t="str">
            <v>STOCK</v>
          </cell>
          <cell r="CK4" t="str">
            <v>STOCK</v>
          </cell>
          <cell r="CL4" t="str">
            <v>STOCK</v>
          </cell>
          <cell r="CM4" t="str">
            <v>STOCK</v>
          </cell>
          <cell r="CN4" t="str">
            <v>STOCK</v>
          </cell>
          <cell r="CO4" t="str">
            <v>STOCK</v>
          </cell>
          <cell r="CP4" t="str">
            <v>STOCK</v>
          </cell>
          <cell r="CQ4" t="str">
            <v>STOCK</v>
          </cell>
          <cell r="CR4" t="str">
            <v>STOCK</v>
          </cell>
          <cell r="CS4" t="str">
            <v>STOCK</v>
          </cell>
          <cell r="CT4" t="str">
            <v>STOCK</v>
          </cell>
          <cell r="CU4" t="str">
            <v>STOCK</v>
          </cell>
          <cell r="CV4" t="str">
            <v>STOCK</v>
          </cell>
          <cell r="CW4" t="str">
            <v>STOCK</v>
          </cell>
          <cell r="CX4" t="str">
            <v>STOCK</v>
          </cell>
          <cell r="CY4" t="str">
            <v>STOCK</v>
          </cell>
          <cell r="CZ4" t="str">
            <v>STOCK</v>
          </cell>
          <cell r="DA4" t="str">
            <v>STOCK</v>
          </cell>
          <cell r="DB4" t="str">
            <v>STOCK</v>
          </cell>
          <cell r="DC4" t="str">
            <v>STOCK</v>
          </cell>
          <cell r="DD4" t="str">
            <v>STOCK</v>
          </cell>
          <cell r="DE4" t="str">
            <v>STOCK</v>
          </cell>
          <cell r="DF4" t="str">
            <v>STOCK</v>
          </cell>
          <cell r="DG4" t="str">
            <v>STOCK</v>
          </cell>
          <cell r="DH4" t="str">
            <v>STOCK</v>
          </cell>
          <cell r="DI4" t="str">
            <v>STOCK</v>
          </cell>
          <cell r="DJ4" t="str">
            <v>STOCK</v>
          </cell>
          <cell r="DK4" t="str">
            <v>STOCK</v>
          </cell>
          <cell r="DL4" t="str">
            <v>STOCK</v>
          </cell>
          <cell r="DM4" t="str">
            <v>STOCK</v>
          </cell>
          <cell r="DN4" t="str">
            <v>STOCK</v>
          </cell>
          <cell r="DO4" t="str">
            <v>STOCK</v>
          </cell>
          <cell r="DP4" t="str">
            <v>STOCK</v>
          </cell>
          <cell r="DQ4" t="str">
            <v>STOCK</v>
          </cell>
          <cell r="DR4" t="str">
            <v>STOCK</v>
          </cell>
          <cell r="DS4" t="str">
            <v>STOCK</v>
          </cell>
          <cell r="DT4" t="str">
            <v>STOCK</v>
          </cell>
          <cell r="DU4" t="str">
            <v>STOCK</v>
          </cell>
          <cell r="DV4" t="str">
            <v>STOCK</v>
          </cell>
          <cell r="DW4" t="str">
            <v>STOCK</v>
          </cell>
          <cell r="DX4" t="str">
            <v>STOCK</v>
          </cell>
          <cell r="DY4" t="str">
            <v>STOCK</v>
          </cell>
          <cell r="DZ4" t="str">
            <v>STOCK</v>
          </cell>
          <cell r="EA4" t="str">
            <v>STOCK</v>
          </cell>
          <cell r="EB4" t="str">
            <v>STOCK</v>
          </cell>
          <cell r="EC4" t="str">
            <v>STOCK</v>
          </cell>
          <cell r="ED4" t="str">
            <v>STOCK</v>
          </cell>
          <cell r="EE4" t="str">
            <v>STOCK</v>
          </cell>
          <cell r="EF4" t="str">
            <v>STOCK</v>
          </cell>
          <cell r="EG4" t="str">
            <v>STOCK</v>
          </cell>
          <cell r="EH4" t="str">
            <v>STOCK</v>
          </cell>
          <cell r="EI4" t="str">
            <v>STOCK</v>
          </cell>
          <cell r="EJ4" t="str">
            <v>STOCK</v>
          </cell>
          <cell r="EK4" t="str">
            <v>STOCK</v>
          </cell>
          <cell r="EL4" t="str">
            <v>STOCK</v>
          </cell>
          <cell r="EM4" t="str">
            <v>STOCK</v>
          </cell>
          <cell r="EN4" t="str">
            <v>STOCK</v>
          </cell>
          <cell r="EO4" t="str">
            <v>STOCK</v>
          </cell>
          <cell r="EP4" t="str">
            <v>STOCK</v>
          </cell>
          <cell r="EQ4" t="str">
            <v>STOCK</v>
          </cell>
          <cell r="ER4" t="str">
            <v>STOCK</v>
          </cell>
          <cell r="ES4" t="str">
            <v>STOCK</v>
          </cell>
          <cell r="ET4" t="str">
            <v>STOCK</v>
          </cell>
          <cell r="EU4" t="str">
            <v>STOCK</v>
          </cell>
          <cell r="EV4" t="str">
            <v>STOCK</v>
          </cell>
          <cell r="EW4" t="str">
            <v>STOCK</v>
          </cell>
          <cell r="EX4" t="str">
            <v>STOCK</v>
          </cell>
          <cell r="EY4" t="str">
            <v>STOCK</v>
          </cell>
          <cell r="EZ4" t="str">
            <v>STOCK</v>
          </cell>
          <cell r="FA4" t="str">
            <v>STOCK</v>
          </cell>
          <cell r="FB4" t="str">
            <v>STOCK</v>
          </cell>
          <cell r="FC4" t="str">
            <v>STOCK</v>
          </cell>
          <cell r="FD4" t="str">
            <v>STOCK</v>
          </cell>
          <cell r="FE4" t="str">
            <v>STOCK</v>
          </cell>
          <cell r="FF4" t="str">
            <v>STOCK</v>
          </cell>
          <cell r="FG4" t="str">
            <v>STOCK</v>
          </cell>
          <cell r="FH4" t="str">
            <v>STOCK</v>
          </cell>
          <cell r="FI4" t="str">
            <v>STOCK</v>
          </cell>
          <cell r="FJ4" t="str">
            <v>STOCK</v>
          </cell>
          <cell r="FK4" t="str">
            <v>STOCK</v>
          </cell>
          <cell r="FL4" t="str">
            <v>STOCK</v>
          </cell>
          <cell r="FM4" t="str">
            <v>STOCK</v>
          </cell>
          <cell r="FN4" t="str">
            <v>STOCK</v>
          </cell>
          <cell r="FO4" t="str">
            <v>STOCK</v>
          </cell>
          <cell r="FP4" t="str">
            <v>STOCK</v>
          </cell>
          <cell r="FQ4" t="str">
            <v>STOCK</v>
          </cell>
          <cell r="FR4" t="str">
            <v>STOCK</v>
          </cell>
          <cell r="FS4" t="str">
            <v>STOCK</v>
          </cell>
          <cell r="FT4" t="str">
            <v>STOCK</v>
          </cell>
          <cell r="FU4" t="str">
            <v>STOCK</v>
          </cell>
          <cell r="FV4" t="str">
            <v>STOCK</v>
          </cell>
          <cell r="FW4" t="str">
            <v>STOCK</v>
          </cell>
          <cell r="FX4" t="str">
            <v>STOCK</v>
          </cell>
          <cell r="FY4" t="str">
            <v>STOCK</v>
          </cell>
          <cell r="FZ4" t="str">
            <v>STOCK</v>
          </cell>
          <cell r="GA4" t="str">
            <v>STOCK</v>
          </cell>
          <cell r="GB4" t="str">
            <v>STOCK</v>
          </cell>
          <cell r="GC4" t="str">
            <v>STOCK</v>
          </cell>
          <cell r="GD4" t="str">
            <v>STOCK</v>
          </cell>
          <cell r="GE4" t="str">
            <v>STOCK</v>
          </cell>
          <cell r="GF4" t="str">
            <v>STOCK</v>
          </cell>
          <cell r="GG4" t="str">
            <v>STOCK</v>
          </cell>
          <cell r="GH4" t="str">
            <v>STOCK</v>
          </cell>
          <cell r="GI4" t="str">
            <v>STOCK</v>
          </cell>
          <cell r="GJ4" t="str">
            <v>STOCK</v>
          </cell>
          <cell r="GK4" t="str">
            <v>STOCK</v>
          </cell>
          <cell r="GL4" t="str">
            <v>STOCK</v>
          </cell>
          <cell r="GM4" t="str">
            <v>STOCK</v>
          </cell>
          <cell r="GN4" t="str">
            <v>STOCK</v>
          </cell>
          <cell r="GO4" t="str">
            <v>STOCK</v>
          </cell>
          <cell r="GP4" t="str">
            <v>STOCK</v>
          </cell>
          <cell r="GQ4" t="str">
            <v>STOCK</v>
          </cell>
          <cell r="GR4" t="str">
            <v>STOCK</v>
          </cell>
          <cell r="GS4" t="str">
            <v>STOCK</v>
          </cell>
          <cell r="GT4" t="str">
            <v>STOCK</v>
          </cell>
          <cell r="GU4" t="str">
            <v>STOCK</v>
          </cell>
          <cell r="GV4" t="str">
            <v>STOCK</v>
          </cell>
          <cell r="GW4" t="str">
            <v>STOCK</v>
          </cell>
          <cell r="GX4" t="str">
            <v>STOCK</v>
          </cell>
          <cell r="GY4" t="str">
            <v>STOCK</v>
          </cell>
          <cell r="GZ4" t="str">
            <v>STOCK</v>
          </cell>
          <cell r="HA4" t="str">
            <v>STOCK</v>
          </cell>
          <cell r="HB4" t="str">
            <v>STOCK</v>
          </cell>
          <cell r="HC4" t="str">
            <v>STOCK</v>
          </cell>
          <cell r="HD4" t="str">
            <v>STOCK</v>
          </cell>
          <cell r="HE4" t="str">
            <v>STOCK</v>
          </cell>
          <cell r="HF4" t="str">
            <v>STOCK</v>
          </cell>
          <cell r="HG4" t="str">
            <v>STOCK</v>
          </cell>
          <cell r="HH4" t="str">
            <v>STOCK</v>
          </cell>
          <cell r="HI4" t="str">
            <v>STOCK</v>
          </cell>
          <cell r="HJ4" t="str">
            <v>STOCK</v>
          </cell>
          <cell r="HK4" t="str">
            <v>STOCK</v>
          </cell>
          <cell r="HL4" t="str">
            <v>STOCK</v>
          </cell>
          <cell r="HM4" t="str">
            <v>STOCK</v>
          </cell>
          <cell r="HN4" t="str">
            <v>STOCK</v>
          </cell>
          <cell r="HO4" t="str">
            <v>STOCK</v>
          </cell>
          <cell r="HP4" t="str">
            <v>STOCK</v>
          </cell>
          <cell r="HQ4" t="str">
            <v>STOCK</v>
          </cell>
          <cell r="HR4" t="str">
            <v>STOCK</v>
          </cell>
          <cell r="HS4" t="str">
            <v>STOCK</v>
          </cell>
          <cell r="HT4" t="str">
            <v>STOCK</v>
          </cell>
          <cell r="HU4" t="str">
            <v>STOCK</v>
          </cell>
          <cell r="HV4" t="str">
            <v>STOCK</v>
          </cell>
          <cell r="HW4" t="str">
            <v>STOCK</v>
          </cell>
          <cell r="HX4" t="str">
            <v>STOCK</v>
          </cell>
          <cell r="HY4" t="str">
            <v>STOCK</v>
          </cell>
          <cell r="HZ4" t="str">
            <v>STOCK</v>
          </cell>
          <cell r="IA4" t="str">
            <v>STOCK</v>
          </cell>
          <cell r="IB4" t="str">
            <v>STOCK</v>
          </cell>
          <cell r="IC4" t="str">
            <v>STOCK</v>
          </cell>
          <cell r="ID4" t="str">
            <v>STOCK</v>
          </cell>
          <cell r="IE4" t="str">
            <v>STOCK</v>
          </cell>
          <cell r="IF4" t="str">
            <v>STOCK</v>
          </cell>
          <cell r="IG4" t="str">
            <v>STOCK</v>
          </cell>
          <cell r="IH4" t="str">
            <v>STOCK</v>
          </cell>
          <cell r="II4" t="str">
            <v>STOCK</v>
          </cell>
          <cell r="IJ4" t="str">
            <v>STOCK</v>
          </cell>
          <cell r="IK4" t="str">
            <v>STOCK</v>
          </cell>
          <cell r="IL4" t="str">
            <v>STOCK</v>
          </cell>
          <cell r="IM4" t="str">
            <v>STOCK</v>
          </cell>
          <cell r="IN4" t="str">
            <v>STOCK</v>
          </cell>
          <cell r="IO4" t="str">
            <v>STOCK</v>
          </cell>
          <cell r="IP4" t="str">
            <v>STOCK</v>
          </cell>
          <cell r="IQ4" t="str">
            <v>STOCK</v>
          </cell>
        </row>
        <row r="5"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  <cell r="F5" t="str">
            <v>Month</v>
          </cell>
          <cell r="G5" t="str">
            <v>Month</v>
          </cell>
          <cell r="H5" t="str">
            <v>Month</v>
          </cell>
          <cell r="I5" t="str">
            <v>Month</v>
          </cell>
          <cell r="J5" t="str">
            <v>Month</v>
          </cell>
          <cell r="K5" t="str">
            <v>Month</v>
          </cell>
          <cell r="L5" t="str">
            <v>Month</v>
          </cell>
          <cell r="M5" t="str">
            <v>Month</v>
          </cell>
          <cell r="N5" t="str">
            <v>Month</v>
          </cell>
          <cell r="O5" t="str">
            <v>Month</v>
          </cell>
          <cell r="P5" t="str">
            <v>Month</v>
          </cell>
          <cell r="Q5" t="str">
            <v>Month</v>
          </cell>
          <cell r="R5" t="str">
            <v>Month</v>
          </cell>
          <cell r="S5" t="str">
            <v>Month</v>
          </cell>
          <cell r="T5" t="str">
            <v>Month</v>
          </cell>
          <cell r="U5" t="str">
            <v>Month</v>
          </cell>
          <cell r="V5" t="str">
            <v>Month</v>
          </cell>
          <cell r="W5" t="str">
            <v>Month</v>
          </cell>
          <cell r="X5" t="str">
            <v>Month</v>
          </cell>
          <cell r="Y5" t="str">
            <v>Month</v>
          </cell>
          <cell r="Z5" t="str">
            <v>Month</v>
          </cell>
          <cell r="AA5" t="str">
            <v>Month</v>
          </cell>
          <cell r="AB5" t="str">
            <v>Month</v>
          </cell>
          <cell r="AC5" t="str">
            <v>Month</v>
          </cell>
          <cell r="AD5" t="str">
            <v>Month</v>
          </cell>
          <cell r="AE5" t="str">
            <v>Month</v>
          </cell>
          <cell r="AF5" t="str">
            <v>Month</v>
          </cell>
          <cell r="AG5" t="str">
            <v>Month</v>
          </cell>
          <cell r="AH5" t="str">
            <v>Month</v>
          </cell>
          <cell r="AI5" t="str">
            <v>Month</v>
          </cell>
          <cell r="AJ5" t="str">
            <v>Month</v>
          </cell>
          <cell r="AK5" t="str">
            <v>Month</v>
          </cell>
          <cell r="AL5" t="str">
            <v>Month</v>
          </cell>
          <cell r="AM5" t="str">
            <v>Month</v>
          </cell>
          <cell r="AN5" t="str">
            <v>Month</v>
          </cell>
          <cell r="AO5" t="str">
            <v>Month</v>
          </cell>
          <cell r="AP5" t="str">
            <v>Month</v>
          </cell>
          <cell r="AQ5" t="str">
            <v>Month</v>
          </cell>
          <cell r="AR5" t="str">
            <v>Month</v>
          </cell>
          <cell r="AS5" t="str">
            <v>Month</v>
          </cell>
          <cell r="AT5" t="str">
            <v>Month</v>
          </cell>
          <cell r="AU5" t="str">
            <v>Month</v>
          </cell>
          <cell r="AV5" t="str">
            <v>Month</v>
          </cell>
          <cell r="AW5" t="str">
            <v>Month</v>
          </cell>
          <cell r="AX5" t="str">
            <v>Month</v>
          </cell>
          <cell r="AY5" t="str">
            <v>Month</v>
          </cell>
          <cell r="AZ5" t="str">
            <v>Month</v>
          </cell>
          <cell r="BA5" t="str">
            <v>Month</v>
          </cell>
          <cell r="BB5" t="str">
            <v>Month</v>
          </cell>
          <cell r="BC5" t="str">
            <v>Month</v>
          </cell>
          <cell r="BD5" t="str">
            <v>Month</v>
          </cell>
          <cell r="BE5" t="str">
            <v>Month</v>
          </cell>
          <cell r="BF5" t="str">
            <v>Month</v>
          </cell>
          <cell r="BG5" t="str">
            <v>Month</v>
          </cell>
          <cell r="BH5" t="str">
            <v>Month</v>
          </cell>
          <cell r="BI5" t="str">
            <v>Month</v>
          </cell>
          <cell r="BJ5" t="str">
            <v>Month</v>
          </cell>
          <cell r="BK5" t="str">
            <v>Month</v>
          </cell>
          <cell r="BL5" t="str">
            <v>Month</v>
          </cell>
          <cell r="BM5" t="str">
            <v>Month</v>
          </cell>
          <cell r="BN5" t="str">
            <v>Month</v>
          </cell>
          <cell r="BO5" t="str">
            <v>Month</v>
          </cell>
          <cell r="BP5" t="str">
            <v>Month</v>
          </cell>
          <cell r="BQ5" t="str">
            <v>Month</v>
          </cell>
          <cell r="BR5" t="str">
            <v>Month</v>
          </cell>
          <cell r="BS5" t="str">
            <v>Month</v>
          </cell>
          <cell r="BT5" t="str">
            <v>Month</v>
          </cell>
          <cell r="BU5" t="str">
            <v>Month</v>
          </cell>
          <cell r="BV5" t="str">
            <v>Month</v>
          </cell>
          <cell r="BW5" t="str">
            <v>Month</v>
          </cell>
          <cell r="BX5" t="str">
            <v>Month</v>
          </cell>
          <cell r="BY5" t="str">
            <v>Month</v>
          </cell>
          <cell r="BZ5" t="str">
            <v>Month</v>
          </cell>
          <cell r="CA5" t="str">
            <v>Month</v>
          </cell>
          <cell r="CB5" t="str">
            <v>Month</v>
          </cell>
          <cell r="CC5" t="str">
            <v>Month</v>
          </cell>
          <cell r="CD5" t="str">
            <v>Month</v>
          </cell>
          <cell r="CE5" t="str">
            <v>Month</v>
          </cell>
          <cell r="CF5" t="str">
            <v>Month</v>
          </cell>
          <cell r="CG5" t="str">
            <v>Month</v>
          </cell>
          <cell r="CH5" t="str">
            <v>Month</v>
          </cell>
          <cell r="CI5" t="str">
            <v>Month</v>
          </cell>
          <cell r="CJ5" t="str">
            <v>Month</v>
          </cell>
          <cell r="CK5" t="str">
            <v>Month</v>
          </cell>
          <cell r="CL5" t="str">
            <v>Month</v>
          </cell>
          <cell r="CM5" t="str">
            <v>Month</v>
          </cell>
          <cell r="CN5" t="str">
            <v>Month</v>
          </cell>
          <cell r="CO5" t="str">
            <v>Month</v>
          </cell>
          <cell r="CP5" t="str">
            <v>Month</v>
          </cell>
          <cell r="CQ5" t="str">
            <v>Month</v>
          </cell>
          <cell r="CR5" t="str">
            <v>Month</v>
          </cell>
          <cell r="CS5" t="str">
            <v>Month</v>
          </cell>
          <cell r="CT5" t="str">
            <v>Month</v>
          </cell>
          <cell r="CU5" t="str">
            <v>Month</v>
          </cell>
          <cell r="CV5" t="str">
            <v>Month</v>
          </cell>
          <cell r="CW5" t="str">
            <v>Month</v>
          </cell>
          <cell r="CX5" t="str">
            <v>Month</v>
          </cell>
          <cell r="CY5" t="str">
            <v>Month</v>
          </cell>
          <cell r="CZ5" t="str">
            <v>Month</v>
          </cell>
          <cell r="DA5" t="str">
            <v>Month</v>
          </cell>
          <cell r="DB5" t="str">
            <v>Month</v>
          </cell>
          <cell r="DC5" t="str">
            <v>Month</v>
          </cell>
          <cell r="DD5" t="str">
            <v>Month</v>
          </cell>
          <cell r="DE5" t="str">
            <v>Month</v>
          </cell>
          <cell r="DF5" t="str">
            <v>Month</v>
          </cell>
          <cell r="DG5" t="str">
            <v>Month</v>
          </cell>
          <cell r="DH5" t="str">
            <v>Month</v>
          </cell>
          <cell r="DI5" t="str">
            <v>Month</v>
          </cell>
          <cell r="DJ5" t="str">
            <v>Month</v>
          </cell>
          <cell r="DK5" t="str">
            <v>Month</v>
          </cell>
          <cell r="DL5" t="str">
            <v>Month</v>
          </cell>
          <cell r="DM5" t="str">
            <v>Month</v>
          </cell>
          <cell r="DN5" t="str">
            <v>Month</v>
          </cell>
          <cell r="DO5" t="str">
            <v>Month</v>
          </cell>
          <cell r="DP5" t="str">
            <v>Month</v>
          </cell>
          <cell r="DQ5" t="str">
            <v>Month</v>
          </cell>
          <cell r="DR5" t="str">
            <v>Month</v>
          </cell>
          <cell r="DS5" t="str">
            <v>Month</v>
          </cell>
          <cell r="DT5" t="str">
            <v>Month</v>
          </cell>
          <cell r="DU5" t="str">
            <v>Month</v>
          </cell>
          <cell r="DV5" t="str">
            <v>Month</v>
          </cell>
          <cell r="DW5" t="str">
            <v>Month</v>
          </cell>
          <cell r="DX5" t="str">
            <v>Month</v>
          </cell>
          <cell r="DY5" t="str">
            <v>Month</v>
          </cell>
          <cell r="DZ5" t="str">
            <v>Month</v>
          </cell>
          <cell r="EA5" t="str">
            <v>Month</v>
          </cell>
          <cell r="EB5" t="str">
            <v>Month</v>
          </cell>
          <cell r="EC5" t="str">
            <v>Month</v>
          </cell>
          <cell r="ED5" t="str">
            <v>Month</v>
          </cell>
          <cell r="EE5" t="str">
            <v>Month</v>
          </cell>
          <cell r="EF5" t="str">
            <v>Month</v>
          </cell>
          <cell r="EG5" t="str">
            <v>Month</v>
          </cell>
          <cell r="EH5" t="str">
            <v>Month</v>
          </cell>
          <cell r="EI5" t="str">
            <v>Month</v>
          </cell>
          <cell r="EJ5" t="str">
            <v>Month</v>
          </cell>
          <cell r="EK5" t="str">
            <v>Month</v>
          </cell>
          <cell r="EL5" t="str">
            <v>Month</v>
          </cell>
          <cell r="EM5" t="str">
            <v>Month</v>
          </cell>
          <cell r="EN5" t="str">
            <v>Month</v>
          </cell>
          <cell r="EO5" t="str">
            <v>Month</v>
          </cell>
          <cell r="EP5" t="str">
            <v>Month</v>
          </cell>
          <cell r="EQ5" t="str">
            <v>Month</v>
          </cell>
          <cell r="ER5" t="str">
            <v>Month</v>
          </cell>
          <cell r="ES5" t="str">
            <v>Month</v>
          </cell>
          <cell r="ET5" t="str">
            <v>Month</v>
          </cell>
          <cell r="EU5" t="str">
            <v>Month</v>
          </cell>
          <cell r="EV5" t="str">
            <v>Month</v>
          </cell>
          <cell r="EW5" t="str">
            <v>Month</v>
          </cell>
          <cell r="EX5" t="str">
            <v>Month</v>
          </cell>
          <cell r="EY5" t="str">
            <v>Month</v>
          </cell>
          <cell r="EZ5" t="str">
            <v>Month</v>
          </cell>
          <cell r="FA5" t="str">
            <v>Month</v>
          </cell>
          <cell r="FB5" t="str">
            <v>Month</v>
          </cell>
          <cell r="FC5" t="str">
            <v>Month</v>
          </cell>
          <cell r="FD5" t="str">
            <v>Month</v>
          </cell>
          <cell r="FE5" t="str">
            <v>Month</v>
          </cell>
          <cell r="FF5" t="str">
            <v>Month</v>
          </cell>
          <cell r="FG5" t="str">
            <v>Month</v>
          </cell>
          <cell r="FH5" t="str">
            <v>Month</v>
          </cell>
          <cell r="FI5" t="str">
            <v>Month</v>
          </cell>
          <cell r="FJ5" t="str">
            <v>Month</v>
          </cell>
          <cell r="FK5" t="str">
            <v>Month</v>
          </cell>
          <cell r="FL5" t="str">
            <v>Month</v>
          </cell>
          <cell r="FM5" t="str">
            <v>Month</v>
          </cell>
          <cell r="FN5" t="str">
            <v>Month</v>
          </cell>
          <cell r="FO5" t="str">
            <v>Month</v>
          </cell>
          <cell r="FP5" t="str">
            <v>Month</v>
          </cell>
          <cell r="FQ5" t="str">
            <v>Month</v>
          </cell>
          <cell r="FR5" t="str">
            <v>Month</v>
          </cell>
          <cell r="FS5" t="str">
            <v>Month</v>
          </cell>
          <cell r="FT5" t="str">
            <v>Month</v>
          </cell>
          <cell r="FU5" t="str">
            <v>Month</v>
          </cell>
          <cell r="FV5" t="str">
            <v>Month</v>
          </cell>
          <cell r="FW5" t="str">
            <v>Month</v>
          </cell>
          <cell r="FX5" t="str">
            <v>Month</v>
          </cell>
          <cell r="FY5" t="str">
            <v>Month</v>
          </cell>
          <cell r="FZ5" t="str">
            <v>Month</v>
          </cell>
          <cell r="GA5" t="str">
            <v>Month</v>
          </cell>
          <cell r="GB5" t="str">
            <v>Month</v>
          </cell>
          <cell r="GC5" t="str">
            <v>Month</v>
          </cell>
          <cell r="GD5" t="str">
            <v>Month</v>
          </cell>
          <cell r="GE5" t="str">
            <v>Month</v>
          </cell>
          <cell r="GF5" t="str">
            <v>Month</v>
          </cell>
          <cell r="GG5" t="str">
            <v>Month</v>
          </cell>
          <cell r="GH5" t="str">
            <v>Month</v>
          </cell>
          <cell r="GI5" t="str">
            <v>Month</v>
          </cell>
          <cell r="GJ5" t="str">
            <v>Month</v>
          </cell>
          <cell r="GK5" t="str">
            <v>Month</v>
          </cell>
          <cell r="GL5" t="str">
            <v>Month</v>
          </cell>
          <cell r="GM5" t="str">
            <v>Month</v>
          </cell>
          <cell r="GN5" t="str">
            <v>Month</v>
          </cell>
          <cell r="GO5" t="str">
            <v>Month</v>
          </cell>
          <cell r="GP5" t="str">
            <v>Month</v>
          </cell>
          <cell r="GQ5" t="str">
            <v>Month</v>
          </cell>
          <cell r="GR5" t="str">
            <v>Month</v>
          </cell>
          <cell r="GS5" t="str">
            <v>Month</v>
          </cell>
          <cell r="GT5" t="str">
            <v>Month</v>
          </cell>
          <cell r="GU5" t="str">
            <v>Month</v>
          </cell>
          <cell r="GV5" t="str">
            <v>Month</v>
          </cell>
          <cell r="GW5" t="str">
            <v>Month</v>
          </cell>
          <cell r="GX5" t="str">
            <v>Month</v>
          </cell>
          <cell r="GY5" t="str">
            <v>Month</v>
          </cell>
          <cell r="GZ5" t="str">
            <v>Month</v>
          </cell>
          <cell r="HA5" t="str">
            <v>Month</v>
          </cell>
          <cell r="HB5" t="str">
            <v>Month</v>
          </cell>
          <cell r="HC5" t="str">
            <v>Month</v>
          </cell>
          <cell r="HD5" t="str">
            <v>Month</v>
          </cell>
          <cell r="HE5" t="str">
            <v>Month</v>
          </cell>
          <cell r="HF5" t="str">
            <v>Month</v>
          </cell>
          <cell r="HG5" t="str">
            <v>Month</v>
          </cell>
          <cell r="HH5" t="str">
            <v>Month</v>
          </cell>
          <cell r="HI5" t="str">
            <v>Month</v>
          </cell>
          <cell r="HJ5" t="str">
            <v>Month</v>
          </cell>
          <cell r="HK5" t="str">
            <v>Month</v>
          </cell>
          <cell r="HL5" t="str">
            <v>Month</v>
          </cell>
          <cell r="HM5" t="str">
            <v>Month</v>
          </cell>
          <cell r="HN5" t="str">
            <v>Month</v>
          </cell>
          <cell r="HO5" t="str">
            <v>Month</v>
          </cell>
          <cell r="HP5" t="str">
            <v>Month</v>
          </cell>
          <cell r="HQ5" t="str">
            <v>Month</v>
          </cell>
          <cell r="HR5" t="str">
            <v>Month</v>
          </cell>
          <cell r="HS5" t="str">
            <v>Month</v>
          </cell>
          <cell r="HT5" t="str">
            <v>Month</v>
          </cell>
          <cell r="HU5" t="str">
            <v>Month</v>
          </cell>
          <cell r="HV5" t="str">
            <v>Month</v>
          </cell>
          <cell r="HW5" t="str">
            <v>Month</v>
          </cell>
          <cell r="HX5" t="str">
            <v>Month</v>
          </cell>
          <cell r="HY5" t="str">
            <v>Month</v>
          </cell>
          <cell r="HZ5" t="str">
            <v>Month</v>
          </cell>
          <cell r="IA5" t="str">
            <v>Month</v>
          </cell>
          <cell r="IB5" t="str">
            <v>Month</v>
          </cell>
          <cell r="IC5" t="str">
            <v>Month</v>
          </cell>
          <cell r="ID5" t="str">
            <v>Month</v>
          </cell>
          <cell r="IE5" t="str">
            <v>Month</v>
          </cell>
          <cell r="IF5" t="str">
            <v>Month</v>
          </cell>
          <cell r="IG5" t="str">
            <v>Month</v>
          </cell>
          <cell r="IH5" t="str">
            <v>Month</v>
          </cell>
          <cell r="II5" t="str">
            <v>Month</v>
          </cell>
          <cell r="IJ5" t="str">
            <v>Month</v>
          </cell>
          <cell r="IK5" t="str">
            <v>Month</v>
          </cell>
          <cell r="IL5" t="str">
            <v>Month</v>
          </cell>
          <cell r="IM5" t="str">
            <v>Month</v>
          </cell>
          <cell r="IN5" t="str">
            <v>Month</v>
          </cell>
          <cell r="IO5" t="str">
            <v>Month</v>
          </cell>
          <cell r="IP5" t="str">
            <v>Month</v>
          </cell>
          <cell r="IQ5" t="str">
            <v>Month</v>
          </cell>
        </row>
        <row r="6"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1</v>
          </cell>
          <cell r="BZ6">
            <v>1</v>
          </cell>
          <cell r="CA6">
            <v>1</v>
          </cell>
          <cell r="CB6">
            <v>1</v>
          </cell>
          <cell r="CC6">
            <v>1</v>
          </cell>
          <cell r="CD6">
            <v>1</v>
          </cell>
          <cell r="CE6">
            <v>1</v>
          </cell>
          <cell r="CF6">
            <v>1</v>
          </cell>
          <cell r="CG6">
            <v>1</v>
          </cell>
          <cell r="CH6">
            <v>1</v>
          </cell>
          <cell r="CI6">
            <v>1</v>
          </cell>
          <cell r="CJ6">
            <v>1</v>
          </cell>
          <cell r="CK6">
            <v>1</v>
          </cell>
          <cell r="CL6">
            <v>1</v>
          </cell>
          <cell r="CM6">
            <v>1</v>
          </cell>
          <cell r="CN6">
            <v>1</v>
          </cell>
          <cell r="CO6">
            <v>1</v>
          </cell>
          <cell r="CP6">
            <v>1</v>
          </cell>
          <cell r="CQ6">
            <v>1</v>
          </cell>
          <cell r="CR6">
            <v>1</v>
          </cell>
          <cell r="CS6">
            <v>1</v>
          </cell>
          <cell r="CT6">
            <v>1</v>
          </cell>
          <cell r="CU6">
            <v>1</v>
          </cell>
          <cell r="CV6">
            <v>1</v>
          </cell>
          <cell r="CW6">
            <v>1</v>
          </cell>
          <cell r="CX6">
            <v>1</v>
          </cell>
          <cell r="CY6">
            <v>1</v>
          </cell>
          <cell r="CZ6">
            <v>1</v>
          </cell>
          <cell r="DA6">
            <v>1</v>
          </cell>
          <cell r="DB6">
            <v>1</v>
          </cell>
          <cell r="DC6">
            <v>1</v>
          </cell>
          <cell r="DD6">
            <v>1</v>
          </cell>
          <cell r="DE6">
            <v>1</v>
          </cell>
          <cell r="DF6">
            <v>1</v>
          </cell>
          <cell r="DG6">
            <v>1</v>
          </cell>
          <cell r="DH6">
            <v>1</v>
          </cell>
          <cell r="DI6">
            <v>1</v>
          </cell>
          <cell r="DJ6">
            <v>1</v>
          </cell>
          <cell r="DK6">
            <v>1</v>
          </cell>
          <cell r="DL6">
            <v>1</v>
          </cell>
          <cell r="DM6">
            <v>1</v>
          </cell>
          <cell r="DN6">
            <v>1</v>
          </cell>
          <cell r="DO6">
            <v>1</v>
          </cell>
          <cell r="DP6">
            <v>1</v>
          </cell>
          <cell r="DQ6">
            <v>1</v>
          </cell>
          <cell r="DR6">
            <v>1</v>
          </cell>
          <cell r="DS6">
            <v>1</v>
          </cell>
          <cell r="DT6">
            <v>1</v>
          </cell>
          <cell r="DU6">
            <v>1</v>
          </cell>
          <cell r="DV6">
            <v>1</v>
          </cell>
          <cell r="DW6">
            <v>1</v>
          </cell>
          <cell r="DX6">
            <v>1</v>
          </cell>
          <cell r="DY6">
            <v>1</v>
          </cell>
          <cell r="DZ6">
            <v>1</v>
          </cell>
          <cell r="EA6">
            <v>1</v>
          </cell>
          <cell r="EB6">
            <v>1</v>
          </cell>
          <cell r="EC6">
            <v>1</v>
          </cell>
          <cell r="ED6">
            <v>1</v>
          </cell>
          <cell r="EE6">
            <v>1</v>
          </cell>
          <cell r="EF6">
            <v>1</v>
          </cell>
          <cell r="EG6">
            <v>1</v>
          </cell>
          <cell r="EH6">
            <v>1</v>
          </cell>
          <cell r="EI6">
            <v>1</v>
          </cell>
          <cell r="EJ6">
            <v>1</v>
          </cell>
          <cell r="EK6">
            <v>1</v>
          </cell>
          <cell r="EL6">
            <v>1</v>
          </cell>
          <cell r="EM6">
            <v>1</v>
          </cell>
          <cell r="EN6">
            <v>1</v>
          </cell>
          <cell r="EO6">
            <v>1</v>
          </cell>
          <cell r="EP6">
            <v>1</v>
          </cell>
          <cell r="EQ6">
            <v>1</v>
          </cell>
          <cell r="ER6">
            <v>1</v>
          </cell>
          <cell r="ES6">
            <v>1</v>
          </cell>
          <cell r="ET6">
            <v>1</v>
          </cell>
          <cell r="EU6">
            <v>1</v>
          </cell>
          <cell r="EV6">
            <v>1</v>
          </cell>
          <cell r="EW6">
            <v>1</v>
          </cell>
          <cell r="EX6">
            <v>1</v>
          </cell>
          <cell r="EY6">
            <v>1</v>
          </cell>
          <cell r="EZ6">
            <v>1</v>
          </cell>
          <cell r="FA6">
            <v>1</v>
          </cell>
          <cell r="FB6">
            <v>1</v>
          </cell>
          <cell r="FC6">
            <v>1</v>
          </cell>
          <cell r="FD6">
            <v>1</v>
          </cell>
          <cell r="FE6">
            <v>1</v>
          </cell>
          <cell r="FF6">
            <v>1</v>
          </cell>
          <cell r="FG6">
            <v>1</v>
          </cell>
          <cell r="FH6">
            <v>1</v>
          </cell>
          <cell r="FI6">
            <v>1</v>
          </cell>
          <cell r="FJ6">
            <v>1</v>
          </cell>
          <cell r="FK6">
            <v>1</v>
          </cell>
          <cell r="FL6">
            <v>1</v>
          </cell>
          <cell r="FM6">
            <v>1</v>
          </cell>
          <cell r="FN6">
            <v>1</v>
          </cell>
          <cell r="FO6">
            <v>1</v>
          </cell>
          <cell r="FP6">
            <v>1</v>
          </cell>
          <cell r="FQ6">
            <v>1</v>
          </cell>
          <cell r="FR6">
            <v>1</v>
          </cell>
          <cell r="FS6">
            <v>1</v>
          </cell>
          <cell r="FT6">
            <v>1</v>
          </cell>
          <cell r="FU6">
            <v>1</v>
          </cell>
          <cell r="FV6">
            <v>1</v>
          </cell>
          <cell r="FW6">
            <v>1</v>
          </cell>
          <cell r="FX6">
            <v>1</v>
          </cell>
          <cell r="FY6">
            <v>1</v>
          </cell>
          <cell r="FZ6">
            <v>1</v>
          </cell>
          <cell r="GA6">
            <v>1</v>
          </cell>
          <cell r="GB6">
            <v>1</v>
          </cell>
          <cell r="GC6">
            <v>1</v>
          </cell>
          <cell r="GD6">
            <v>1</v>
          </cell>
          <cell r="GE6">
            <v>1</v>
          </cell>
          <cell r="GF6">
            <v>1</v>
          </cell>
          <cell r="GG6">
            <v>1</v>
          </cell>
          <cell r="GH6">
            <v>1</v>
          </cell>
          <cell r="GI6">
            <v>1</v>
          </cell>
          <cell r="GJ6">
            <v>1</v>
          </cell>
          <cell r="GK6">
            <v>1</v>
          </cell>
          <cell r="GL6">
            <v>1</v>
          </cell>
          <cell r="GM6">
            <v>1</v>
          </cell>
          <cell r="GN6">
            <v>1</v>
          </cell>
          <cell r="GO6">
            <v>1</v>
          </cell>
          <cell r="GP6">
            <v>1</v>
          </cell>
          <cell r="GQ6">
            <v>1</v>
          </cell>
          <cell r="GR6">
            <v>1</v>
          </cell>
          <cell r="GS6">
            <v>1</v>
          </cell>
          <cell r="GT6">
            <v>1</v>
          </cell>
          <cell r="GU6">
            <v>1</v>
          </cell>
          <cell r="GV6">
            <v>1</v>
          </cell>
          <cell r="GW6">
            <v>1</v>
          </cell>
          <cell r="GX6">
            <v>1</v>
          </cell>
          <cell r="GY6">
            <v>1</v>
          </cell>
          <cell r="GZ6">
            <v>1</v>
          </cell>
          <cell r="HA6">
            <v>1</v>
          </cell>
          <cell r="HB6">
            <v>1</v>
          </cell>
          <cell r="HC6">
            <v>1</v>
          </cell>
          <cell r="HD6">
            <v>1</v>
          </cell>
          <cell r="HE6">
            <v>1</v>
          </cell>
          <cell r="HF6">
            <v>1</v>
          </cell>
          <cell r="HG6">
            <v>1</v>
          </cell>
          <cell r="HH6">
            <v>1</v>
          </cell>
          <cell r="HI6">
            <v>1</v>
          </cell>
          <cell r="HJ6">
            <v>1</v>
          </cell>
          <cell r="HK6">
            <v>1</v>
          </cell>
          <cell r="HL6">
            <v>1</v>
          </cell>
          <cell r="HM6">
            <v>1</v>
          </cell>
          <cell r="HN6">
            <v>1</v>
          </cell>
          <cell r="HO6">
            <v>1</v>
          </cell>
          <cell r="HP6">
            <v>1</v>
          </cell>
          <cell r="HQ6">
            <v>1</v>
          </cell>
          <cell r="HR6">
            <v>1</v>
          </cell>
          <cell r="HS6">
            <v>1</v>
          </cell>
          <cell r="HT6">
            <v>1</v>
          </cell>
          <cell r="HU6">
            <v>1</v>
          </cell>
          <cell r="HV6">
            <v>1</v>
          </cell>
          <cell r="HW6">
            <v>1</v>
          </cell>
          <cell r="HX6">
            <v>1</v>
          </cell>
          <cell r="HY6">
            <v>1</v>
          </cell>
          <cell r="HZ6">
            <v>1</v>
          </cell>
          <cell r="IA6">
            <v>1</v>
          </cell>
          <cell r="IB6">
            <v>1</v>
          </cell>
          <cell r="IC6">
            <v>1</v>
          </cell>
          <cell r="ID6">
            <v>1</v>
          </cell>
          <cell r="IE6">
            <v>1</v>
          </cell>
          <cell r="IF6">
            <v>1</v>
          </cell>
          <cell r="IG6">
            <v>1</v>
          </cell>
          <cell r="IH6">
            <v>1</v>
          </cell>
          <cell r="II6">
            <v>1</v>
          </cell>
          <cell r="IJ6">
            <v>1</v>
          </cell>
          <cell r="IK6">
            <v>1</v>
          </cell>
          <cell r="IL6">
            <v>1</v>
          </cell>
          <cell r="IM6">
            <v>1</v>
          </cell>
          <cell r="IN6">
            <v>1</v>
          </cell>
          <cell r="IO6">
            <v>1</v>
          </cell>
          <cell r="IP6">
            <v>1</v>
          </cell>
          <cell r="IQ6">
            <v>1</v>
          </cell>
        </row>
        <row r="7">
          <cell r="B7">
            <v>42036</v>
          </cell>
          <cell r="C7">
            <v>42036</v>
          </cell>
          <cell r="D7">
            <v>42036</v>
          </cell>
          <cell r="E7">
            <v>42036</v>
          </cell>
          <cell r="F7">
            <v>42036</v>
          </cell>
          <cell r="G7">
            <v>42036</v>
          </cell>
          <cell r="H7">
            <v>42036</v>
          </cell>
          <cell r="I7">
            <v>42036</v>
          </cell>
          <cell r="J7">
            <v>42036</v>
          </cell>
          <cell r="K7">
            <v>42036</v>
          </cell>
          <cell r="L7">
            <v>42036</v>
          </cell>
          <cell r="M7">
            <v>42036</v>
          </cell>
          <cell r="N7">
            <v>42036</v>
          </cell>
          <cell r="O7">
            <v>42036</v>
          </cell>
          <cell r="P7">
            <v>42036</v>
          </cell>
          <cell r="Q7">
            <v>42036</v>
          </cell>
          <cell r="R7">
            <v>42036</v>
          </cell>
          <cell r="S7">
            <v>42036</v>
          </cell>
          <cell r="T7">
            <v>42036</v>
          </cell>
          <cell r="U7">
            <v>42036</v>
          </cell>
          <cell r="V7">
            <v>42036</v>
          </cell>
          <cell r="W7">
            <v>42036</v>
          </cell>
          <cell r="X7">
            <v>42036</v>
          </cell>
          <cell r="Y7">
            <v>42036</v>
          </cell>
          <cell r="Z7">
            <v>42036</v>
          </cell>
          <cell r="AA7">
            <v>42036</v>
          </cell>
          <cell r="AB7">
            <v>42036</v>
          </cell>
          <cell r="AC7">
            <v>42036</v>
          </cell>
          <cell r="AD7">
            <v>42036</v>
          </cell>
          <cell r="AE7">
            <v>42036</v>
          </cell>
          <cell r="AF7">
            <v>42036</v>
          </cell>
          <cell r="AG7">
            <v>42036</v>
          </cell>
          <cell r="AH7">
            <v>42036</v>
          </cell>
          <cell r="AI7">
            <v>42036</v>
          </cell>
          <cell r="AJ7">
            <v>42036</v>
          </cell>
          <cell r="AK7">
            <v>42036</v>
          </cell>
          <cell r="AL7">
            <v>42036</v>
          </cell>
          <cell r="AM7">
            <v>42036</v>
          </cell>
          <cell r="AN7">
            <v>42036</v>
          </cell>
          <cell r="AO7">
            <v>42036</v>
          </cell>
          <cell r="AP7">
            <v>42036</v>
          </cell>
          <cell r="AQ7">
            <v>42036</v>
          </cell>
          <cell r="AR7">
            <v>42036</v>
          </cell>
          <cell r="AS7">
            <v>42036</v>
          </cell>
          <cell r="AT7">
            <v>42036</v>
          </cell>
          <cell r="AU7">
            <v>42036</v>
          </cell>
          <cell r="AV7">
            <v>42036</v>
          </cell>
          <cell r="AW7">
            <v>42036</v>
          </cell>
          <cell r="AX7">
            <v>42036</v>
          </cell>
          <cell r="AY7">
            <v>42036</v>
          </cell>
          <cell r="AZ7">
            <v>42036</v>
          </cell>
          <cell r="BA7">
            <v>42036</v>
          </cell>
          <cell r="BB7">
            <v>42036</v>
          </cell>
          <cell r="BC7">
            <v>42036</v>
          </cell>
          <cell r="BD7">
            <v>42036</v>
          </cell>
          <cell r="BE7">
            <v>42036</v>
          </cell>
          <cell r="BF7">
            <v>42036</v>
          </cell>
          <cell r="BG7">
            <v>42036</v>
          </cell>
          <cell r="BH7">
            <v>42036</v>
          </cell>
          <cell r="BI7">
            <v>42036</v>
          </cell>
          <cell r="BJ7">
            <v>42036</v>
          </cell>
          <cell r="BK7">
            <v>42036</v>
          </cell>
          <cell r="BL7">
            <v>42036</v>
          </cell>
          <cell r="BM7">
            <v>42036</v>
          </cell>
          <cell r="BN7">
            <v>42036</v>
          </cell>
          <cell r="BO7">
            <v>42036</v>
          </cell>
          <cell r="BP7">
            <v>42036</v>
          </cell>
          <cell r="BQ7">
            <v>42036</v>
          </cell>
          <cell r="BR7">
            <v>42036</v>
          </cell>
          <cell r="BS7">
            <v>42036</v>
          </cell>
          <cell r="BT7">
            <v>42036</v>
          </cell>
          <cell r="BU7">
            <v>42036</v>
          </cell>
          <cell r="BV7">
            <v>42036</v>
          </cell>
          <cell r="BW7">
            <v>42036</v>
          </cell>
          <cell r="BX7">
            <v>42036</v>
          </cell>
          <cell r="BY7">
            <v>42036</v>
          </cell>
          <cell r="BZ7">
            <v>42036</v>
          </cell>
          <cell r="CA7">
            <v>42036</v>
          </cell>
          <cell r="CB7">
            <v>42036</v>
          </cell>
          <cell r="CC7">
            <v>42036</v>
          </cell>
          <cell r="CD7">
            <v>42036</v>
          </cell>
          <cell r="CE7">
            <v>42036</v>
          </cell>
          <cell r="CF7">
            <v>42036</v>
          </cell>
          <cell r="CG7">
            <v>42036</v>
          </cell>
          <cell r="CH7">
            <v>42036</v>
          </cell>
          <cell r="CI7">
            <v>42036</v>
          </cell>
          <cell r="CJ7">
            <v>42036</v>
          </cell>
          <cell r="CK7">
            <v>42036</v>
          </cell>
          <cell r="CL7">
            <v>42036</v>
          </cell>
          <cell r="CM7">
            <v>42036</v>
          </cell>
          <cell r="CN7">
            <v>42036</v>
          </cell>
          <cell r="CO7">
            <v>42036</v>
          </cell>
          <cell r="CP7">
            <v>42036</v>
          </cell>
          <cell r="CQ7">
            <v>42036</v>
          </cell>
          <cell r="CR7">
            <v>42036</v>
          </cell>
          <cell r="CS7">
            <v>42036</v>
          </cell>
          <cell r="CT7">
            <v>42036</v>
          </cell>
          <cell r="CU7">
            <v>42036</v>
          </cell>
          <cell r="CV7">
            <v>42036</v>
          </cell>
          <cell r="CW7">
            <v>42036</v>
          </cell>
          <cell r="CX7">
            <v>42036</v>
          </cell>
          <cell r="CY7">
            <v>42036</v>
          </cell>
          <cell r="CZ7">
            <v>42036</v>
          </cell>
          <cell r="DA7">
            <v>42036</v>
          </cell>
          <cell r="DB7">
            <v>42036</v>
          </cell>
          <cell r="DC7">
            <v>42036</v>
          </cell>
          <cell r="DD7">
            <v>42036</v>
          </cell>
          <cell r="DE7">
            <v>42036</v>
          </cell>
          <cell r="DF7">
            <v>42036</v>
          </cell>
          <cell r="DG7">
            <v>42036</v>
          </cell>
          <cell r="DH7">
            <v>42036</v>
          </cell>
          <cell r="DI7">
            <v>42036</v>
          </cell>
          <cell r="DJ7">
            <v>42036</v>
          </cell>
          <cell r="DK7">
            <v>42036</v>
          </cell>
          <cell r="DL7">
            <v>42036</v>
          </cell>
          <cell r="DM7">
            <v>42036</v>
          </cell>
          <cell r="DN7">
            <v>42036</v>
          </cell>
          <cell r="DO7">
            <v>42036</v>
          </cell>
          <cell r="DP7">
            <v>42036</v>
          </cell>
          <cell r="DQ7">
            <v>42036</v>
          </cell>
          <cell r="DR7">
            <v>42036</v>
          </cell>
          <cell r="DS7">
            <v>42036</v>
          </cell>
          <cell r="DT7">
            <v>42036</v>
          </cell>
          <cell r="DU7">
            <v>42036</v>
          </cell>
          <cell r="DV7">
            <v>42036</v>
          </cell>
          <cell r="DW7">
            <v>42036</v>
          </cell>
          <cell r="DX7">
            <v>42036</v>
          </cell>
          <cell r="DY7">
            <v>42036</v>
          </cell>
          <cell r="DZ7">
            <v>42036</v>
          </cell>
          <cell r="EA7">
            <v>42036</v>
          </cell>
          <cell r="EB7">
            <v>42036</v>
          </cell>
          <cell r="EC7">
            <v>42036</v>
          </cell>
          <cell r="ED7">
            <v>42036</v>
          </cell>
          <cell r="EE7">
            <v>42036</v>
          </cell>
          <cell r="EF7">
            <v>42036</v>
          </cell>
          <cell r="EG7">
            <v>42036</v>
          </cell>
          <cell r="EH7">
            <v>42036</v>
          </cell>
          <cell r="EI7">
            <v>42036</v>
          </cell>
          <cell r="EJ7">
            <v>42036</v>
          </cell>
          <cell r="EK7">
            <v>42036</v>
          </cell>
          <cell r="EL7">
            <v>42036</v>
          </cell>
          <cell r="EM7">
            <v>42036</v>
          </cell>
          <cell r="EN7">
            <v>42036</v>
          </cell>
          <cell r="EO7">
            <v>42036</v>
          </cell>
          <cell r="EP7">
            <v>42036</v>
          </cell>
          <cell r="EQ7">
            <v>42036</v>
          </cell>
          <cell r="ER7">
            <v>42036</v>
          </cell>
          <cell r="ES7">
            <v>42036</v>
          </cell>
          <cell r="ET7">
            <v>42036</v>
          </cell>
          <cell r="EU7">
            <v>42036</v>
          </cell>
          <cell r="EV7">
            <v>42036</v>
          </cell>
          <cell r="EW7">
            <v>42036</v>
          </cell>
          <cell r="EX7">
            <v>42036</v>
          </cell>
          <cell r="EY7">
            <v>42036</v>
          </cell>
          <cell r="EZ7">
            <v>42036</v>
          </cell>
          <cell r="FA7">
            <v>42036</v>
          </cell>
          <cell r="FB7">
            <v>42036</v>
          </cell>
          <cell r="FC7">
            <v>42036</v>
          </cell>
          <cell r="FD7">
            <v>42036</v>
          </cell>
          <cell r="FE7">
            <v>42036</v>
          </cell>
          <cell r="FF7">
            <v>42036</v>
          </cell>
          <cell r="FG7">
            <v>42036</v>
          </cell>
          <cell r="FH7">
            <v>42036</v>
          </cell>
          <cell r="FI7">
            <v>42036</v>
          </cell>
          <cell r="FJ7">
            <v>42036</v>
          </cell>
          <cell r="FK7">
            <v>42036</v>
          </cell>
          <cell r="FL7">
            <v>42036</v>
          </cell>
          <cell r="FM7">
            <v>42036</v>
          </cell>
          <cell r="FN7">
            <v>42036</v>
          </cell>
          <cell r="FO7">
            <v>42036</v>
          </cell>
          <cell r="FP7">
            <v>42036</v>
          </cell>
          <cell r="FQ7">
            <v>42036</v>
          </cell>
          <cell r="FR7">
            <v>42036</v>
          </cell>
          <cell r="FS7">
            <v>42036</v>
          </cell>
          <cell r="FT7">
            <v>42036</v>
          </cell>
          <cell r="FU7">
            <v>42036</v>
          </cell>
          <cell r="FV7">
            <v>42036</v>
          </cell>
          <cell r="FW7">
            <v>42036</v>
          </cell>
          <cell r="FX7">
            <v>42036</v>
          </cell>
          <cell r="FY7">
            <v>42036</v>
          </cell>
          <cell r="FZ7">
            <v>42036</v>
          </cell>
          <cell r="GA7">
            <v>42036</v>
          </cell>
          <cell r="GB7">
            <v>42036</v>
          </cell>
          <cell r="GC7">
            <v>42036</v>
          </cell>
          <cell r="GD7">
            <v>42036</v>
          </cell>
          <cell r="GE7">
            <v>42036</v>
          </cell>
          <cell r="GF7">
            <v>42036</v>
          </cell>
          <cell r="GG7">
            <v>42036</v>
          </cell>
          <cell r="GH7">
            <v>42036</v>
          </cell>
          <cell r="GI7">
            <v>42036</v>
          </cell>
          <cell r="GJ7">
            <v>42036</v>
          </cell>
          <cell r="GK7">
            <v>42036</v>
          </cell>
          <cell r="GL7">
            <v>42036</v>
          </cell>
          <cell r="GM7">
            <v>42036</v>
          </cell>
          <cell r="GN7">
            <v>42036</v>
          </cell>
          <cell r="GO7">
            <v>42036</v>
          </cell>
          <cell r="GP7">
            <v>42036</v>
          </cell>
          <cell r="GQ7">
            <v>42036</v>
          </cell>
          <cell r="GR7">
            <v>42036</v>
          </cell>
          <cell r="GS7">
            <v>42036</v>
          </cell>
          <cell r="GT7">
            <v>42036</v>
          </cell>
          <cell r="GU7">
            <v>42036</v>
          </cell>
          <cell r="GV7">
            <v>42036</v>
          </cell>
          <cell r="GW7">
            <v>42036</v>
          </cell>
          <cell r="GX7">
            <v>42036</v>
          </cell>
          <cell r="GY7">
            <v>42036</v>
          </cell>
          <cell r="GZ7">
            <v>42036</v>
          </cell>
          <cell r="HA7">
            <v>42036</v>
          </cell>
          <cell r="HB7">
            <v>42036</v>
          </cell>
          <cell r="HC7">
            <v>42036</v>
          </cell>
          <cell r="HD7">
            <v>42036</v>
          </cell>
          <cell r="HE7">
            <v>42036</v>
          </cell>
          <cell r="HF7">
            <v>42036</v>
          </cell>
          <cell r="HG7">
            <v>42036</v>
          </cell>
          <cell r="HH7">
            <v>42036</v>
          </cell>
          <cell r="HI7">
            <v>42036</v>
          </cell>
          <cell r="HJ7">
            <v>42036</v>
          </cell>
          <cell r="HK7">
            <v>42036</v>
          </cell>
          <cell r="HL7">
            <v>42036</v>
          </cell>
          <cell r="HM7">
            <v>42036</v>
          </cell>
          <cell r="HN7">
            <v>42036</v>
          </cell>
          <cell r="HO7">
            <v>42036</v>
          </cell>
          <cell r="HP7">
            <v>42036</v>
          </cell>
          <cell r="HQ7">
            <v>42036</v>
          </cell>
          <cell r="HR7">
            <v>42036</v>
          </cell>
          <cell r="HS7">
            <v>42036</v>
          </cell>
          <cell r="HT7">
            <v>42036</v>
          </cell>
          <cell r="HU7">
            <v>42036</v>
          </cell>
          <cell r="HV7">
            <v>42036</v>
          </cell>
          <cell r="HW7">
            <v>42036</v>
          </cell>
          <cell r="HX7">
            <v>42036</v>
          </cell>
          <cell r="HY7">
            <v>42036</v>
          </cell>
          <cell r="HZ7">
            <v>42036</v>
          </cell>
          <cell r="IA7">
            <v>42036</v>
          </cell>
          <cell r="IB7">
            <v>42036</v>
          </cell>
          <cell r="IC7">
            <v>42036</v>
          </cell>
          <cell r="ID7">
            <v>42036</v>
          </cell>
          <cell r="IE7">
            <v>42036</v>
          </cell>
          <cell r="IF7">
            <v>42036</v>
          </cell>
          <cell r="IG7">
            <v>42036</v>
          </cell>
          <cell r="IH7">
            <v>42036</v>
          </cell>
          <cell r="II7">
            <v>42036</v>
          </cell>
          <cell r="IJ7">
            <v>42036</v>
          </cell>
          <cell r="IK7">
            <v>42036</v>
          </cell>
          <cell r="IL7">
            <v>42036</v>
          </cell>
          <cell r="IM7">
            <v>42036</v>
          </cell>
          <cell r="IN7">
            <v>42036</v>
          </cell>
          <cell r="IO7">
            <v>42036</v>
          </cell>
          <cell r="IP7">
            <v>42036</v>
          </cell>
          <cell r="IQ7">
            <v>42036</v>
          </cell>
        </row>
        <row r="8">
          <cell r="B8">
            <v>44228</v>
          </cell>
          <cell r="C8">
            <v>44228</v>
          </cell>
          <cell r="D8">
            <v>44228</v>
          </cell>
          <cell r="E8">
            <v>44228</v>
          </cell>
          <cell r="F8">
            <v>44228</v>
          </cell>
          <cell r="G8">
            <v>44228</v>
          </cell>
          <cell r="H8">
            <v>44228</v>
          </cell>
          <cell r="I8">
            <v>44228</v>
          </cell>
          <cell r="J8">
            <v>44228</v>
          </cell>
          <cell r="K8">
            <v>44228</v>
          </cell>
          <cell r="L8">
            <v>44228</v>
          </cell>
          <cell r="M8">
            <v>44228</v>
          </cell>
          <cell r="N8">
            <v>44228</v>
          </cell>
          <cell r="O8">
            <v>44228</v>
          </cell>
          <cell r="P8">
            <v>44228</v>
          </cell>
          <cell r="Q8">
            <v>44228</v>
          </cell>
          <cell r="R8">
            <v>44228</v>
          </cell>
          <cell r="S8">
            <v>44228</v>
          </cell>
          <cell r="T8">
            <v>44228</v>
          </cell>
          <cell r="U8">
            <v>44228</v>
          </cell>
          <cell r="V8">
            <v>44228</v>
          </cell>
          <cell r="W8">
            <v>44228</v>
          </cell>
          <cell r="X8">
            <v>44228</v>
          </cell>
          <cell r="Y8">
            <v>44228</v>
          </cell>
          <cell r="Z8">
            <v>44228</v>
          </cell>
          <cell r="AA8">
            <v>44228</v>
          </cell>
          <cell r="AB8">
            <v>44228</v>
          </cell>
          <cell r="AC8">
            <v>44228</v>
          </cell>
          <cell r="AD8">
            <v>44228</v>
          </cell>
          <cell r="AE8">
            <v>44228</v>
          </cell>
          <cell r="AF8">
            <v>44228</v>
          </cell>
          <cell r="AG8">
            <v>44228</v>
          </cell>
          <cell r="AH8">
            <v>44228</v>
          </cell>
          <cell r="AI8">
            <v>44228</v>
          </cell>
          <cell r="AJ8">
            <v>44228</v>
          </cell>
          <cell r="AK8">
            <v>44228</v>
          </cell>
          <cell r="AL8">
            <v>44228</v>
          </cell>
          <cell r="AM8">
            <v>44228</v>
          </cell>
          <cell r="AN8">
            <v>44228</v>
          </cell>
          <cell r="AO8">
            <v>44228</v>
          </cell>
          <cell r="AP8">
            <v>44228</v>
          </cell>
          <cell r="AQ8">
            <v>44228</v>
          </cell>
          <cell r="AR8">
            <v>44228</v>
          </cell>
          <cell r="AS8">
            <v>44228</v>
          </cell>
          <cell r="AT8">
            <v>44228</v>
          </cell>
          <cell r="AU8">
            <v>44228</v>
          </cell>
          <cell r="AV8">
            <v>44228</v>
          </cell>
          <cell r="AW8">
            <v>44228</v>
          </cell>
          <cell r="AX8">
            <v>44228</v>
          </cell>
          <cell r="AY8">
            <v>44228</v>
          </cell>
          <cell r="AZ8">
            <v>44228</v>
          </cell>
          <cell r="BA8">
            <v>44228</v>
          </cell>
          <cell r="BB8">
            <v>44228</v>
          </cell>
          <cell r="BC8">
            <v>44228</v>
          </cell>
          <cell r="BD8">
            <v>44228</v>
          </cell>
          <cell r="BE8">
            <v>44228</v>
          </cell>
          <cell r="BF8">
            <v>44228</v>
          </cell>
          <cell r="BG8">
            <v>44228</v>
          </cell>
          <cell r="BH8">
            <v>44228</v>
          </cell>
          <cell r="BI8">
            <v>44228</v>
          </cell>
          <cell r="BJ8">
            <v>44228</v>
          </cell>
          <cell r="BK8">
            <v>44228</v>
          </cell>
          <cell r="BL8">
            <v>44228</v>
          </cell>
          <cell r="BM8">
            <v>44228</v>
          </cell>
          <cell r="BN8">
            <v>44228</v>
          </cell>
          <cell r="BO8">
            <v>44228</v>
          </cell>
          <cell r="BP8">
            <v>44228</v>
          </cell>
          <cell r="BQ8">
            <v>44228</v>
          </cell>
          <cell r="BR8">
            <v>44228</v>
          </cell>
          <cell r="BS8">
            <v>44228</v>
          </cell>
          <cell r="BT8">
            <v>44228</v>
          </cell>
          <cell r="BU8">
            <v>44228</v>
          </cell>
          <cell r="BV8">
            <v>44228</v>
          </cell>
          <cell r="BW8">
            <v>44228</v>
          </cell>
          <cell r="BX8">
            <v>44228</v>
          </cell>
          <cell r="BY8">
            <v>44228</v>
          </cell>
          <cell r="BZ8">
            <v>44228</v>
          </cell>
          <cell r="CA8">
            <v>44228</v>
          </cell>
          <cell r="CB8">
            <v>44228</v>
          </cell>
          <cell r="CC8">
            <v>44228</v>
          </cell>
          <cell r="CD8">
            <v>44228</v>
          </cell>
          <cell r="CE8">
            <v>44228</v>
          </cell>
          <cell r="CF8">
            <v>44228</v>
          </cell>
          <cell r="CG8">
            <v>44228</v>
          </cell>
          <cell r="CH8">
            <v>44228</v>
          </cell>
          <cell r="CI8">
            <v>44228</v>
          </cell>
          <cell r="CJ8">
            <v>44228</v>
          </cell>
          <cell r="CK8">
            <v>44228</v>
          </cell>
          <cell r="CL8">
            <v>44228</v>
          </cell>
          <cell r="CM8">
            <v>44228</v>
          </cell>
          <cell r="CN8">
            <v>44228</v>
          </cell>
          <cell r="CO8">
            <v>44228</v>
          </cell>
          <cell r="CP8">
            <v>44228</v>
          </cell>
          <cell r="CQ8">
            <v>44228</v>
          </cell>
          <cell r="CR8">
            <v>44228</v>
          </cell>
          <cell r="CS8">
            <v>44228</v>
          </cell>
          <cell r="CT8">
            <v>44228</v>
          </cell>
          <cell r="CU8">
            <v>44228</v>
          </cell>
          <cell r="CV8">
            <v>44228</v>
          </cell>
          <cell r="CW8">
            <v>44228</v>
          </cell>
          <cell r="CX8">
            <v>44228</v>
          </cell>
          <cell r="CY8">
            <v>44228</v>
          </cell>
          <cell r="CZ8">
            <v>44228</v>
          </cell>
          <cell r="DA8">
            <v>44228</v>
          </cell>
          <cell r="DB8">
            <v>44228</v>
          </cell>
          <cell r="DC8">
            <v>44228</v>
          </cell>
          <cell r="DD8">
            <v>44228</v>
          </cell>
          <cell r="DE8">
            <v>44228</v>
          </cell>
          <cell r="DF8">
            <v>44228</v>
          </cell>
          <cell r="DG8">
            <v>44228</v>
          </cell>
          <cell r="DH8">
            <v>44228</v>
          </cell>
          <cell r="DI8">
            <v>44228</v>
          </cell>
          <cell r="DJ8">
            <v>44228</v>
          </cell>
          <cell r="DK8">
            <v>44228</v>
          </cell>
          <cell r="DL8">
            <v>44228</v>
          </cell>
          <cell r="DM8">
            <v>44228</v>
          </cell>
          <cell r="DN8">
            <v>44228</v>
          </cell>
          <cell r="DO8">
            <v>44228</v>
          </cell>
          <cell r="DP8">
            <v>44228</v>
          </cell>
          <cell r="DQ8">
            <v>44228</v>
          </cell>
          <cell r="DR8">
            <v>44228</v>
          </cell>
          <cell r="DS8">
            <v>44228</v>
          </cell>
          <cell r="DT8">
            <v>44228</v>
          </cell>
          <cell r="DU8">
            <v>44228</v>
          </cell>
          <cell r="DV8">
            <v>44228</v>
          </cell>
          <cell r="DW8">
            <v>44228</v>
          </cell>
          <cell r="DX8">
            <v>44228</v>
          </cell>
          <cell r="DY8">
            <v>44228</v>
          </cell>
          <cell r="DZ8">
            <v>44228</v>
          </cell>
          <cell r="EA8">
            <v>44228</v>
          </cell>
          <cell r="EB8">
            <v>44228</v>
          </cell>
          <cell r="EC8">
            <v>44228</v>
          </cell>
          <cell r="ED8">
            <v>44228</v>
          </cell>
          <cell r="EE8">
            <v>44228</v>
          </cell>
          <cell r="EF8">
            <v>44228</v>
          </cell>
          <cell r="EG8">
            <v>44228</v>
          </cell>
          <cell r="EH8">
            <v>44228</v>
          </cell>
          <cell r="EI8">
            <v>44228</v>
          </cell>
          <cell r="EJ8">
            <v>44228</v>
          </cell>
          <cell r="EK8">
            <v>44228</v>
          </cell>
          <cell r="EL8">
            <v>44228</v>
          </cell>
          <cell r="EM8">
            <v>44228</v>
          </cell>
          <cell r="EN8">
            <v>44228</v>
          </cell>
          <cell r="EO8">
            <v>44228</v>
          </cell>
          <cell r="EP8">
            <v>44228</v>
          </cell>
          <cell r="EQ8">
            <v>44228</v>
          </cell>
          <cell r="ER8">
            <v>44228</v>
          </cell>
          <cell r="ES8">
            <v>44228</v>
          </cell>
          <cell r="ET8">
            <v>44228</v>
          </cell>
          <cell r="EU8">
            <v>44228</v>
          </cell>
          <cell r="EV8">
            <v>44228</v>
          </cell>
          <cell r="EW8">
            <v>44228</v>
          </cell>
          <cell r="EX8">
            <v>44228</v>
          </cell>
          <cell r="EY8">
            <v>44228</v>
          </cell>
          <cell r="EZ8">
            <v>44228</v>
          </cell>
          <cell r="FA8">
            <v>44228</v>
          </cell>
          <cell r="FB8">
            <v>44228</v>
          </cell>
          <cell r="FC8">
            <v>44228</v>
          </cell>
          <cell r="FD8">
            <v>44228</v>
          </cell>
          <cell r="FE8">
            <v>44228</v>
          </cell>
          <cell r="FF8">
            <v>44228</v>
          </cell>
          <cell r="FG8">
            <v>44228</v>
          </cell>
          <cell r="FH8">
            <v>44228</v>
          </cell>
          <cell r="FI8">
            <v>44228</v>
          </cell>
          <cell r="FJ8">
            <v>44228</v>
          </cell>
          <cell r="FK8">
            <v>44228</v>
          </cell>
          <cell r="FL8">
            <v>44228</v>
          </cell>
          <cell r="FM8">
            <v>44228</v>
          </cell>
          <cell r="FN8">
            <v>44228</v>
          </cell>
          <cell r="FO8">
            <v>44228</v>
          </cell>
          <cell r="FP8">
            <v>44228</v>
          </cell>
          <cell r="FQ8">
            <v>44228</v>
          </cell>
          <cell r="FR8">
            <v>44228</v>
          </cell>
          <cell r="FS8">
            <v>44228</v>
          </cell>
          <cell r="FT8">
            <v>44228</v>
          </cell>
          <cell r="FU8">
            <v>44228</v>
          </cell>
          <cell r="FV8">
            <v>44228</v>
          </cell>
          <cell r="FW8">
            <v>44228</v>
          </cell>
          <cell r="FX8">
            <v>44228</v>
          </cell>
          <cell r="FY8">
            <v>44228</v>
          </cell>
          <cell r="FZ8">
            <v>44228</v>
          </cell>
          <cell r="GA8">
            <v>44228</v>
          </cell>
          <cell r="GB8">
            <v>44228</v>
          </cell>
          <cell r="GC8">
            <v>44228</v>
          </cell>
          <cell r="GD8">
            <v>44228</v>
          </cell>
          <cell r="GE8">
            <v>44228</v>
          </cell>
          <cell r="GF8">
            <v>44228</v>
          </cell>
          <cell r="GG8">
            <v>44228</v>
          </cell>
          <cell r="GH8">
            <v>44228</v>
          </cell>
          <cell r="GI8">
            <v>44228</v>
          </cell>
          <cell r="GJ8">
            <v>44228</v>
          </cell>
          <cell r="GK8">
            <v>44228</v>
          </cell>
          <cell r="GL8">
            <v>44228</v>
          </cell>
          <cell r="GM8">
            <v>44228</v>
          </cell>
          <cell r="GN8">
            <v>44228</v>
          </cell>
          <cell r="GO8">
            <v>44228</v>
          </cell>
          <cell r="GP8">
            <v>44228</v>
          </cell>
          <cell r="GQ8">
            <v>44228</v>
          </cell>
          <cell r="GR8">
            <v>44228</v>
          </cell>
          <cell r="GS8">
            <v>44228</v>
          </cell>
          <cell r="GT8">
            <v>44228</v>
          </cell>
          <cell r="GU8">
            <v>44228</v>
          </cell>
          <cell r="GV8">
            <v>44228</v>
          </cell>
          <cell r="GW8">
            <v>44228</v>
          </cell>
          <cell r="GX8">
            <v>44228</v>
          </cell>
          <cell r="GY8">
            <v>44228</v>
          </cell>
          <cell r="GZ8">
            <v>44228</v>
          </cell>
          <cell r="HA8">
            <v>44228</v>
          </cell>
          <cell r="HB8">
            <v>44228</v>
          </cell>
          <cell r="HC8">
            <v>44228</v>
          </cell>
          <cell r="HD8">
            <v>44228</v>
          </cell>
          <cell r="HE8">
            <v>44228</v>
          </cell>
          <cell r="HF8">
            <v>44228</v>
          </cell>
          <cell r="HG8">
            <v>44228</v>
          </cell>
          <cell r="HH8">
            <v>44228</v>
          </cell>
          <cell r="HI8">
            <v>44228</v>
          </cell>
          <cell r="HJ8">
            <v>44228</v>
          </cell>
          <cell r="HK8">
            <v>44228</v>
          </cell>
          <cell r="HL8">
            <v>44228</v>
          </cell>
          <cell r="HM8">
            <v>44228</v>
          </cell>
          <cell r="HN8">
            <v>44228</v>
          </cell>
          <cell r="HO8">
            <v>44228</v>
          </cell>
          <cell r="HP8">
            <v>44228</v>
          </cell>
          <cell r="HQ8">
            <v>44228</v>
          </cell>
          <cell r="HR8">
            <v>44228</v>
          </cell>
          <cell r="HS8">
            <v>44228</v>
          </cell>
          <cell r="HT8">
            <v>44228</v>
          </cell>
          <cell r="HU8">
            <v>44228</v>
          </cell>
          <cell r="HV8">
            <v>44228</v>
          </cell>
          <cell r="HW8">
            <v>44228</v>
          </cell>
          <cell r="HX8">
            <v>44228</v>
          </cell>
          <cell r="HY8">
            <v>44228</v>
          </cell>
          <cell r="HZ8">
            <v>44228</v>
          </cell>
          <cell r="IA8">
            <v>44228</v>
          </cell>
          <cell r="IB8">
            <v>44228</v>
          </cell>
          <cell r="IC8">
            <v>44228</v>
          </cell>
          <cell r="ID8">
            <v>44228</v>
          </cell>
          <cell r="IE8">
            <v>44228</v>
          </cell>
          <cell r="IF8">
            <v>44228</v>
          </cell>
          <cell r="IG8">
            <v>44228</v>
          </cell>
          <cell r="IH8">
            <v>44228</v>
          </cell>
          <cell r="II8">
            <v>44228</v>
          </cell>
          <cell r="IJ8">
            <v>44228</v>
          </cell>
          <cell r="IK8">
            <v>44228</v>
          </cell>
          <cell r="IL8">
            <v>44228</v>
          </cell>
          <cell r="IM8">
            <v>44228</v>
          </cell>
          <cell r="IN8">
            <v>44228</v>
          </cell>
          <cell r="IO8">
            <v>44228</v>
          </cell>
          <cell r="IP8">
            <v>44228</v>
          </cell>
          <cell r="IQ8">
            <v>44228</v>
          </cell>
        </row>
        <row r="9">
          <cell r="B9">
            <v>73</v>
          </cell>
          <cell r="C9">
            <v>73</v>
          </cell>
          <cell r="D9">
            <v>73</v>
          </cell>
          <cell r="E9">
            <v>73</v>
          </cell>
          <cell r="F9">
            <v>73</v>
          </cell>
          <cell r="G9">
            <v>73</v>
          </cell>
          <cell r="H9">
            <v>73</v>
          </cell>
          <cell r="I9">
            <v>73</v>
          </cell>
          <cell r="J9">
            <v>73</v>
          </cell>
          <cell r="K9">
            <v>73</v>
          </cell>
          <cell r="L9">
            <v>73</v>
          </cell>
          <cell r="M9">
            <v>73</v>
          </cell>
          <cell r="N9">
            <v>73</v>
          </cell>
          <cell r="O9">
            <v>73</v>
          </cell>
          <cell r="P9">
            <v>73</v>
          </cell>
          <cell r="Q9">
            <v>73</v>
          </cell>
          <cell r="R9">
            <v>73</v>
          </cell>
          <cell r="S9">
            <v>73</v>
          </cell>
          <cell r="T9">
            <v>73</v>
          </cell>
          <cell r="U9">
            <v>73</v>
          </cell>
          <cell r="V9">
            <v>73</v>
          </cell>
          <cell r="W9">
            <v>73</v>
          </cell>
          <cell r="X9">
            <v>73</v>
          </cell>
          <cell r="Y9">
            <v>73</v>
          </cell>
          <cell r="Z9">
            <v>73</v>
          </cell>
          <cell r="AA9">
            <v>73</v>
          </cell>
          <cell r="AB9">
            <v>73</v>
          </cell>
          <cell r="AC9">
            <v>73</v>
          </cell>
          <cell r="AD9">
            <v>73</v>
          </cell>
          <cell r="AE9">
            <v>73</v>
          </cell>
          <cell r="AF9">
            <v>73</v>
          </cell>
          <cell r="AG9">
            <v>73</v>
          </cell>
          <cell r="AH9">
            <v>73</v>
          </cell>
          <cell r="AI9">
            <v>73</v>
          </cell>
          <cell r="AJ9">
            <v>73</v>
          </cell>
          <cell r="AK9">
            <v>73</v>
          </cell>
          <cell r="AL9">
            <v>73</v>
          </cell>
          <cell r="AM9">
            <v>73</v>
          </cell>
          <cell r="AN9">
            <v>73</v>
          </cell>
          <cell r="AO9">
            <v>73</v>
          </cell>
          <cell r="AP9">
            <v>73</v>
          </cell>
          <cell r="AQ9">
            <v>73</v>
          </cell>
          <cell r="AR9">
            <v>73</v>
          </cell>
          <cell r="AS9">
            <v>73</v>
          </cell>
          <cell r="AT9">
            <v>73</v>
          </cell>
          <cell r="AU9">
            <v>73</v>
          </cell>
          <cell r="AV9">
            <v>73</v>
          </cell>
          <cell r="AW9">
            <v>73</v>
          </cell>
          <cell r="AX9">
            <v>73</v>
          </cell>
          <cell r="AY9">
            <v>73</v>
          </cell>
          <cell r="AZ9">
            <v>73</v>
          </cell>
          <cell r="BA9">
            <v>73</v>
          </cell>
          <cell r="BB9">
            <v>73</v>
          </cell>
          <cell r="BC9">
            <v>73</v>
          </cell>
          <cell r="BD9">
            <v>73</v>
          </cell>
          <cell r="BE9">
            <v>73</v>
          </cell>
          <cell r="BF9">
            <v>73</v>
          </cell>
          <cell r="BG9">
            <v>73</v>
          </cell>
          <cell r="BH9">
            <v>73</v>
          </cell>
          <cell r="BI9">
            <v>73</v>
          </cell>
          <cell r="BJ9">
            <v>73</v>
          </cell>
          <cell r="BK9">
            <v>73</v>
          </cell>
          <cell r="BL9">
            <v>73</v>
          </cell>
          <cell r="BM9">
            <v>73</v>
          </cell>
          <cell r="BN9">
            <v>73</v>
          </cell>
          <cell r="BO9">
            <v>73</v>
          </cell>
          <cell r="BP9">
            <v>73</v>
          </cell>
          <cell r="BQ9">
            <v>73</v>
          </cell>
          <cell r="BR9">
            <v>73</v>
          </cell>
          <cell r="BS9">
            <v>73</v>
          </cell>
          <cell r="BT9">
            <v>73</v>
          </cell>
          <cell r="BU9">
            <v>73</v>
          </cell>
          <cell r="BV9">
            <v>73</v>
          </cell>
          <cell r="BW9">
            <v>73</v>
          </cell>
          <cell r="BX9">
            <v>73</v>
          </cell>
          <cell r="BY9">
            <v>73</v>
          </cell>
          <cell r="BZ9">
            <v>73</v>
          </cell>
          <cell r="CA9">
            <v>73</v>
          </cell>
          <cell r="CB9">
            <v>73</v>
          </cell>
          <cell r="CC9">
            <v>73</v>
          </cell>
          <cell r="CD9">
            <v>73</v>
          </cell>
          <cell r="CE9">
            <v>73</v>
          </cell>
          <cell r="CF9">
            <v>73</v>
          </cell>
          <cell r="CG9">
            <v>73</v>
          </cell>
          <cell r="CH9">
            <v>73</v>
          </cell>
          <cell r="CI9">
            <v>73</v>
          </cell>
          <cell r="CJ9">
            <v>73</v>
          </cell>
          <cell r="CK9">
            <v>73</v>
          </cell>
          <cell r="CL9">
            <v>73</v>
          </cell>
          <cell r="CM9">
            <v>73</v>
          </cell>
          <cell r="CN9">
            <v>73</v>
          </cell>
          <cell r="CO9">
            <v>73</v>
          </cell>
          <cell r="CP9">
            <v>73</v>
          </cell>
          <cell r="CQ9">
            <v>73</v>
          </cell>
          <cell r="CR9">
            <v>73</v>
          </cell>
          <cell r="CS9">
            <v>73</v>
          </cell>
          <cell r="CT9">
            <v>73</v>
          </cell>
          <cell r="CU9">
            <v>73</v>
          </cell>
          <cell r="CV9">
            <v>73</v>
          </cell>
          <cell r="CW9">
            <v>73</v>
          </cell>
          <cell r="CX9">
            <v>73</v>
          </cell>
          <cell r="CY9">
            <v>73</v>
          </cell>
          <cell r="CZ9">
            <v>73</v>
          </cell>
          <cell r="DA9">
            <v>73</v>
          </cell>
          <cell r="DB9">
            <v>73</v>
          </cell>
          <cell r="DC9">
            <v>73</v>
          </cell>
          <cell r="DD9">
            <v>73</v>
          </cell>
          <cell r="DE9">
            <v>73</v>
          </cell>
          <cell r="DF9">
            <v>73</v>
          </cell>
          <cell r="DG9">
            <v>73</v>
          </cell>
          <cell r="DH9">
            <v>73</v>
          </cell>
          <cell r="DI9">
            <v>73</v>
          </cell>
          <cell r="DJ9">
            <v>73</v>
          </cell>
          <cell r="DK9">
            <v>73</v>
          </cell>
          <cell r="DL9">
            <v>73</v>
          </cell>
          <cell r="DM9">
            <v>73</v>
          </cell>
          <cell r="DN9">
            <v>73</v>
          </cell>
          <cell r="DO9">
            <v>73</v>
          </cell>
          <cell r="DP9">
            <v>73</v>
          </cell>
          <cell r="DQ9">
            <v>73</v>
          </cell>
          <cell r="DR9">
            <v>73</v>
          </cell>
          <cell r="DS9">
            <v>73</v>
          </cell>
          <cell r="DT9">
            <v>73</v>
          </cell>
          <cell r="DU9">
            <v>73</v>
          </cell>
          <cell r="DV9">
            <v>73</v>
          </cell>
          <cell r="DW9">
            <v>73</v>
          </cell>
          <cell r="DX9">
            <v>73</v>
          </cell>
          <cell r="DY9">
            <v>73</v>
          </cell>
          <cell r="DZ9">
            <v>73</v>
          </cell>
          <cell r="EA9">
            <v>73</v>
          </cell>
          <cell r="EB9">
            <v>73</v>
          </cell>
          <cell r="EC9">
            <v>73</v>
          </cell>
          <cell r="ED9">
            <v>73</v>
          </cell>
          <cell r="EE9">
            <v>73</v>
          </cell>
          <cell r="EF9">
            <v>73</v>
          </cell>
          <cell r="EG9">
            <v>73</v>
          </cell>
          <cell r="EH9">
            <v>73</v>
          </cell>
          <cell r="EI9">
            <v>73</v>
          </cell>
          <cell r="EJ9">
            <v>73</v>
          </cell>
          <cell r="EK9">
            <v>73</v>
          </cell>
          <cell r="EL9">
            <v>73</v>
          </cell>
          <cell r="EM9">
            <v>73</v>
          </cell>
          <cell r="EN9">
            <v>73</v>
          </cell>
          <cell r="EO9">
            <v>73</v>
          </cell>
          <cell r="EP9">
            <v>73</v>
          </cell>
          <cell r="EQ9">
            <v>73</v>
          </cell>
          <cell r="ER9">
            <v>73</v>
          </cell>
          <cell r="ES9">
            <v>73</v>
          </cell>
          <cell r="ET9">
            <v>73</v>
          </cell>
          <cell r="EU9">
            <v>73</v>
          </cell>
          <cell r="EV9">
            <v>73</v>
          </cell>
          <cell r="EW9">
            <v>73</v>
          </cell>
          <cell r="EX9">
            <v>73</v>
          </cell>
          <cell r="EY9">
            <v>73</v>
          </cell>
          <cell r="EZ9">
            <v>73</v>
          </cell>
          <cell r="FA9">
            <v>73</v>
          </cell>
          <cell r="FB9">
            <v>73</v>
          </cell>
          <cell r="FC9">
            <v>73</v>
          </cell>
          <cell r="FD9">
            <v>73</v>
          </cell>
          <cell r="FE9">
            <v>73</v>
          </cell>
          <cell r="FF9">
            <v>73</v>
          </cell>
          <cell r="FG9">
            <v>73</v>
          </cell>
          <cell r="FH9">
            <v>73</v>
          </cell>
          <cell r="FI9">
            <v>73</v>
          </cell>
          <cell r="FJ9">
            <v>73</v>
          </cell>
          <cell r="FK9">
            <v>73</v>
          </cell>
          <cell r="FL9">
            <v>73</v>
          </cell>
          <cell r="FM9">
            <v>73</v>
          </cell>
          <cell r="FN9">
            <v>73</v>
          </cell>
          <cell r="FO9">
            <v>73</v>
          </cell>
          <cell r="FP9">
            <v>73</v>
          </cell>
          <cell r="FQ9">
            <v>73</v>
          </cell>
          <cell r="FR9">
            <v>73</v>
          </cell>
          <cell r="FS9">
            <v>73</v>
          </cell>
          <cell r="FT9">
            <v>73</v>
          </cell>
          <cell r="FU9">
            <v>73</v>
          </cell>
          <cell r="FV9">
            <v>73</v>
          </cell>
          <cell r="FW9">
            <v>73</v>
          </cell>
          <cell r="FX9">
            <v>73</v>
          </cell>
          <cell r="FY9">
            <v>73</v>
          </cell>
          <cell r="FZ9">
            <v>73</v>
          </cell>
          <cell r="GA9">
            <v>73</v>
          </cell>
          <cell r="GB9">
            <v>73</v>
          </cell>
          <cell r="GC9">
            <v>73</v>
          </cell>
          <cell r="GD9">
            <v>73</v>
          </cell>
          <cell r="GE9">
            <v>73</v>
          </cell>
          <cell r="GF9">
            <v>73</v>
          </cell>
          <cell r="GG9">
            <v>73</v>
          </cell>
          <cell r="GH9">
            <v>73</v>
          </cell>
          <cell r="GI9">
            <v>73</v>
          </cell>
          <cell r="GJ9">
            <v>73</v>
          </cell>
          <cell r="GK9">
            <v>73</v>
          </cell>
          <cell r="GL9">
            <v>73</v>
          </cell>
          <cell r="GM9">
            <v>73</v>
          </cell>
          <cell r="GN9">
            <v>73</v>
          </cell>
          <cell r="GO9">
            <v>73</v>
          </cell>
          <cell r="GP9">
            <v>73</v>
          </cell>
          <cell r="GQ9">
            <v>73</v>
          </cell>
          <cell r="GR9">
            <v>73</v>
          </cell>
          <cell r="GS9">
            <v>73</v>
          </cell>
          <cell r="GT9">
            <v>73</v>
          </cell>
          <cell r="GU9">
            <v>73</v>
          </cell>
          <cell r="GV9">
            <v>73</v>
          </cell>
          <cell r="GW9">
            <v>73</v>
          </cell>
          <cell r="GX9">
            <v>73</v>
          </cell>
          <cell r="GY9">
            <v>73</v>
          </cell>
          <cell r="GZ9">
            <v>73</v>
          </cell>
          <cell r="HA9">
            <v>73</v>
          </cell>
          <cell r="HB9">
            <v>73</v>
          </cell>
          <cell r="HC9">
            <v>73</v>
          </cell>
          <cell r="HD9">
            <v>73</v>
          </cell>
          <cell r="HE9">
            <v>73</v>
          </cell>
          <cell r="HF9">
            <v>73</v>
          </cell>
          <cell r="HG9">
            <v>73</v>
          </cell>
          <cell r="HH9">
            <v>73</v>
          </cell>
          <cell r="HI9">
            <v>73</v>
          </cell>
          <cell r="HJ9">
            <v>73</v>
          </cell>
          <cell r="HK9">
            <v>73</v>
          </cell>
          <cell r="HL9">
            <v>73</v>
          </cell>
          <cell r="HM9">
            <v>73</v>
          </cell>
          <cell r="HN9">
            <v>73</v>
          </cell>
          <cell r="HO9">
            <v>73</v>
          </cell>
          <cell r="HP9">
            <v>73</v>
          </cell>
          <cell r="HQ9">
            <v>73</v>
          </cell>
          <cell r="HR9">
            <v>73</v>
          </cell>
          <cell r="HS9">
            <v>73</v>
          </cell>
          <cell r="HT9">
            <v>73</v>
          </cell>
          <cell r="HU9">
            <v>73</v>
          </cell>
          <cell r="HV9">
            <v>73</v>
          </cell>
          <cell r="HW9">
            <v>73</v>
          </cell>
          <cell r="HX9">
            <v>73</v>
          </cell>
          <cell r="HY9">
            <v>73</v>
          </cell>
          <cell r="HZ9">
            <v>73</v>
          </cell>
          <cell r="IA9">
            <v>73</v>
          </cell>
          <cell r="IB9">
            <v>73</v>
          </cell>
          <cell r="IC9">
            <v>73</v>
          </cell>
          <cell r="ID9">
            <v>73</v>
          </cell>
          <cell r="IE9">
            <v>73</v>
          </cell>
          <cell r="IF9">
            <v>73</v>
          </cell>
          <cell r="IG9">
            <v>73</v>
          </cell>
          <cell r="IH9">
            <v>73</v>
          </cell>
          <cell r="II9">
            <v>73</v>
          </cell>
          <cell r="IJ9">
            <v>73</v>
          </cell>
          <cell r="IK9">
            <v>73</v>
          </cell>
          <cell r="IL9">
            <v>73</v>
          </cell>
          <cell r="IM9">
            <v>73</v>
          </cell>
          <cell r="IN9">
            <v>73</v>
          </cell>
          <cell r="IO9">
            <v>73</v>
          </cell>
          <cell r="IP9">
            <v>73</v>
          </cell>
          <cell r="IQ9">
            <v>73</v>
          </cell>
        </row>
        <row r="10">
          <cell r="B10" t="str">
            <v>A126267642F</v>
          </cell>
          <cell r="C10" t="str">
            <v>A126260298C</v>
          </cell>
          <cell r="D10" t="str">
            <v>A126252898J</v>
          </cell>
          <cell r="E10" t="str">
            <v>A126267586X</v>
          </cell>
          <cell r="F10" t="str">
            <v>A126260242T</v>
          </cell>
          <cell r="G10" t="str">
            <v>A126252890R</v>
          </cell>
          <cell r="H10" t="str">
            <v>A126267578X</v>
          </cell>
          <cell r="I10" t="str">
            <v>A126260234T</v>
          </cell>
          <cell r="J10" t="str">
            <v>A126252982X</v>
          </cell>
          <cell r="K10" t="str">
            <v>A126267670R</v>
          </cell>
          <cell r="L10" t="str">
            <v>A126260326A</v>
          </cell>
          <cell r="M10" t="str">
            <v>A126252986J</v>
          </cell>
          <cell r="N10" t="str">
            <v>A126267674X</v>
          </cell>
          <cell r="O10" t="str">
            <v>A126260330T</v>
          </cell>
          <cell r="P10" t="str">
            <v>A126252906W</v>
          </cell>
          <cell r="Q10" t="str">
            <v>A126267594X</v>
          </cell>
          <cell r="R10" t="str">
            <v>A126260250T</v>
          </cell>
          <cell r="S10" t="str">
            <v>A126252886X</v>
          </cell>
          <cell r="T10" t="str">
            <v>A126267574R</v>
          </cell>
          <cell r="U10" t="str">
            <v>A126260230J</v>
          </cell>
          <cell r="V10" t="str">
            <v>A126252926F</v>
          </cell>
          <cell r="W10" t="str">
            <v>A126267614W</v>
          </cell>
          <cell r="X10" t="str">
            <v>A126260270A</v>
          </cell>
          <cell r="Y10" t="str">
            <v>A126252902L</v>
          </cell>
          <cell r="Z10" t="str">
            <v>A126267590R</v>
          </cell>
          <cell r="AA10" t="str">
            <v>A126260246A</v>
          </cell>
          <cell r="AB10" t="str">
            <v>A126252930W</v>
          </cell>
          <cell r="AC10" t="str">
            <v>A126267618F</v>
          </cell>
          <cell r="AD10" t="str">
            <v>A126260274K</v>
          </cell>
          <cell r="AE10" t="str">
            <v>A126252910L</v>
          </cell>
          <cell r="AF10" t="str">
            <v>A126267598J</v>
          </cell>
          <cell r="AG10" t="str">
            <v>A126260254A</v>
          </cell>
          <cell r="AH10" t="str">
            <v>A126252934F</v>
          </cell>
          <cell r="AI10" t="str">
            <v>A126267622W</v>
          </cell>
          <cell r="AJ10" t="str">
            <v>A126260278V</v>
          </cell>
          <cell r="AK10" t="str">
            <v>A126252962R</v>
          </cell>
          <cell r="AL10" t="str">
            <v>A126267650F</v>
          </cell>
          <cell r="AM10" t="str">
            <v>A126260306T</v>
          </cell>
          <cell r="AN10" t="str">
            <v>A126252938R</v>
          </cell>
          <cell r="AO10" t="str">
            <v>A126267626F</v>
          </cell>
          <cell r="AP10" t="str">
            <v>A126260282K</v>
          </cell>
          <cell r="AQ10" t="str">
            <v>A126252914W</v>
          </cell>
          <cell r="AR10" t="str">
            <v>A126267602L</v>
          </cell>
          <cell r="AS10" t="str">
            <v>A126260258K</v>
          </cell>
          <cell r="AT10" t="str">
            <v>A126252990X</v>
          </cell>
          <cell r="AU10" t="str">
            <v>A126267678J</v>
          </cell>
          <cell r="AV10" t="str">
            <v>A126260334A</v>
          </cell>
          <cell r="AW10" t="str">
            <v>A126252966X</v>
          </cell>
          <cell r="AX10" t="str">
            <v>A126267654R</v>
          </cell>
          <cell r="AY10" t="str">
            <v>A126260310J</v>
          </cell>
          <cell r="AZ10" t="str">
            <v>A126252970R</v>
          </cell>
          <cell r="BA10" t="str">
            <v>A126267658X</v>
          </cell>
          <cell r="BB10" t="str">
            <v>A126260314T</v>
          </cell>
          <cell r="BC10" t="str">
            <v>A126253014J</v>
          </cell>
          <cell r="BD10" t="str">
            <v>A126267702W</v>
          </cell>
          <cell r="BE10" t="str">
            <v>A126260358V</v>
          </cell>
          <cell r="BF10" t="str">
            <v>A126256630T</v>
          </cell>
          <cell r="BG10" t="str">
            <v>A126271318F</v>
          </cell>
          <cell r="BH10" t="str">
            <v>A126263974C</v>
          </cell>
          <cell r="BI10" t="str">
            <v>A126256666V</v>
          </cell>
          <cell r="BJ10" t="str">
            <v>A126271354R</v>
          </cell>
          <cell r="BK10" t="str">
            <v>A126264010C</v>
          </cell>
          <cell r="BL10" t="str">
            <v>A126256614T</v>
          </cell>
          <cell r="BM10" t="str">
            <v>A126271302L</v>
          </cell>
          <cell r="BN10" t="str">
            <v>A126263958C</v>
          </cell>
          <cell r="BO10" t="str">
            <v>A126256670K</v>
          </cell>
          <cell r="BP10" t="str">
            <v>A126271358X</v>
          </cell>
          <cell r="BQ10" t="str">
            <v>A126264014L</v>
          </cell>
          <cell r="BR10" t="str">
            <v>A126256674V</v>
          </cell>
          <cell r="BS10" t="str">
            <v>A126271362R</v>
          </cell>
          <cell r="BT10" t="str">
            <v>A126264018W</v>
          </cell>
          <cell r="BU10" t="str">
            <v>A126256618A</v>
          </cell>
          <cell r="BV10" t="str">
            <v>A126271306W</v>
          </cell>
          <cell r="BW10" t="str">
            <v>A126263962V</v>
          </cell>
          <cell r="BX10" t="str">
            <v>A126256622T</v>
          </cell>
          <cell r="BY10" t="str">
            <v>A126271310L</v>
          </cell>
          <cell r="BZ10" t="str">
            <v>A126263966C</v>
          </cell>
          <cell r="CA10" t="str">
            <v>A126256646K</v>
          </cell>
          <cell r="CB10" t="str">
            <v>A126271334F</v>
          </cell>
          <cell r="CC10" t="str">
            <v>A126263990C</v>
          </cell>
          <cell r="CD10" t="str">
            <v>A126256590K</v>
          </cell>
          <cell r="CE10" t="str">
            <v>A126271278X</v>
          </cell>
          <cell r="CF10" t="str">
            <v>A126263934K</v>
          </cell>
          <cell r="CG10" t="str">
            <v>A126256678C</v>
          </cell>
          <cell r="CH10" t="str">
            <v>A126271366X</v>
          </cell>
          <cell r="CI10" t="str">
            <v>A126264022L</v>
          </cell>
          <cell r="CJ10" t="str">
            <v>A126256650A</v>
          </cell>
          <cell r="CK10" t="str">
            <v>A126271338R</v>
          </cell>
          <cell r="CL10" t="str">
            <v>A126263994L</v>
          </cell>
          <cell r="CM10" t="str">
            <v>A126256682V</v>
          </cell>
          <cell r="CN10" t="str">
            <v>A126271370R</v>
          </cell>
          <cell r="CO10" t="str">
            <v>A126264026W</v>
          </cell>
          <cell r="CP10" t="str">
            <v>A126256594V</v>
          </cell>
          <cell r="CQ10" t="str">
            <v>A126271282R</v>
          </cell>
          <cell r="CR10" t="str">
            <v>A126263938V</v>
          </cell>
          <cell r="CS10" t="str">
            <v>A126256554A</v>
          </cell>
          <cell r="CT10" t="str">
            <v>A126271242W</v>
          </cell>
          <cell r="CU10" t="str">
            <v>A126263898L</v>
          </cell>
          <cell r="CV10" t="str">
            <v>A126256566K</v>
          </cell>
          <cell r="CW10" t="str">
            <v>A126271254F</v>
          </cell>
          <cell r="CX10" t="str">
            <v>A126263910T</v>
          </cell>
          <cell r="CY10" t="str">
            <v>A126256626A</v>
          </cell>
          <cell r="CZ10" t="str">
            <v>A126271314W</v>
          </cell>
          <cell r="DA10" t="str">
            <v>A126263970V</v>
          </cell>
          <cell r="DB10" t="str">
            <v>A126256570A</v>
          </cell>
          <cell r="DC10" t="str">
            <v>A126271258R</v>
          </cell>
          <cell r="DD10" t="str">
            <v>A126263914A</v>
          </cell>
          <cell r="DE10" t="str">
            <v>A126256562A</v>
          </cell>
          <cell r="DF10" t="str">
            <v>A126271250W</v>
          </cell>
          <cell r="DG10" t="str">
            <v>A126263906A</v>
          </cell>
          <cell r="DH10" t="str">
            <v>A126256654K</v>
          </cell>
          <cell r="DI10" t="str">
            <v>A126271342F</v>
          </cell>
          <cell r="DJ10" t="str">
            <v>A126263998W</v>
          </cell>
          <cell r="DK10" t="str">
            <v>A126256658V</v>
          </cell>
          <cell r="DL10" t="str">
            <v>A126271346R</v>
          </cell>
          <cell r="DM10" t="str">
            <v>A126264002C</v>
          </cell>
          <cell r="DN10" t="str">
            <v>A126256578V</v>
          </cell>
          <cell r="DO10" t="str">
            <v>A126271266R</v>
          </cell>
          <cell r="DP10" t="str">
            <v>A126263922A</v>
          </cell>
          <cell r="DQ10" t="str">
            <v>A126256558K</v>
          </cell>
          <cell r="DR10" t="str">
            <v>A126271246F</v>
          </cell>
          <cell r="DS10" t="str">
            <v>A126263902T</v>
          </cell>
          <cell r="DT10" t="str">
            <v>A126256598C</v>
          </cell>
          <cell r="DU10" t="str">
            <v>A126271286X</v>
          </cell>
          <cell r="DV10" t="str">
            <v>A126263942K</v>
          </cell>
          <cell r="DW10" t="str">
            <v>A126256574K</v>
          </cell>
          <cell r="DX10" t="str">
            <v>A126271262F</v>
          </cell>
          <cell r="DY10" t="str">
            <v>A126263918K</v>
          </cell>
          <cell r="DZ10" t="str">
            <v>A126256602J</v>
          </cell>
          <cell r="EA10" t="str">
            <v>A126271290R</v>
          </cell>
          <cell r="EB10" t="str">
            <v>A126263946V</v>
          </cell>
          <cell r="EC10" t="str">
            <v>A126256582K</v>
          </cell>
          <cell r="ED10" t="str">
            <v>A126271270F</v>
          </cell>
          <cell r="EE10" t="str">
            <v>A126263926K</v>
          </cell>
          <cell r="EF10" t="str">
            <v>A126256606T</v>
          </cell>
          <cell r="EG10" t="str">
            <v>A126271294X</v>
          </cell>
          <cell r="EH10" t="str">
            <v>A126263950K</v>
          </cell>
          <cell r="EI10" t="str">
            <v>A126256634A</v>
          </cell>
          <cell r="EJ10" t="str">
            <v>A126271322W</v>
          </cell>
          <cell r="EK10" t="str">
            <v>A126263978L</v>
          </cell>
          <cell r="EL10" t="str">
            <v>A126256610J</v>
          </cell>
          <cell r="EM10" t="str">
            <v>A126271298J</v>
          </cell>
          <cell r="EN10" t="str">
            <v>A126263954V</v>
          </cell>
          <cell r="EO10" t="str">
            <v>A126256586V</v>
          </cell>
          <cell r="EP10" t="str">
            <v>A126271274R</v>
          </cell>
          <cell r="EQ10" t="str">
            <v>A126263930A</v>
          </cell>
          <cell r="ER10" t="str">
            <v>A126256662K</v>
          </cell>
          <cell r="ES10" t="str">
            <v>A126271350F</v>
          </cell>
          <cell r="ET10" t="str">
            <v>A126264006L</v>
          </cell>
          <cell r="EU10" t="str">
            <v>A126256638K</v>
          </cell>
          <cell r="EV10" t="str">
            <v>A126271326F</v>
          </cell>
          <cell r="EW10" t="str">
            <v>A126263982C</v>
          </cell>
          <cell r="EX10" t="str">
            <v>A126256642A</v>
          </cell>
          <cell r="EY10" t="str">
            <v>A126271330W</v>
          </cell>
          <cell r="EZ10" t="str">
            <v>A126263986L</v>
          </cell>
          <cell r="FA10" t="str">
            <v>A126256686C</v>
          </cell>
          <cell r="FB10" t="str">
            <v>A126271374X</v>
          </cell>
          <cell r="FC10" t="str">
            <v>A126264030L</v>
          </cell>
          <cell r="FD10" t="str">
            <v>A126257854W</v>
          </cell>
          <cell r="FE10" t="str">
            <v>A126272542T</v>
          </cell>
          <cell r="FF10" t="str">
            <v>A126265198K</v>
          </cell>
          <cell r="FG10" t="str">
            <v>A126257890F</v>
          </cell>
          <cell r="FH10" t="str">
            <v>A126272578V</v>
          </cell>
          <cell r="FI10" t="str">
            <v>A126265234J</v>
          </cell>
          <cell r="FJ10" t="str">
            <v>A126257838W</v>
          </cell>
          <cell r="FK10" t="str">
            <v>A126272526T</v>
          </cell>
          <cell r="FL10" t="str">
            <v>A126265182T</v>
          </cell>
          <cell r="FM10" t="str">
            <v>A126257894R</v>
          </cell>
          <cell r="FN10" t="str">
            <v>A126272582K</v>
          </cell>
          <cell r="FO10" t="str">
            <v>A126265238T</v>
          </cell>
          <cell r="FP10" t="str">
            <v>A126257898X</v>
          </cell>
          <cell r="FQ10" t="str">
            <v>A126272586V</v>
          </cell>
          <cell r="FR10" t="str">
            <v>A126265242J</v>
          </cell>
          <cell r="FS10" t="str">
            <v>A126257842L</v>
          </cell>
          <cell r="FT10" t="str">
            <v>A126272530J</v>
          </cell>
          <cell r="FU10" t="str">
            <v>A126265186A</v>
          </cell>
          <cell r="FV10" t="str">
            <v>A126257846W</v>
          </cell>
          <cell r="FW10" t="str">
            <v>A126272534T</v>
          </cell>
          <cell r="FX10" t="str">
            <v>A126265190T</v>
          </cell>
          <cell r="FY10" t="str">
            <v>A126257870W</v>
          </cell>
          <cell r="FZ10" t="str">
            <v>A126272558K</v>
          </cell>
          <cell r="GA10" t="str">
            <v>A126265214X</v>
          </cell>
          <cell r="GB10" t="str">
            <v>A126257814C</v>
          </cell>
          <cell r="GC10" t="str">
            <v>A126272502X</v>
          </cell>
          <cell r="GD10" t="str">
            <v>A126265158T</v>
          </cell>
          <cell r="GE10" t="str">
            <v>A126257902C</v>
          </cell>
          <cell r="GF10" t="str">
            <v>A126272590K</v>
          </cell>
          <cell r="GG10" t="str">
            <v>A126265246T</v>
          </cell>
          <cell r="GH10" t="str">
            <v>A126257874F</v>
          </cell>
          <cell r="GI10" t="str">
            <v>A126272562A</v>
          </cell>
          <cell r="GJ10" t="str">
            <v>A126265218J</v>
          </cell>
          <cell r="GK10" t="str">
            <v>A126257906L</v>
          </cell>
          <cell r="GL10" t="str">
            <v>A126272594V</v>
          </cell>
          <cell r="GM10" t="str">
            <v>A126265250J</v>
          </cell>
          <cell r="GN10" t="str">
            <v>A126257818L</v>
          </cell>
          <cell r="GO10" t="str">
            <v>A126272506J</v>
          </cell>
          <cell r="GP10" t="str">
            <v>A126265162J</v>
          </cell>
          <cell r="GQ10" t="str">
            <v>A126257778F</v>
          </cell>
          <cell r="GR10" t="str">
            <v>A126272466A</v>
          </cell>
          <cell r="GS10" t="str">
            <v>A126265122R</v>
          </cell>
          <cell r="GT10" t="str">
            <v>A126257790W</v>
          </cell>
          <cell r="GU10" t="str">
            <v>A126272478K</v>
          </cell>
          <cell r="GV10" t="str">
            <v>A126265134X</v>
          </cell>
          <cell r="GW10" t="str">
            <v>A126257850L</v>
          </cell>
          <cell r="GX10" t="str">
            <v>A126272538A</v>
          </cell>
          <cell r="GY10" t="str">
            <v>A126265194A</v>
          </cell>
          <cell r="GZ10" t="str">
            <v>A126257794F</v>
          </cell>
          <cell r="HA10" t="str">
            <v>A126272482A</v>
          </cell>
          <cell r="HB10" t="str">
            <v>A126265138J</v>
          </cell>
          <cell r="HC10" t="str">
            <v>A126257786F</v>
          </cell>
          <cell r="HD10" t="str">
            <v>A126272474A</v>
          </cell>
          <cell r="HE10" t="str">
            <v>A126265130R</v>
          </cell>
          <cell r="HF10" t="str">
            <v>A126257878R</v>
          </cell>
          <cell r="HG10" t="str">
            <v>A126272566K</v>
          </cell>
          <cell r="HH10" t="str">
            <v>A126265222X</v>
          </cell>
          <cell r="HI10" t="str">
            <v>A126257882F</v>
          </cell>
          <cell r="HJ10" t="str">
            <v>A126272570A</v>
          </cell>
          <cell r="HK10" t="str">
            <v>A126265226J</v>
          </cell>
          <cell r="HL10" t="str">
            <v>A126257802V</v>
          </cell>
          <cell r="HM10" t="str">
            <v>A126272490A</v>
          </cell>
          <cell r="HN10" t="str">
            <v>A126265146J</v>
          </cell>
          <cell r="HO10" t="str">
            <v>A126257782W</v>
          </cell>
          <cell r="HP10" t="str">
            <v>A126272470T</v>
          </cell>
          <cell r="HQ10" t="str">
            <v>A126265126X</v>
          </cell>
          <cell r="HR10" t="str">
            <v>A126257822C</v>
          </cell>
          <cell r="HS10" t="str">
            <v>A126272510X</v>
          </cell>
          <cell r="HT10" t="str">
            <v>A126265166T</v>
          </cell>
          <cell r="HU10" t="str">
            <v>A126257798R</v>
          </cell>
          <cell r="HV10" t="str">
            <v>A126272486K</v>
          </cell>
          <cell r="HW10" t="str">
            <v>A126265142X</v>
          </cell>
          <cell r="HX10" t="str">
            <v>A126257826L</v>
          </cell>
          <cell r="HY10" t="str">
            <v>A126272514J</v>
          </cell>
          <cell r="HZ10" t="str">
            <v>A126265170J</v>
          </cell>
          <cell r="IA10" t="str">
            <v>A126257806C</v>
          </cell>
          <cell r="IB10" t="str">
            <v>A126272494K</v>
          </cell>
          <cell r="IC10" t="str">
            <v>A126265150X</v>
          </cell>
          <cell r="ID10" t="str">
            <v>A126257830C</v>
          </cell>
          <cell r="IE10" t="str">
            <v>A126272518T</v>
          </cell>
          <cell r="IF10" t="str">
            <v>A126265174T</v>
          </cell>
          <cell r="IG10" t="str">
            <v>A126257858F</v>
          </cell>
          <cell r="IH10" t="str">
            <v>A126272546A</v>
          </cell>
          <cell r="II10" t="str">
            <v>A126265202R</v>
          </cell>
          <cell r="IJ10" t="str">
            <v>A126257834L</v>
          </cell>
          <cell r="IK10" t="str">
            <v>A126272522J</v>
          </cell>
          <cell r="IL10" t="str">
            <v>A126265178A</v>
          </cell>
          <cell r="IM10" t="str">
            <v>A126257810V</v>
          </cell>
          <cell r="IN10" t="str">
            <v>A126272498V</v>
          </cell>
          <cell r="IO10" t="str">
            <v>A126265154J</v>
          </cell>
          <cell r="IP10" t="str">
            <v>A126257886R</v>
          </cell>
          <cell r="IQ10" t="str">
            <v>A126272574K</v>
          </cell>
        </row>
        <row r="11">
          <cell r="B11">
            <v>111.059</v>
          </cell>
          <cell r="C11">
            <v>122.444</v>
          </cell>
          <cell r="D11">
            <v>1601.7550000000001</v>
          </cell>
          <cell r="E11">
            <v>827.28300000000002</v>
          </cell>
          <cell r="F11">
            <v>774.47199999999998</v>
          </cell>
          <cell r="G11">
            <v>3114.4569999999999</v>
          </cell>
          <cell r="H11">
            <v>1591.963</v>
          </cell>
          <cell r="I11">
            <v>1522.4949999999999</v>
          </cell>
          <cell r="J11">
            <v>695.28</v>
          </cell>
          <cell r="K11">
            <v>344.51400000000001</v>
          </cell>
          <cell r="L11">
            <v>350.76600000000002</v>
          </cell>
          <cell r="M11">
            <v>439.96899999999999</v>
          </cell>
          <cell r="N11">
            <v>209.81100000000001</v>
          </cell>
          <cell r="O11">
            <v>230.15899999999999</v>
          </cell>
          <cell r="P11">
            <v>325.45100000000002</v>
          </cell>
          <cell r="Q11">
            <v>162.83099999999999</v>
          </cell>
          <cell r="R11">
            <v>162.62</v>
          </cell>
          <cell r="S11">
            <v>114.518</v>
          </cell>
          <cell r="T11">
            <v>46.98</v>
          </cell>
          <cell r="U11">
            <v>67.539000000000001</v>
          </cell>
          <cell r="V11">
            <v>102.101</v>
          </cell>
          <cell r="W11">
            <v>46.88</v>
          </cell>
          <cell r="X11">
            <v>55.220999999999997</v>
          </cell>
          <cell r="Y11">
            <v>108.545</v>
          </cell>
          <cell r="Z11">
            <v>62.918999999999997</v>
          </cell>
          <cell r="AA11">
            <v>45.625999999999998</v>
          </cell>
          <cell r="AB11">
            <v>146.76499999999999</v>
          </cell>
          <cell r="AC11">
            <v>71.784000000000006</v>
          </cell>
          <cell r="AD11">
            <v>74.980999999999995</v>
          </cell>
          <cell r="AE11">
            <v>314.13600000000002</v>
          </cell>
          <cell r="AF11">
            <v>147.274</v>
          </cell>
          <cell r="AG11">
            <v>166.86199999999999</v>
          </cell>
          <cell r="AH11">
            <v>174.11600000000001</v>
          </cell>
          <cell r="AI11">
            <v>77.754000000000005</v>
          </cell>
          <cell r="AJ11">
            <v>96.361999999999995</v>
          </cell>
          <cell r="AK11">
            <v>27.221</v>
          </cell>
          <cell r="AL11">
            <v>8.0730000000000004</v>
          </cell>
          <cell r="AM11">
            <v>19.148</v>
          </cell>
          <cell r="AN11">
            <v>140.02000000000001</v>
          </cell>
          <cell r="AO11">
            <v>69.52</v>
          </cell>
          <cell r="AP11">
            <v>70.5</v>
          </cell>
          <cell r="AQ11">
            <v>174.67699999999999</v>
          </cell>
          <cell r="AR11">
            <v>98.488</v>
          </cell>
          <cell r="AS11">
            <v>76.188999999999993</v>
          </cell>
          <cell r="AT11">
            <v>69.653000000000006</v>
          </cell>
          <cell r="AU11">
            <v>40.597999999999999</v>
          </cell>
          <cell r="AV11">
            <v>29.056000000000001</v>
          </cell>
          <cell r="AW11">
            <v>59.387</v>
          </cell>
          <cell r="AX11">
            <v>33.305</v>
          </cell>
          <cell r="AY11">
            <v>26.082000000000001</v>
          </cell>
          <cell r="AZ11">
            <v>18.707000000000001</v>
          </cell>
          <cell r="BA11">
            <v>10.286</v>
          </cell>
          <cell r="BB11">
            <v>8.4209999999999994</v>
          </cell>
          <cell r="BC11">
            <v>115.29</v>
          </cell>
          <cell r="BD11">
            <v>65.182000000000002</v>
          </cell>
          <cell r="BE11">
            <v>50.106999999999999</v>
          </cell>
          <cell r="BF11">
            <v>5285.6769999999997</v>
          </cell>
          <cell r="BG11">
            <v>2887.8319999999999</v>
          </cell>
          <cell r="BH11">
            <v>2397.8449999999998</v>
          </cell>
          <cell r="BI11">
            <v>1005.777</v>
          </cell>
          <cell r="BJ11">
            <v>541.19000000000005</v>
          </cell>
          <cell r="BK11">
            <v>464.58800000000002</v>
          </cell>
          <cell r="BL11">
            <v>258.63900000000001</v>
          </cell>
          <cell r="BM11">
            <v>140.17400000000001</v>
          </cell>
          <cell r="BN11">
            <v>118.465</v>
          </cell>
          <cell r="BO11">
            <v>295.67099999999999</v>
          </cell>
          <cell r="BP11">
            <v>152.38499999999999</v>
          </cell>
          <cell r="BQ11">
            <v>143.286</v>
          </cell>
          <cell r="BR11">
            <v>451.46800000000002</v>
          </cell>
          <cell r="BS11">
            <v>248.63</v>
          </cell>
          <cell r="BT11">
            <v>202.83799999999999</v>
          </cell>
          <cell r="BU11">
            <v>4279.8999999999996</v>
          </cell>
          <cell r="BV11">
            <v>2346.643</v>
          </cell>
          <cell r="BW11">
            <v>1933.2570000000001</v>
          </cell>
          <cell r="BX11">
            <v>2132.5259999999998</v>
          </cell>
          <cell r="BY11">
            <v>1142.8969999999999</v>
          </cell>
          <cell r="BZ11">
            <v>989.62900000000002</v>
          </cell>
          <cell r="CA11">
            <v>566.625</v>
          </cell>
          <cell r="CB11">
            <v>297.40199999999999</v>
          </cell>
          <cell r="CC11">
            <v>269.22199999999998</v>
          </cell>
          <cell r="CD11">
            <v>617.59199999999998</v>
          </cell>
          <cell r="CE11">
            <v>328.19200000000001</v>
          </cell>
          <cell r="CF11">
            <v>289.399</v>
          </cell>
          <cell r="CG11">
            <v>948.30899999999997</v>
          </cell>
          <cell r="CH11">
            <v>517.30200000000002</v>
          </cell>
          <cell r="CI11">
            <v>431.00700000000001</v>
          </cell>
          <cell r="CJ11">
            <v>2147.3739999999998</v>
          </cell>
          <cell r="CK11">
            <v>1203.7460000000001</v>
          </cell>
          <cell r="CL11">
            <v>943.62900000000002</v>
          </cell>
          <cell r="CM11">
            <v>1252.874</v>
          </cell>
          <cell r="CN11">
            <v>684.56899999999996</v>
          </cell>
          <cell r="CO11">
            <v>568.30499999999995</v>
          </cell>
          <cell r="CP11">
            <v>894.5</v>
          </cell>
          <cell r="CQ11">
            <v>519.17600000000004</v>
          </cell>
          <cell r="CR11">
            <v>375.32400000000001</v>
          </cell>
          <cell r="CS11">
            <v>739.33</v>
          </cell>
          <cell r="CT11">
            <v>425.58499999999998</v>
          </cell>
          <cell r="CU11">
            <v>313.745</v>
          </cell>
          <cell r="CV11">
            <v>155.16999999999999</v>
          </cell>
          <cell r="CW11">
            <v>93.590999999999994</v>
          </cell>
          <cell r="CX11">
            <v>61.578000000000003</v>
          </cell>
          <cell r="CY11">
            <v>494.64400000000001</v>
          </cell>
          <cell r="CZ11">
            <v>302.05500000000001</v>
          </cell>
          <cell r="DA11">
            <v>192.589</v>
          </cell>
          <cell r="DB11">
            <v>4791.0330000000004</v>
          </cell>
          <cell r="DC11">
            <v>2585.7779999999998</v>
          </cell>
          <cell r="DD11">
            <v>2205.2559999999999</v>
          </cell>
          <cell r="DE11">
            <v>6636.5029999999997</v>
          </cell>
          <cell r="DF11">
            <v>3295.94</v>
          </cell>
          <cell r="DG11">
            <v>3340.5630000000001</v>
          </cell>
          <cell r="DH11">
            <v>1330.7539999999999</v>
          </cell>
          <cell r="DI11">
            <v>682.09400000000005</v>
          </cell>
          <cell r="DJ11">
            <v>648.66</v>
          </cell>
          <cell r="DK11">
            <v>990.78599999999994</v>
          </cell>
          <cell r="DL11">
            <v>541.52499999999998</v>
          </cell>
          <cell r="DM11">
            <v>449.262</v>
          </cell>
          <cell r="DN11">
            <v>712.72900000000004</v>
          </cell>
          <cell r="DO11">
            <v>409.80799999999999</v>
          </cell>
          <cell r="DP11">
            <v>302.92</v>
          </cell>
          <cell r="DQ11">
            <v>278.05700000000002</v>
          </cell>
          <cell r="DR11">
            <v>131.71600000000001</v>
          </cell>
          <cell r="DS11">
            <v>146.34100000000001</v>
          </cell>
          <cell r="DT11">
            <v>103.205</v>
          </cell>
          <cell r="DU11">
            <v>40.695</v>
          </cell>
          <cell r="DV11">
            <v>62.51</v>
          </cell>
          <cell r="DW11">
            <v>143.05500000000001</v>
          </cell>
          <cell r="DX11">
            <v>86.385000000000005</v>
          </cell>
          <cell r="DY11">
            <v>56.67</v>
          </cell>
          <cell r="DZ11">
            <v>196.91300000000001</v>
          </cell>
          <cell r="EA11">
            <v>54.185000000000002</v>
          </cell>
          <cell r="EB11">
            <v>142.72800000000001</v>
          </cell>
          <cell r="EC11">
            <v>549.726</v>
          </cell>
          <cell r="ED11">
            <v>274.625</v>
          </cell>
          <cell r="EE11">
            <v>275.101</v>
          </cell>
          <cell r="EF11">
            <v>357.803</v>
          </cell>
          <cell r="EG11">
            <v>213.84399999999999</v>
          </cell>
          <cell r="EH11">
            <v>143.959</v>
          </cell>
          <cell r="EI11">
            <v>22.885999999999999</v>
          </cell>
          <cell r="EJ11">
            <v>10.971</v>
          </cell>
          <cell r="EK11">
            <v>11.916</v>
          </cell>
          <cell r="EL11">
            <v>191.922</v>
          </cell>
          <cell r="EM11">
            <v>60.780999999999999</v>
          </cell>
          <cell r="EN11">
            <v>131.142</v>
          </cell>
          <cell r="EO11">
            <v>284.887</v>
          </cell>
          <cell r="EP11">
            <v>167.999</v>
          </cell>
          <cell r="EQ11">
            <v>116.887</v>
          </cell>
          <cell r="ER11">
            <v>148.96100000000001</v>
          </cell>
          <cell r="ES11">
            <v>96.527000000000001</v>
          </cell>
          <cell r="ET11">
            <v>52.433999999999997</v>
          </cell>
          <cell r="EU11">
            <v>136.84100000000001</v>
          </cell>
          <cell r="EV11">
            <v>88.21</v>
          </cell>
          <cell r="EW11">
            <v>48.63</v>
          </cell>
          <cell r="EX11">
            <v>17.678000000000001</v>
          </cell>
          <cell r="EY11">
            <v>5.194</v>
          </cell>
          <cell r="EZ11">
            <v>12.484</v>
          </cell>
          <cell r="FA11">
            <v>148.04599999999999</v>
          </cell>
          <cell r="FB11">
            <v>79.789000000000001</v>
          </cell>
          <cell r="FC11">
            <v>68.257000000000005</v>
          </cell>
          <cell r="FD11">
            <v>4119.8549999999996</v>
          </cell>
          <cell r="FE11">
            <v>2198.152</v>
          </cell>
          <cell r="FF11">
            <v>1921.703</v>
          </cell>
          <cell r="FG11">
            <v>406.31799999999998</v>
          </cell>
          <cell r="FH11">
            <v>222.374</v>
          </cell>
          <cell r="FI11">
            <v>183.94399999999999</v>
          </cell>
          <cell r="FJ11">
            <v>114.47799999999999</v>
          </cell>
          <cell r="FK11">
            <v>66.489000000000004</v>
          </cell>
          <cell r="FL11">
            <v>47.988999999999997</v>
          </cell>
          <cell r="FM11">
            <v>119.88500000000001</v>
          </cell>
          <cell r="FN11">
            <v>68.406000000000006</v>
          </cell>
          <cell r="FO11">
            <v>51.478000000000002</v>
          </cell>
          <cell r="FP11">
            <v>171.95500000000001</v>
          </cell>
          <cell r="FQ11">
            <v>87.478999999999999</v>
          </cell>
          <cell r="FR11">
            <v>84.477000000000004</v>
          </cell>
          <cell r="FS11">
            <v>3713.538</v>
          </cell>
          <cell r="FT11">
            <v>1975.779</v>
          </cell>
          <cell r="FU11">
            <v>1737.759</v>
          </cell>
          <cell r="FV11">
            <v>977.64</v>
          </cell>
          <cell r="FW11">
            <v>505.18700000000001</v>
          </cell>
          <cell r="FX11">
            <v>472.45400000000001</v>
          </cell>
          <cell r="FY11">
            <v>217.215</v>
          </cell>
          <cell r="FZ11">
            <v>116.55200000000001</v>
          </cell>
          <cell r="GA11">
            <v>100.663</v>
          </cell>
          <cell r="GB11">
            <v>283.57400000000001</v>
          </cell>
          <cell r="GC11">
            <v>140.06</v>
          </cell>
          <cell r="GD11">
            <v>143.51300000000001</v>
          </cell>
          <cell r="GE11">
            <v>476.851</v>
          </cell>
          <cell r="GF11">
            <v>248.57400000000001</v>
          </cell>
          <cell r="GG11">
            <v>228.27699999999999</v>
          </cell>
          <cell r="GH11">
            <v>2735.8969999999999</v>
          </cell>
          <cell r="GI11">
            <v>1470.5920000000001</v>
          </cell>
          <cell r="GJ11">
            <v>1265.3050000000001</v>
          </cell>
          <cell r="GK11">
            <v>873.27599999999995</v>
          </cell>
          <cell r="GL11">
            <v>413.13299999999998</v>
          </cell>
          <cell r="GM11">
            <v>460.14299999999997</v>
          </cell>
          <cell r="GN11">
            <v>1862.6210000000001</v>
          </cell>
          <cell r="GO11">
            <v>1057.4590000000001</v>
          </cell>
          <cell r="GP11">
            <v>805.16200000000003</v>
          </cell>
          <cell r="GQ11">
            <v>969.37199999999996</v>
          </cell>
          <cell r="GR11">
            <v>514.50099999999998</v>
          </cell>
          <cell r="GS11">
            <v>454.87099999999998</v>
          </cell>
          <cell r="GT11">
            <v>893.25</v>
          </cell>
          <cell r="GU11">
            <v>542.95899999999995</v>
          </cell>
          <cell r="GV11">
            <v>350.291</v>
          </cell>
          <cell r="GW11">
            <v>190.21100000000001</v>
          </cell>
          <cell r="GX11">
            <v>113.208</v>
          </cell>
          <cell r="GY11">
            <v>77.003</v>
          </cell>
          <cell r="GZ11">
            <v>3929.6439999999998</v>
          </cell>
          <cell r="HA11">
            <v>2084.944</v>
          </cell>
          <cell r="HB11">
            <v>1844.7</v>
          </cell>
          <cell r="HC11">
            <v>5782.1729999999998</v>
          </cell>
          <cell r="HD11">
            <v>2838.88</v>
          </cell>
          <cell r="HE11">
            <v>2943.2939999999999</v>
          </cell>
          <cell r="HF11">
            <v>822.51800000000003</v>
          </cell>
          <cell r="HG11">
            <v>408.15800000000002</v>
          </cell>
          <cell r="HH11">
            <v>414.36099999999999</v>
          </cell>
          <cell r="HI11">
            <v>590.36099999999999</v>
          </cell>
          <cell r="HJ11">
            <v>298.76100000000002</v>
          </cell>
          <cell r="HK11">
            <v>291.60000000000002</v>
          </cell>
          <cell r="HL11">
            <v>345.41300000000001</v>
          </cell>
          <cell r="HM11">
            <v>194.14599999999999</v>
          </cell>
          <cell r="HN11">
            <v>151.268</v>
          </cell>
          <cell r="HO11">
            <v>244.94800000000001</v>
          </cell>
          <cell r="HP11">
            <v>104.61499999999999</v>
          </cell>
          <cell r="HQ11">
            <v>140.333</v>
          </cell>
          <cell r="HR11">
            <v>82.625</v>
          </cell>
          <cell r="HS11">
            <v>30.658999999999999</v>
          </cell>
          <cell r="HT11">
            <v>51.966000000000001</v>
          </cell>
          <cell r="HU11">
            <v>72.055999999999997</v>
          </cell>
          <cell r="HV11">
            <v>43.277999999999999</v>
          </cell>
          <cell r="HW11">
            <v>28.777999999999999</v>
          </cell>
          <cell r="HX11">
            <v>160.101</v>
          </cell>
          <cell r="HY11">
            <v>66.119</v>
          </cell>
          <cell r="HZ11">
            <v>93.981999999999999</v>
          </cell>
          <cell r="IA11">
            <v>205.25800000000001</v>
          </cell>
          <cell r="IB11">
            <v>92.238</v>
          </cell>
          <cell r="IC11">
            <v>113.01900000000001</v>
          </cell>
          <cell r="ID11">
            <v>112.224</v>
          </cell>
          <cell r="IE11">
            <v>58.262</v>
          </cell>
          <cell r="IF11">
            <v>53.962000000000003</v>
          </cell>
          <cell r="IG11">
            <v>13.891</v>
          </cell>
          <cell r="IH11">
            <v>1.722</v>
          </cell>
          <cell r="II11">
            <v>12.17</v>
          </cell>
          <cell r="IJ11">
            <v>93.034000000000006</v>
          </cell>
          <cell r="IK11">
            <v>33.975999999999999</v>
          </cell>
          <cell r="IL11">
            <v>59.057000000000002</v>
          </cell>
          <cell r="IM11">
            <v>217.11099999999999</v>
          </cell>
          <cell r="IN11">
            <v>130.36600000000001</v>
          </cell>
          <cell r="IO11">
            <v>86.744</v>
          </cell>
          <cell r="IP11">
            <v>106.068</v>
          </cell>
          <cell r="IQ11">
            <v>74.350999999999999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  <cell r="IC18">
            <v>0</v>
          </cell>
          <cell r="ID18">
            <v>0</v>
          </cell>
          <cell r="IE18">
            <v>0</v>
          </cell>
          <cell r="IF18">
            <v>0</v>
          </cell>
          <cell r="IG18">
            <v>0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0</v>
          </cell>
          <cell r="IM18">
            <v>0</v>
          </cell>
          <cell r="IN18">
            <v>0</v>
          </cell>
          <cell r="IO18">
            <v>0</v>
          </cell>
          <cell r="IP18">
            <v>0</v>
          </cell>
          <cell r="IQ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  <cell r="HY19">
            <v>0</v>
          </cell>
          <cell r="HZ19">
            <v>0</v>
          </cell>
          <cell r="IA19">
            <v>0</v>
          </cell>
          <cell r="IB19">
            <v>0</v>
          </cell>
          <cell r="IC19">
            <v>0</v>
          </cell>
          <cell r="ID19">
            <v>0</v>
          </cell>
          <cell r="IE19">
            <v>0</v>
          </cell>
          <cell r="IF19">
            <v>0</v>
          </cell>
          <cell r="IG19">
            <v>0</v>
          </cell>
          <cell r="IH19">
            <v>0</v>
          </cell>
          <cell r="II19">
            <v>0</v>
          </cell>
          <cell r="IJ19">
            <v>0</v>
          </cell>
          <cell r="IK19">
            <v>0</v>
          </cell>
          <cell r="IL19">
            <v>0</v>
          </cell>
          <cell r="IM19">
            <v>0</v>
          </cell>
          <cell r="IN19">
            <v>0</v>
          </cell>
          <cell r="IO19">
            <v>0</v>
          </cell>
          <cell r="IP19">
            <v>0</v>
          </cell>
          <cell r="IQ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0</v>
          </cell>
          <cell r="IC20">
            <v>0</v>
          </cell>
          <cell r="ID20">
            <v>0</v>
          </cell>
          <cell r="IE20">
            <v>0</v>
          </cell>
          <cell r="IF20">
            <v>0</v>
          </cell>
          <cell r="IG20">
            <v>0</v>
          </cell>
          <cell r="IH20">
            <v>0</v>
          </cell>
          <cell r="II20">
            <v>0</v>
          </cell>
          <cell r="IJ20">
            <v>0</v>
          </cell>
          <cell r="IK20">
            <v>0</v>
          </cell>
          <cell r="IL20">
            <v>0</v>
          </cell>
          <cell r="IM20">
            <v>0</v>
          </cell>
          <cell r="IN20">
            <v>0</v>
          </cell>
          <cell r="IO20">
            <v>0</v>
          </cell>
          <cell r="IP20">
            <v>0</v>
          </cell>
          <cell r="IQ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0</v>
          </cell>
          <cell r="IE21">
            <v>0</v>
          </cell>
          <cell r="IF21">
            <v>0</v>
          </cell>
          <cell r="IG21">
            <v>0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>
            <v>0</v>
          </cell>
          <cell r="IM21">
            <v>0</v>
          </cell>
          <cell r="IN21">
            <v>0</v>
          </cell>
          <cell r="IO21">
            <v>0</v>
          </cell>
          <cell r="IP21">
            <v>0</v>
          </cell>
          <cell r="IQ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  <cell r="HY22">
            <v>0</v>
          </cell>
          <cell r="HZ22">
            <v>0</v>
          </cell>
          <cell r="IA22">
            <v>0</v>
          </cell>
          <cell r="IB22">
            <v>0</v>
          </cell>
          <cell r="IC22">
            <v>0</v>
          </cell>
          <cell r="ID22">
            <v>0</v>
          </cell>
          <cell r="IE22">
            <v>0</v>
          </cell>
          <cell r="IF22">
            <v>0</v>
          </cell>
          <cell r="IG22">
            <v>0</v>
          </cell>
          <cell r="IH22">
            <v>0</v>
          </cell>
          <cell r="II22">
            <v>0</v>
          </cell>
          <cell r="IJ22">
            <v>0</v>
          </cell>
          <cell r="IK22">
            <v>0</v>
          </cell>
          <cell r="IL22">
            <v>0</v>
          </cell>
          <cell r="IM22">
            <v>0</v>
          </cell>
          <cell r="IN22">
            <v>0</v>
          </cell>
          <cell r="IO22">
            <v>0</v>
          </cell>
          <cell r="IP22">
            <v>0</v>
          </cell>
          <cell r="IQ22">
            <v>0</v>
          </cell>
        </row>
        <row r="23">
          <cell r="B23">
            <v>112.376</v>
          </cell>
          <cell r="C23">
            <v>131.94300000000001</v>
          </cell>
          <cell r="D23">
            <v>1634.269</v>
          </cell>
          <cell r="E23">
            <v>833.13900000000001</v>
          </cell>
          <cell r="F23">
            <v>801.13099999999997</v>
          </cell>
          <cell r="G23">
            <v>3123.3580000000002</v>
          </cell>
          <cell r="H23">
            <v>1595.4970000000001</v>
          </cell>
          <cell r="I23">
            <v>1527.8610000000001</v>
          </cell>
          <cell r="J23">
            <v>699.47900000000004</v>
          </cell>
          <cell r="K23">
            <v>335.89299999999997</v>
          </cell>
          <cell r="L23">
            <v>363.58600000000001</v>
          </cell>
          <cell r="M23">
            <v>452.97300000000001</v>
          </cell>
          <cell r="N23">
            <v>205.68899999999999</v>
          </cell>
          <cell r="O23">
            <v>247.28399999999999</v>
          </cell>
          <cell r="P23">
            <v>311.57400000000001</v>
          </cell>
          <cell r="Q23">
            <v>148.10499999999999</v>
          </cell>
          <cell r="R23">
            <v>163.46899999999999</v>
          </cell>
          <cell r="S23">
            <v>141.398</v>
          </cell>
          <cell r="T23">
            <v>57.584000000000003</v>
          </cell>
          <cell r="U23">
            <v>83.814999999999998</v>
          </cell>
          <cell r="V23">
            <v>98.01</v>
          </cell>
          <cell r="W23">
            <v>43.567</v>
          </cell>
          <cell r="X23">
            <v>54.442999999999998</v>
          </cell>
          <cell r="Y23">
            <v>97.477000000000004</v>
          </cell>
          <cell r="Z23">
            <v>55.725999999999999</v>
          </cell>
          <cell r="AA23">
            <v>41.750999999999998</v>
          </cell>
          <cell r="AB23">
            <v>149.029</v>
          </cell>
          <cell r="AC23">
            <v>74.477999999999994</v>
          </cell>
          <cell r="AD23">
            <v>74.551000000000002</v>
          </cell>
          <cell r="AE23">
            <v>350.75400000000002</v>
          </cell>
          <cell r="AF23">
            <v>157.941</v>
          </cell>
          <cell r="AG23">
            <v>192.81399999999999</v>
          </cell>
          <cell r="AH23">
            <v>200.053</v>
          </cell>
          <cell r="AI23">
            <v>87.837000000000003</v>
          </cell>
          <cell r="AJ23">
            <v>112.217</v>
          </cell>
          <cell r="AK23">
            <v>36.402999999999999</v>
          </cell>
          <cell r="AL23">
            <v>12.898</v>
          </cell>
          <cell r="AM23">
            <v>23.504999999999999</v>
          </cell>
          <cell r="AN23">
            <v>150.70099999999999</v>
          </cell>
          <cell r="AO23">
            <v>70.103999999999999</v>
          </cell>
          <cell r="AP23">
            <v>80.596999999999994</v>
          </cell>
          <cell r="AQ23">
            <v>140.071</v>
          </cell>
          <cell r="AR23">
            <v>84.64</v>
          </cell>
          <cell r="AS23">
            <v>55.430999999999997</v>
          </cell>
          <cell r="AT23">
            <v>56.737000000000002</v>
          </cell>
          <cell r="AU23">
            <v>29.911999999999999</v>
          </cell>
          <cell r="AV23">
            <v>26.824000000000002</v>
          </cell>
          <cell r="AW23">
            <v>44.265999999999998</v>
          </cell>
          <cell r="AX23">
            <v>24.54</v>
          </cell>
          <cell r="AY23">
            <v>19.725999999999999</v>
          </cell>
          <cell r="AZ23">
            <v>9.5410000000000004</v>
          </cell>
          <cell r="BA23">
            <v>5.0970000000000004</v>
          </cell>
          <cell r="BB23">
            <v>4.444</v>
          </cell>
          <cell r="BC23">
            <v>95.805000000000007</v>
          </cell>
          <cell r="BD23">
            <v>60.1</v>
          </cell>
          <cell r="BE23">
            <v>35.704999999999998</v>
          </cell>
          <cell r="BF23">
            <v>5354.7349999999997</v>
          </cell>
          <cell r="BG23">
            <v>2915.2849999999999</v>
          </cell>
          <cell r="BH23">
            <v>2439.4499999999998</v>
          </cell>
          <cell r="BI23">
            <v>1028.422</v>
          </cell>
          <cell r="BJ23">
            <v>553.02099999999996</v>
          </cell>
          <cell r="BK23">
            <v>475.40100000000001</v>
          </cell>
          <cell r="BL23">
            <v>267.483</v>
          </cell>
          <cell r="BM23">
            <v>149.62799999999999</v>
          </cell>
          <cell r="BN23">
            <v>117.855</v>
          </cell>
          <cell r="BO23">
            <v>291.714</v>
          </cell>
          <cell r="BP23">
            <v>152.053</v>
          </cell>
          <cell r="BQ23">
            <v>139.661</v>
          </cell>
          <cell r="BR23">
            <v>469.22500000000002</v>
          </cell>
          <cell r="BS23">
            <v>251.34100000000001</v>
          </cell>
          <cell r="BT23">
            <v>217.88399999999999</v>
          </cell>
          <cell r="BU23">
            <v>4326.3130000000001</v>
          </cell>
          <cell r="BV23">
            <v>2362.2640000000001</v>
          </cell>
          <cell r="BW23">
            <v>1964.049</v>
          </cell>
          <cell r="BX23">
            <v>2137.895</v>
          </cell>
          <cell r="BY23">
            <v>1153.1400000000001</v>
          </cell>
          <cell r="BZ23">
            <v>984.755</v>
          </cell>
          <cell r="CA23">
            <v>620.63199999999995</v>
          </cell>
          <cell r="CB23">
            <v>336.28100000000001</v>
          </cell>
          <cell r="CC23">
            <v>284.35199999999998</v>
          </cell>
          <cell r="CD23">
            <v>588.22199999999998</v>
          </cell>
          <cell r="CE23">
            <v>304.76</v>
          </cell>
          <cell r="CF23">
            <v>283.46199999999999</v>
          </cell>
          <cell r="CG23">
            <v>929.04100000000005</v>
          </cell>
          <cell r="CH23">
            <v>512.1</v>
          </cell>
          <cell r="CI23">
            <v>416.94099999999997</v>
          </cell>
          <cell r="CJ23">
            <v>2188.4180000000001</v>
          </cell>
          <cell r="CK23">
            <v>1209.124</v>
          </cell>
          <cell r="CL23">
            <v>979.29399999999998</v>
          </cell>
          <cell r="CM23">
            <v>1319.0709999999999</v>
          </cell>
          <cell r="CN23">
            <v>721.61099999999999</v>
          </cell>
          <cell r="CO23">
            <v>597.45899999999995</v>
          </cell>
          <cell r="CP23">
            <v>869.34699999999998</v>
          </cell>
          <cell r="CQ23">
            <v>487.512</v>
          </cell>
          <cell r="CR23">
            <v>381.83499999999998</v>
          </cell>
          <cell r="CS23">
            <v>741.12699999999995</v>
          </cell>
          <cell r="CT23">
            <v>415.50099999999998</v>
          </cell>
          <cell r="CU23">
            <v>325.62599999999998</v>
          </cell>
          <cell r="CV23">
            <v>128.22</v>
          </cell>
          <cell r="CW23">
            <v>72.012</v>
          </cell>
          <cell r="CX23">
            <v>56.209000000000003</v>
          </cell>
          <cell r="CY23">
            <v>513.34500000000003</v>
          </cell>
          <cell r="CZ23">
            <v>303.58300000000003</v>
          </cell>
          <cell r="DA23">
            <v>209.76300000000001</v>
          </cell>
          <cell r="DB23">
            <v>4841.3900000000003</v>
          </cell>
          <cell r="DC23">
            <v>2611.703</v>
          </cell>
          <cell r="DD23">
            <v>2229.6869999999999</v>
          </cell>
          <cell r="DE23">
            <v>6702.9290000000001</v>
          </cell>
          <cell r="DF23">
            <v>3319.3180000000002</v>
          </cell>
          <cell r="DG23">
            <v>3383.6120000000001</v>
          </cell>
          <cell r="DH23">
            <v>1303.163</v>
          </cell>
          <cell r="DI23">
            <v>651.16399999999999</v>
          </cell>
          <cell r="DJ23">
            <v>651.99800000000005</v>
          </cell>
          <cell r="DK23">
            <v>978.46299999999997</v>
          </cell>
          <cell r="DL23">
            <v>523.13900000000001</v>
          </cell>
          <cell r="DM23">
            <v>455.32499999999999</v>
          </cell>
          <cell r="DN23">
            <v>688.78499999999997</v>
          </cell>
          <cell r="DO23">
            <v>385.27100000000002</v>
          </cell>
          <cell r="DP23">
            <v>303.51400000000001</v>
          </cell>
          <cell r="DQ23">
            <v>289.678</v>
          </cell>
          <cell r="DR23">
            <v>137.86699999999999</v>
          </cell>
          <cell r="DS23">
            <v>151.81</v>
          </cell>
          <cell r="DT23">
            <v>90.573999999999998</v>
          </cell>
          <cell r="DU23">
            <v>36.823999999999998</v>
          </cell>
          <cell r="DV23">
            <v>53.75</v>
          </cell>
          <cell r="DW23">
            <v>122.057</v>
          </cell>
          <cell r="DX23">
            <v>65.475999999999999</v>
          </cell>
          <cell r="DY23">
            <v>56.581000000000003</v>
          </cell>
          <cell r="DZ23">
            <v>202.643</v>
          </cell>
          <cell r="EA23">
            <v>62.548999999999999</v>
          </cell>
          <cell r="EB23">
            <v>140.09299999999999</v>
          </cell>
          <cell r="EC23">
            <v>560.46799999999996</v>
          </cell>
          <cell r="ED23">
            <v>260.404</v>
          </cell>
          <cell r="EE23">
            <v>300.06400000000002</v>
          </cell>
          <cell r="EF23">
            <v>382.54899999999998</v>
          </cell>
          <cell r="EG23">
            <v>216.9</v>
          </cell>
          <cell r="EH23">
            <v>165.649</v>
          </cell>
          <cell r="EI23">
            <v>30.736000000000001</v>
          </cell>
          <cell r="EJ23">
            <v>13.773</v>
          </cell>
          <cell r="EK23">
            <v>16.963999999999999</v>
          </cell>
          <cell r="EL23">
            <v>177.91900000000001</v>
          </cell>
          <cell r="EM23">
            <v>43.503999999999998</v>
          </cell>
          <cell r="EN23">
            <v>134.41499999999999</v>
          </cell>
          <cell r="EO23">
            <v>277.38499999999999</v>
          </cell>
          <cell r="EP23">
            <v>171.20400000000001</v>
          </cell>
          <cell r="EQ23">
            <v>106.181</v>
          </cell>
          <cell r="ER23">
            <v>139.01499999999999</v>
          </cell>
          <cell r="ES23">
            <v>89.954999999999998</v>
          </cell>
          <cell r="ET23">
            <v>49.06</v>
          </cell>
          <cell r="EU23">
            <v>130.79599999999999</v>
          </cell>
          <cell r="EV23">
            <v>86.683000000000007</v>
          </cell>
          <cell r="EW23">
            <v>44.113</v>
          </cell>
          <cell r="EX23">
            <v>14.602</v>
          </cell>
          <cell r="EY23">
            <v>9.641</v>
          </cell>
          <cell r="EZ23">
            <v>4.9610000000000003</v>
          </cell>
          <cell r="FA23">
            <v>146.589</v>
          </cell>
          <cell r="FB23">
            <v>84.522000000000006</v>
          </cell>
          <cell r="FC23">
            <v>62.067999999999998</v>
          </cell>
          <cell r="FD23">
            <v>4230.2920000000004</v>
          </cell>
          <cell r="FE23">
            <v>2238.5569999999998</v>
          </cell>
          <cell r="FF23">
            <v>1991.7339999999999</v>
          </cell>
          <cell r="FG23">
            <v>409.45699999999999</v>
          </cell>
          <cell r="FH23">
            <v>226.82400000000001</v>
          </cell>
          <cell r="FI23">
            <v>182.63300000000001</v>
          </cell>
          <cell r="FJ23">
            <v>95.233999999999995</v>
          </cell>
          <cell r="FK23">
            <v>53.146000000000001</v>
          </cell>
          <cell r="FL23">
            <v>42.088999999999999</v>
          </cell>
          <cell r="FM23">
            <v>118.065</v>
          </cell>
          <cell r="FN23">
            <v>70.111000000000004</v>
          </cell>
          <cell r="FO23">
            <v>47.954000000000001</v>
          </cell>
          <cell r="FP23">
            <v>196.15799999999999</v>
          </cell>
          <cell r="FQ23">
            <v>103.56699999999999</v>
          </cell>
          <cell r="FR23">
            <v>92.590999999999994</v>
          </cell>
          <cell r="FS23">
            <v>3820.835</v>
          </cell>
          <cell r="FT23">
            <v>2011.7339999999999</v>
          </cell>
          <cell r="FU23">
            <v>1809.1010000000001</v>
          </cell>
          <cell r="FV23">
            <v>955.87800000000004</v>
          </cell>
          <cell r="FW23">
            <v>495.19900000000001</v>
          </cell>
          <cell r="FX23">
            <v>460.68</v>
          </cell>
          <cell r="FY23">
            <v>238.755</v>
          </cell>
          <cell r="FZ23">
            <v>128.04499999999999</v>
          </cell>
          <cell r="GA23">
            <v>110.71</v>
          </cell>
          <cell r="GB23">
            <v>269.25799999999998</v>
          </cell>
          <cell r="GC23">
            <v>135.80500000000001</v>
          </cell>
          <cell r="GD23">
            <v>133.453</v>
          </cell>
          <cell r="GE23">
            <v>447.86599999999999</v>
          </cell>
          <cell r="GF23">
            <v>231.34899999999999</v>
          </cell>
          <cell r="GG23">
            <v>216.51599999999999</v>
          </cell>
          <cell r="GH23">
            <v>2864.9560000000001</v>
          </cell>
          <cell r="GI23">
            <v>1516.5350000000001</v>
          </cell>
          <cell r="GJ23">
            <v>1348.422</v>
          </cell>
          <cell r="GK23">
            <v>912.46100000000001</v>
          </cell>
          <cell r="GL23">
            <v>436.983</v>
          </cell>
          <cell r="GM23">
            <v>475.47699999999998</v>
          </cell>
          <cell r="GN23">
            <v>1952.4949999999999</v>
          </cell>
          <cell r="GO23">
            <v>1079.5509999999999</v>
          </cell>
          <cell r="GP23">
            <v>872.94399999999996</v>
          </cell>
          <cell r="GQ23">
            <v>1024.01</v>
          </cell>
          <cell r="GR23">
            <v>512.95299999999997</v>
          </cell>
          <cell r="GS23">
            <v>511.05700000000002</v>
          </cell>
          <cell r="GT23">
            <v>928.48500000000001</v>
          </cell>
          <cell r="GU23">
            <v>566.59799999999996</v>
          </cell>
          <cell r="GV23">
            <v>361.887</v>
          </cell>
          <cell r="GW23">
            <v>186.84</v>
          </cell>
          <cell r="GX23">
            <v>109.473</v>
          </cell>
          <cell r="GY23">
            <v>77.367999999999995</v>
          </cell>
          <cell r="GZ23">
            <v>4043.451</v>
          </cell>
          <cell r="HA23">
            <v>2129.085</v>
          </cell>
          <cell r="HB23">
            <v>1914.367</v>
          </cell>
          <cell r="HC23">
            <v>5864.9110000000001</v>
          </cell>
          <cell r="HD23">
            <v>2873.4029999999998</v>
          </cell>
          <cell r="HE23">
            <v>2991.509</v>
          </cell>
          <cell r="HF23">
            <v>828.15200000000004</v>
          </cell>
          <cell r="HG23">
            <v>419.84300000000002</v>
          </cell>
          <cell r="HH23">
            <v>408.30900000000003</v>
          </cell>
          <cell r="HI23">
            <v>587.76300000000003</v>
          </cell>
          <cell r="HJ23">
            <v>304.209</v>
          </cell>
          <cell r="HK23">
            <v>283.55399999999997</v>
          </cell>
          <cell r="HL23">
            <v>335.45600000000002</v>
          </cell>
          <cell r="HM23">
            <v>190.56899999999999</v>
          </cell>
          <cell r="HN23">
            <v>144.887</v>
          </cell>
          <cell r="HO23">
            <v>252.30699999999999</v>
          </cell>
          <cell r="HP23">
            <v>113.64</v>
          </cell>
          <cell r="HQ23">
            <v>138.667</v>
          </cell>
          <cell r="HR23">
            <v>64.679000000000002</v>
          </cell>
          <cell r="HS23">
            <v>27.02</v>
          </cell>
          <cell r="HT23">
            <v>37.658999999999999</v>
          </cell>
          <cell r="HU23">
            <v>77.335999999999999</v>
          </cell>
          <cell r="HV23">
            <v>41.720999999999997</v>
          </cell>
          <cell r="HW23">
            <v>35.613999999999997</v>
          </cell>
          <cell r="HX23">
            <v>163.053</v>
          </cell>
          <cell r="HY23">
            <v>73.912999999999997</v>
          </cell>
          <cell r="HZ23">
            <v>89.14</v>
          </cell>
          <cell r="IA23">
            <v>206.56800000000001</v>
          </cell>
          <cell r="IB23">
            <v>94.372</v>
          </cell>
          <cell r="IC23">
            <v>112.196</v>
          </cell>
          <cell r="ID23">
            <v>108.545</v>
          </cell>
          <cell r="IE23">
            <v>59.753999999999998</v>
          </cell>
          <cell r="IF23">
            <v>48.792000000000002</v>
          </cell>
          <cell r="IG23">
            <v>11.592000000000001</v>
          </cell>
          <cell r="IH23">
            <v>3.7</v>
          </cell>
          <cell r="II23">
            <v>7.8929999999999998</v>
          </cell>
          <cell r="IJ23">
            <v>98.022999999999996</v>
          </cell>
          <cell r="IK23">
            <v>34.618000000000002</v>
          </cell>
          <cell r="IL23">
            <v>63.404000000000003</v>
          </cell>
          <cell r="IM23">
            <v>220.661</v>
          </cell>
          <cell r="IN23">
            <v>130.73400000000001</v>
          </cell>
          <cell r="IO23">
            <v>89.926000000000002</v>
          </cell>
          <cell r="IP23">
            <v>111.496</v>
          </cell>
          <cell r="IQ23">
            <v>70.933999999999997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  <cell r="IO24">
            <v>0</v>
          </cell>
          <cell r="IP24">
            <v>0</v>
          </cell>
          <cell r="IQ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  <cell r="HY25">
            <v>0</v>
          </cell>
          <cell r="HZ25">
            <v>0</v>
          </cell>
          <cell r="IA25">
            <v>0</v>
          </cell>
          <cell r="IB25">
            <v>0</v>
          </cell>
          <cell r="IC25">
            <v>0</v>
          </cell>
          <cell r="ID25">
            <v>0</v>
          </cell>
          <cell r="IE25">
            <v>0</v>
          </cell>
          <cell r="IF25">
            <v>0</v>
          </cell>
          <cell r="IG25">
            <v>0</v>
          </cell>
          <cell r="IH25">
            <v>0</v>
          </cell>
          <cell r="II25">
            <v>0</v>
          </cell>
          <cell r="IJ25">
            <v>0</v>
          </cell>
          <cell r="IK25">
            <v>0</v>
          </cell>
          <cell r="IL25">
            <v>0</v>
          </cell>
          <cell r="IM25">
            <v>0</v>
          </cell>
          <cell r="IN25">
            <v>0</v>
          </cell>
          <cell r="IO25">
            <v>0</v>
          </cell>
          <cell r="IP25">
            <v>0</v>
          </cell>
          <cell r="IQ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  <cell r="HU26">
            <v>0</v>
          </cell>
          <cell r="HV26">
            <v>0</v>
          </cell>
          <cell r="HW26">
            <v>0</v>
          </cell>
          <cell r="HX26">
            <v>0</v>
          </cell>
          <cell r="HY26">
            <v>0</v>
          </cell>
          <cell r="HZ26">
            <v>0</v>
          </cell>
          <cell r="IA26">
            <v>0</v>
          </cell>
          <cell r="IB26">
            <v>0</v>
          </cell>
          <cell r="IC26">
            <v>0</v>
          </cell>
          <cell r="ID26">
            <v>0</v>
          </cell>
          <cell r="IE26">
            <v>0</v>
          </cell>
          <cell r="IF26">
            <v>0</v>
          </cell>
          <cell r="IG26">
            <v>0</v>
          </cell>
          <cell r="IH26">
            <v>0</v>
          </cell>
          <cell r="II26">
            <v>0</v>
          </cell>
          <cell r="IJ26">
            <v>0</v>
          </cell>
          <cell r="IK26">
            <v>0</v>
          </cell>
          <cell r="IL26">
            <v>0</v>
          </cell>
          <cell r="IM26">
            <v>0</v>
          </cell>
          <cell r="IN26">
            <v>0</v>
          </cell>
          <cell r="IO26">
            <v>0</v>
          </cell>
          <cell r="IP26">
            <v>0</v>
          </cell>
          <cell r="IQ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  <cell r="IC27">
            <v>0</v>
          </cell>
          <cell r="ID27">
            <v>0</v>
          </cell>
          <cell r="IE27">
            <v>0</v>
          </cell>
          <cell r="IF27">
            <v>0</v>
          </cell>
          <cell r="IG27">
            <v>0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  <cell r="IO27">
            <v>0</v>
          </cell>
          <cell r="IP27">
            <v>0</v>
          </cell>
          <cell r="IQ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>
            <v>0</v>
          </cell>
          <cell r="ID28">
            <v>0</v>
          </cell>
          <cell r="IE28">
            <v>0</v>
          </cell>
          <cell r="IF28">
            <v>0</v>
          </cell>
          <cell r="IG28">
            <v>0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  <cell r="IO28">
            <v>0</v>
          </cell>
          <cell r="IP28">
            <v>0</v>
          </cell>
          <cell r="IQ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0</v>
          </cell>
          <cell r="IE29">
            <v>0</v>
          </cell>
          <cell r="IF29">
            <v>0</v>
          </cell>
          <cell r="IG29">
            <v>0</v>
          </cell>
          <cell r="IH29">
            <v>0</v>
          </cell>
          <cell r="II29">
            <v>0</v>
          </cell>
          <cell r="IJ29">
            <v>0</v>
          </cell>
          <cell r="IK29">
            <v>0</v>
          </cell>
          <cell r="IL29">
            <v>0</v>
          </cell>
          <cell r="IM29">
            <v>0</v>
          </cell>
          <cell r="IN29">
            <v>0</v>
          </cell>
          <cell r="IO29">
            <v>0</v>
          </cell>
          <cell r="IP29">
            <v>0</v>
          </cell>
          <cell r="IQ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  <cell r="IC30">
            <v>0</v>
          </cell>
          <cell r="ID30">
            <v>0</v>
          </cell>
          <cell r="IE30">
            <v>0</v>
          </cell>
          <cell r="IF30">
            <v>0</v>
          </cell>
          <cell r="IG30">
            <v>0</v>
          </cell>
          <cell r="IH30">
            <v>0</v>
          </cell>
          <cell r="II30">
            <v>0</v>
          </cell>
          <cell r="IJ30">
            <v>0</v>
          </cell>
          <cell r="IK30">
            <v>0</v>
          </cell>
          <cell r="IL30">
            <v>0</v>
          </cell>
          <cell r="IM30">
            <v>0</v>
          </cell>
          <cell r="IN30">
            <v>0</v>
          </cell>
          <cell r="IO30">
            <v>0</v>
          </cell>
          <cell r="IP30">
            <v>0</v>
          </cell>
          <cell r="IQ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  <cell r="HY31">
            <v>0</v>
          </cell>
          <cell r="HZ31">
            <v>0</v>
          </cell>
          <cell r="IA31">
            <v>0</v>
          </cell>
          <cell r="IB31">
            <v>0</v>
          </cell>
          <cell r="IC31">
            <v>0</v>
          </cell>
          <cell r="ID31">
            <v>0</v>
          </cell>
          <cell r="IE31">
            <v>0</v>
          </cell>
          <cell r="IF31">
            <v>0</v>
          </cell>
          <cell r="IG31">
            <v>0</v>
          </cell>
          <cell r="IH31">
            <v>0</v>
          </cell>
          <cell r="II31">
            <v>0</v>
          </cell>
          <cell r="IJ31">
            <v>0</v>
          </cell>
          <cell r="IK31">
            <v>0</v>
          </cell>
          <cell r="IL31">
            <v>0</v>
          </cell>
          <cell r="IM31">
            <v>0</v>
          </cell>
          <cell r="IN31">
            <v>0</v>
          </cell>
          <cell r="IO31">
            <v>0</v>
          </cell>
          <cell r="IP31">
            <v>0</v>
          </cell>
          <cell r="IQ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  <cell r="HW32">
            <v>0</v>
          </cell>
          <cell r="HX32">
            <v>0</v>
          </cell>
          <cell r="HY32">
            <v>0</v>
          </cell>
          <cell r="HZ32">
            <v>0</v>
          </cell>
          <cell r="IA32">
            <v>0</v>
          </cell>
          <cell r="IB32">
            <v>0</v>
          </cell>
          <cell r="IC32">
            <v>0</v>
          </cell>
          <cell r="ID32">
            <v>0</v>
          </cell>
          <cell r="IE32">
            <v>0</v>
          </cell>
          <cell r="IF32">
            <v>0</v>
          </cell>
          <cell r="IG32">
            <v>0</v>
          </cell>
          <cell r="IH32">
            <v>0</v>
          </cell>
          <cell r="II32">
            <v>0</v>
          </cell>
          <cell r="IJ32">
            <v>0</v>
          </cell>
          <cell r="IK32">
            <v>0</v>
          </cell>
          <cell r="IL32">
            <v>0</v>
          </cell>
          <cell r="IM32">
            <v>0</v>
          </cell>
          <cell r="IN32">
            <v>0</v>
          </cell>
          <cell r="IO32">
            <v>0</v>
          </cell>
          <cell r="IP32">
            <v>0</v>
          </cell>
          <cell r="IQ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  <cell r="HY33">
            <v>0</v>
          </cell>
          <cell r="HZ33">
            <v>0</v>
          </cell>
          <cell r="IA33">
            <v>0</v>
          </cell>
          <cell r="IB33">
            <v>0</v>
          </cell>
          <cell r="IC33">
            <v>0</v>
          </cell>
          <cell r="ID33">
            <v>0</v>
          </cell>
          <cell r="IE33">
            <v>0</v>
          </cell>
          <cell r="IF33">
            <v>0</v>
          </cell>
          <cell r="IG33">
            <v>0</v>
          </cell>
          <cell r="IH33">
            <v>0</v>
          </cell>
          <cell r="II33">
            <v>0</v>
          </cell>
          <cell r="IJ33">
            <v>0</v>
          </cell>
          <cell r="IK33">
            <v>0</v>
          </cell>
          <cell r="IL33">
            <v>0</v>
          </cell>
          <cell r="IM33">
            <v>0</v>
          </cell>
          <cell r="IN33">
            <v>0</v>
          </cell>
          <cell r="IO33">
            <v>0</v>
          </cell>
          <cell r="IP33">
            <v>0</v>
          </cell>
          <cell r="IQ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  <cell r="HJ34">
            <v>0</v>
          </cell>
          <cell r="HK34">
            <v>0</v>
          </cell>
          <cell r="HL34">
            <v>0</v>
          </cell>
          <cell r="HM34">
            <v>0</v>
          </cell>
          <cell r="HN34">
            <v>0</v>
          </cell>
          <cell r="HO34">
            <v>0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  <cell r="HU34">
            <v>0</v>
          </cell>
          <cell r="HV34">
            <v>0</v>
          </cell>
          <cell r="HW34">
            <v>0</v>
          </cell>
          <cell r="HX34">
            <v>0</v>
          </cell>
          <cell r="HY34">
            <v>0</v>
          </cell>
          <cell r="HZ34">
            <v>0</v>
          </cell>
          <cell r="IA34">
            <v>0</v>
          </cell>
          <cell r="IB34">
            <v>0</v>
          </cell>
          <cell r="IC34">
            <v>0</v>
          </cell>
          <cell r="ID34">
            <v>0</v>
          </cell>
          <cell r="IE34">
            <v>0</v>
          </cell>
          <cell r="IF34">
            <v>0</v>
          </cell>
          <cell r="IG34">
            <v>0</v>
          </cell>
          <cell r="IH34">
            <v>0</v>
          </cell>
          <cell r="II34">
            <v>0</v>
          </cell>
          <cell r="IJ34">
            <v>0</v>
          </cell>
          <cell r="IK34">
            <v>0</v>
          </cell>
          <cell r="IL34">
            <v>0</v>
          </cell>
          <cell r="IM34">
            <v>0</v>
          </cell>
          <cell r="IN34">
            <v>0</v>
          </cell>
          <cell r="IO34">
            <v>0</v>
          </cell>
          <cell r="IP34">
            <v>0</v>
          </cell>
          <cell r="IQ34">
            <v>0</v>
          </cell>
        </row>
        <row r="35">
          <cell r="B35">
            <v>127.517</v>
          </cell>
          <cell r="C35">
            <v>116.191</v>
          </cell>
          <cell r="D35">
            <v>1604.671</v>
          </cell>
          <cell r="E35">
            <v>810.60900000000004</v>
          </cell>
          <cell r="F35">
            <v>794.06200000000001</v>
          </cell>
          <cell r="G35">
            <v>3158.4549999999999</v>
          </cell>
          <cell r="H35">
            <v>1610.0429999999999</v>
          </cell>
          <cell r="I35">
            <v>1548.412</v>
          </cell>
          <cell r="J35">
            <v>652.02200000000005</v>
          </cell>
          <cell r="K35">
            <v>314.67899999999997</v>
          </cell>
          <cell r="L35">
            <v>337.34300000000002</v>
          </cell>
          <cell r="M35">
            <v>401.947</v>
          </cell>
          <cell r="N35">
            <v>193.96</v>
          </cell>
          <cell r="O35">
            <v>207.98699999999999</v>
          </cell>
          <cell r="P35">
            <v>290.77</v>
          </cell>
          <cell r="Q35">
            <v>148.93600000000001</v>
          </cell>
          <cell r="R35">
            <v>141.83500000000001</v>
          </cell>
          <cell r="S35">
            <v>111.176</v>
          </cell>
          <cell r="T35">
            <v>45.024000000000001</v>
          </cell>
          <cell r="U35">
            <v>66.152000000000001</v>
          </cell>
          <cell r="V35">
            <v>94.052999999999997</v>
          </cell>
          <cell r="W35">
            <v>42.573999999999998</v>
          </cell>
          <cell r="X35">
            <v>51.478999999999999</v>
          </cell>
          <cell r="Y35">
            <v>98.906999999999996</v>
          </cell>
          <cell r="Z35">
            <v>53.832999999999998</v>
          </cell>
          <cell r="AA35">
            <v>45.073999999999998</v>
          </cell>
          <cell r="AB35">
            <v>151.16900000000001</v>
          </cell>
          <cell r="AC35">
            <v>66.885999999999996</v>
          </cell>
          <cell r="AD35">
            <v>84.281999999999996</v>
          </cell>
          <cell r="AE35">
            <v>327.20499999999998</v>
          </cell>
          <cell r="AF35">
            <v>156.327</v>
          </cell>
          <cell r="AG35">
            <v>170.87799999999999</v>
          </cell>
          <cell r="AH35">
            <v>183.85300000000001</v>
          </cell>
          <cell r="AI35">
            <v>92.254999999999995</v>
          </cell>
          <cell r="AJ35">
            <v>91.596999999999994</v>
          </cell>
          <cell r="AK35">
            <v>39.502000000000002</v>
          </cell>
          <cell r="AL35">
            <v>19.364000000000001</v>
          </cell>
          <cell r="AM35">
            <v>20.138000000000002</v>
          </cell>
          <cell r="AN35">
            <v>143.35300000000001</v>
          </cell>
          <cell r="AO35">
            <v>64.072000000000003</v>
          </cell>
          <cell r="AP35">
            <v>79.281000000000006</v>
          </cell>
          <cell r="AQ35">
            <v>166.57900000000001</v>
          </cell>
          <cell r="AR35">
            <v>91.909000000000006</v>
          </cell>
          <cell r="AS35">
            <v>74.668999999999997</v>
          </cell>
          <cell r="AT35">
            <v>63.866999999999997</v>
          </cell>
          <cell r="AU35">
            <v>34.704999999999998</v>
          </cell>
          <cell r="AV35">
            <v>29.161999999999999</v>
          </cell>
          <cell r="AW35">
            <v>59.856000000000002</v>
          </cell>
          <cell r="AX35">
            <v>35.262</v>
          </cell>
          <cell r="AY35">
            <v>24.594000000000001</v>
          </cell>
          <cell r="AZ35">
            <v>16.015999999999998</v>
          </cell>
          <cell r="BA35">
            <v>10.038</v>
          </cell>
          <cell r="BB35">
            <v>5.9779999999999998</v>
          </cell>
          <cell r="BC35">
            <v>106.723</v>
          </cell>
          <cell r="BD35">
            <v>56.646999999999998</v>
          </cell>
          <cell r="BE35">
            <v>50.075000000000003</v>
          </cell>
          <cell r="BF35">
            <v>5451.7920000000004</v>
          </cell>
          <cell r="BG35">
            <v>2974.39</v>
          </cell>
          <cell r="BH35">
            <v>2477.402</v>
          </cell>
          <cell r="BI35">
            <v>1038.6089999999999</v>
          </cell>
          <cell r="BJ35">
            <v>573.95899999999995</v>
          </cell>
          <cell r="BK35">
            <v>464.65</v>
          </cell>
          <cell r="BL35">
            <v>270.51299999999998</v>
          </cell>
          <cell r="BM35">
            <v>150.12700000000001</v>
          </cell>
          <cell r="BN35">
            <v>120.386</v>
          </cell>
          <cell r="BO35">
            <v>300.84399999999999</v>
          </cell>
          <cell r="BP35">
            <v>163.89699999999999</v>
          </cell>
          <cell r="BQ35">
            <v>136.946</v>
          </cell>
          <cell r="BR35">
            <v>467.25200000000001</v>
          </cell>
          <cell r="BS35">
            <v>259.93400000000003</v>
          </cell>
          <cell r="BT35">
            <v>207.31800000000001</v>
          </cell>
          <cell r="BU35">
            <v>4413.183</v>
          </cell>
          <cell r="BV35">
            <v>2400.431</v>
          </cell>
          <cell r="BW35">
            <v>2012.752</v>
          </cell>
          <cell r="BX35">
            <v>2251.759</v>
          </cell>
          <cell r="BY35">
            <v>1187.874</v>
          </cell>
          <cell r="BZ35">
            <v>1063.885</v>
          </cell>
          <cell r="CA35">
            <v>677.49599999999998</v>
          </cell>
          <cell r="CB35">
            <v>350.351</v>
          </cell>
          <cell r="CC35">
            <v>327.14499999999998</v>
          </cell>
          <cell r="CD35">
            <v>638.33299999999997</v>
          </cell>
          <cell r="CE35">
            <v>346.596</v>
          </cell>
          <cell r="CF35">
            <v>291.73599999999999</v>
          </cell>
          <cell r="CG35">
            <v>935.93100000000004</v>
          </cell>
          <cell r="CH35">
            <v>490.92700000000002</v>
          </cell>
          <cell r="CI35">
            <v>445.00400000000002</v>
          </cell>
          <cell r="CJ35">
            <v>2161.424</v>
          </cell>
          <cell r="CK35">
            <v>1212.556</v>
          </cell>
          <cell r="CL35">
            <v>948.86699999999996</v>
          </cell>
          <cell r="CM35">
            <v>1261.0229999999999</v>
          </cell>
          <cell r="CN35">
            <v>700.05100000000004</v>
          </cell>
          <cell r="CO35">
            <v>560.97199999999998</v>
          </cell>
          <cell r="CP35">
            <v>900.4</v>
          </cell>
          <cell r="CQ35">
            <v>512.505</v>
          </cell>
          <cell r="CR35">
            <v>387.89499999999998</v>
          </cell>
          <cell r="CS35">
            <v>784.01599999999996</v>
          </cell>
          <cell r="CT35">
            <v>437.904</v>
          </cell>
          <cell r="CU35">
            <v>346.11200000000002</v>
          </cell>
          <cell r="CV35">
            <v>116.384</v>
          </cell>
          <cell r="CW35">
            <v>74.600999999999999</v>
          </cell>
          <cell r="CX35">
            <v>41.783000000000001</v>
          </cell>
          <cell r="CY35">
            <v>507.33499999999998</v>
          </cell>
          <cell r="CZ35">
            <v>307.45100000000002</v>
          </cell>
          <cell r="DA35">
            <v>199.88300000000001</v>
          </cell>
          <cell r="DB35">
            <v>4944.4570000000003</v>
          </cell>
          <cell r="DC35">
            <v>2666.9380000000001</v>
          </cell>
          <cell r="DD35">
            <v>2277.5189999999998</v>
          </cell>
          <cell r="DE35">
            <v>6808.6549999999997</v>
          </cell>
          <cell r="DF35">
            <v>3371.0309999999999</v>
          </cell>
          <cell r="DG35">
            <v>3437.6239999999998</v>
          </cell>
          <cell r="DH35">
            <v>1326.9670000000001</v>
          </cell>
          <cell r="DI35">
            <v>658.46799999999996</v>
          </cell>
          <cell r="DJ35">
            <v>668.49900000000002</v>
          </cell>
          <cell r="DK35">
            <v>953.83699999999999</v>
          </cell>
          <cell r="DL35">
            <v>519.44899999999996</v>
          </cell>
          <cell r="DM35">
            <v>434.38900000000001</v>
          </cell>
          <cell r="DN35">
            <v>675.971</v>
          </cell>
          <cell r="DO35">
            <v>391.029</v>
          </cell>
          <cell r="DP35">
            <v>284.94299999999998</v>
          </cell>
          <cell r="DQ35">
            <v>277.86599999999999</v>
          </cell>
          <cell r="DR35">
            <v>128.41999999999999</v>
          </cell>
          <cell r="DS35">
            <v>149.446</v>
          </cell>
          <cell r="DT35">
            <v>108.874</v>
          </cell>
          <cell r="DU35">
            <v>43.557000000000002</v>
          </cell>
          <cell r="DV35">
            <v>65.316999999999993</v>
          </cell>
          <cell r="DW35">
            <v>137.81299999999999</v>
          </cell>
          <cell r="DX35">
            <v>74.099999999999994</v>
          </cell>
          <cell r="DY35">
            <v>63.713000000000001</v>
          </cell>
          <cell r="DZ35">
            <v>235.316</v>
          </cell>
          <cell r="EA35">
            <v>64.918999999999997</v>
          </cell>
          <cell r="EB35">
            <v>170.39699999999999</v>
          </cell>
          <cell r="EC35">
            <v>601.61500000000001</v>
          </cell>
          <cell r="ED35">
            <v>288.73</v>
          </cell>
          <cell r="EE35">
            <v>312.88400000000001</v>
          </cell>
          <cell r="EF35">
            <v>380.76</v>
          </cell>
          <cell r="EG35">
            <v>227.76</v>
          </cell>
          <cell r="EH35">
            <v>153</v>
          </cell>
          <cell r="EI35">
            <v>25.428000000000001</v>
          </cell>
          <cell r="EJ35">
            <v>14.105</v>
          </cell>
          <cell r="EK35">
            <v>11.324</v>
          </cell>
          <cell r="EL35">
            <v>220.85499999999999</v>
          </cell>
          <cell r="EM35">
            <v>60.97</v>
          </cell>
          <cell r="EN35">
            <v>159.88499999999999</v>
          </cell>
          <cell r="EO35">
            <v>278.85000000000002</v>
          </cell>
          <cell r="EP35">
            <v>157.74</v>
          </cell>
          <cell r="EQ35">
            <v>121.11</v>
          </cell>
          <cell r="ER35">
            <v>134.27699999999999</v>
          </cell>
          <cell r="ES35">
            <v>81.953000000000003</v>
          </cell>
          <cell r="ET35">
            <v>52.325000000000003</v>
          </cell>
          <cell r="EU35">
            <v>126.575</v>
          </cell>
          <cell r="EV35">
            <v>79.691000000000003</v>
          </cell>
          <cell r="EW35">
            <v>46.884</v>
          </cell>
          <cell r="EX35">
            <v>16.155000000000001</v>
          </cell>
          <cell r="EY35">
            <v>3.7759999999999998</v>
          </cell>
          <cell r="EZ35">
            <v>12.379</v>
          </cell>
          <cell r="FA35">
            <v>152.27500000000001</v>
          </cell>
          <cell r="FB35">
            <v>78.049000000000007</v>
          </cell>
          <cell r="FC35">
            <v>74.225999999999999</v>
          </cell>
          <cell r="FD35">
            <v>4275.2690000000002</v>
          </cell>
          <cell r="FE35">
            <v>2246.413</v>
          </cell>
          <cell r="FF35">
            <v>2028.857</v>
          </cell>
          <cell r="FG35">
            <v>384.83600000000001</v>
          </cell>
          <cell r="FH35">
            <v>209.67699999999999</v>
          </cell>
          <cell r="FI35">
            <v>175.15899999999999</v>
          </cell>
          <cell r="FJ35">
            <v>93.7</v>
          </cell>
          <cell r="FK35">
            <v>52.920999999999999</v>
          </cell>
          <cell r="FL35">
            <v>40.779000000000003</v>
          </cell>
          <cell r="FM35">
            <v>106.464</v>
          </cell>
          <cell r="FN35">
            <v>54.03</v>
          </cell>
          <cell r="FO35">
            <v>52.433999999999997</v>
          </cell>
          <cell r="FP35">
            <v>184.672</v>
          </cell>
          <cell r="FQ35">
            <v>102.726</v>
          </cell>
          <cell r="FR35">
            <v>81.945999999999998</v>
          </cell>
          <cell r="FS35">
            <v>3890.433</v>
          </cell>
          <cell r="FT35">
            <v>2036.7349999999999</v>
          </cell>
          <cell r="FU35">
            <v>1853.6980000000001</v>
          </cell>
          <cell r="FV35">
            <v>1001.7910000000001</v>
          </cell>
          <cell r="FW35">
            <v>514.79899999999998</v>
          </cell>
          <cell r="FX35">
            <v>486.99200000000002</v>
          </cell>
          <cell r="FY35">
            <v>249.24700000000001</v>
          </cell>
          <cell r="FZ35">
            <v>129.74</v>
          </cell>
          <cell r="GA35">
            <v>119.506</v>
          </cell>
          <cell r="GB35">
            <v>277.08300000000003</v>
          </cell>
          <cell r="GC35">
            <v>142.84200000000001</v>
          </cell>
          <cell r="GD35">
            <v>134.24199999999999</v>
          </cell>
          <cell r="GE35">
            <v>475.46100000000001</v>
          </cell>
          <cell r="GF35">
            <v>242.21700000000001</v>
          </cell>
          <cell r="GG35">
            <v>233.244</v>
          </cell>
          <cell r="GH35">
            <v>2888.6419999999998</v>
          </cell>
          <cell r="GI35">
            <v>1521.9369999999999</v>
          </cell>
          <cell r="GJ35">
            <v>1366.7059999999999</v>
          </cell>
          <cell r="GK35">
            <v>853.66</v>
          </cell>
          <cell r="GL35">
            <v>417.32299999999998</v>
          </cell>
          <cell r="GM35">
            <v>436.33699999999999</v>
          </cell>
          <cell r="GN35">
            <v>2034.9829999999999</v>
          </cell>
          <cell r="GO35">
            <v>1104.614</v>
          </cell>
          <cell r="GP35">
            <v>930.36900000000003</v>
          </cell>
          <cell r="GQ35">
            <v>1112.3320000000001</v>
          </cell>
          <cell r="GR35">
            <v>559.19000000000005</v>
          </cell>
          <cell r="GS35">
            <v>553.14200000000005</v>
          </cell>
          <cell r="GT35">
            <v>922.65099999999995</v>
          </cell>
          <cell r="GU35">
            <v>545.42499999999995</v>
          </cell>
          <cell r="GV35">
            <v>377.22699999999998</v>
          </cell>
          <cell r="GW35">
            <v>169.70500000000001</v>
          </cell>
          <cell r="GX35">
            <v>93.909000000000006</v>
          </cell>
          <cell r="GY35">
            <v>75.796000000000006</v>
          </cell>
          <cell r="GZ35">
            <v>4105.5640000000003</v>
          </cell>
          <cell r="HA35">
            <v>2152.5030000000002</v>
          </cell>
          <cell r="HB35">
            <v>1953.0609999999999</v>
          </cell>
          <cell r="HC35">
            <v>5941.4679999999998</v>
          </cell>
          <cell r="HD35">
            <v>2900.5630000000001</v>
          </cell>
          <cell r="HE35">
            <v>3040.904</v>
          </cell>
          <cell r="HF35">
            <v>811.62</v>
          </cell>
          <cell r="HG35">
            <v>390.25400000000002</v>
          </cell>
          <cell r="HH35">
            <v>421.36599999999999</v>
          </cell>
          <cell r="HI35">
            <v>547.49400000000003</v>
          </cell>
          <cell r="HJ35">
            <v>266.29000000000002</v>
          </cell>
          <cell r="HK35">
            <v>281.20400000000001</v>
          </cell>
          <cell r="HL35">
            <v>307.84399999999999</v>
          </cell>
          <cell r="HM35">
            <v>169.32300000000001</v>
          </cell>
          <cell r="HN35">
            <v>138.52000000000001</v>
          </cell>
          <cell r="HO35">
            <v>239.65</v>
          </cell>
          <cell r="HP35">
            <v>96.966999999999999</v>
          </cell>
          <cell r="HQ35">
            <v>142.68299999999999</v>
          </cell>
          <cell r="HR35">
            <v>67.447999999999993</v>
          </cell>
          <cell r="HS35">
            <v>27.841000000000001</v>
          </cell>
          <cell r="HT35">
            <v>39.606000000000002</v>
          </cell>
          <cell r="HU35">
            <v>90.253</v>
          </cell>
          <cell r="HV35">
            <v>49.734999999999999</v>
          </cell>
          <cell r="HW35">
            <v>40.518000000000001</v>
          </cell>
          <cell r="HX35">
            <v>173.87299999999999</v>
          </cell>
          <cell r="HY35">
            <v>74.228999999999999</v>
          </cell>
          <cell r="HZ35">
            <v>99.644000000000005</v>
          </cell>
          <cell r="IA35">
            <v>207.37700000000001</v>
          </cell>
          <cell r="IB35">
            <v>97.06</v>
          </cell>
          <cell r="IC35">
            <v>110.316</v>
          </cell>
          <cell r="ID35">
            <v>98.703999999999994</v>
          </cell>
          <cell r="IE35">
            <v>51.600999999999999</v>
          </cell>
          <cell r="IF35">
            <v>47.101999999999997</v>
          </cell>
          <cell r="IG35">
            <v>10.952999999999999</v>
          </cell>
          <cell r="IH35">
            <v>3.0880000000000001</v>
          </cell>
          <cell r="II35">
            <v>7.8650000000000002</v>
          </cell>
          <cell r="IJ35">
            <v>108.673</v>
          </cell>
          <cell r="IK35">
            <v>45.459000000000003</v>
          </cell>
          <cell r="IL35">
            <v>63.213999999999999</v>
          </cell>
          <cell r="IM35">
            <v>226.45400000000001</v>
          </cell>
          <cell r="IN35">
            <v>120.813</v>
          </cell>
          <cell r="IO35">
            <v>105.642</v>
          </cell>
          <cell r="IP35">
            <v>97.411000000000001</v>
          </cell>
          <cell r="IQ35">
            <v>58.93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0</v>
          </cell>
          <cell r="HN36">
            <v>0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  <cell r="IF36">
            <v>0</v>
          </cell>
          <cell r="IG36">
            <v>0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  <cell r="IO36">
            <v>0</v>
          </cell>
          <cell r="IP36">
            <v>0</v>
          </cell>
          <cell r="IQ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0</v>
          </cell>
          <cell r="IC37">
            <v>0</v>
          </cell>
          <cell r="ID37">
            <v>0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  <cell r="IO37">
            <v>0</v>
          </cell>
          <cell r="IP37">
            <v>0</v>
          </cell>
          <cell r="IQ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0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  <cell r="HU38">
            <v>0</v>
          </cell>
          <cell r="HV38">
            <v>0</v>
          </cell>
          <cell r="HW38">
            <v>0</v>
          </cell>
          <cell r="HX38">
            <v>0</v>
          </cell>
          <cell r="HY38">
            <v>0</v>
          </cell>
          <cell r="HZ38">
            <v>0</v>
          </cell>
          <cell r="IA38">
            <v>0</v>
          </cell>
          <cell r="IB38">
            <v>0</v>
          </cell>
          <cell r="IC38">
            <v>0</v>
          </cell>
          <cell r="ID38">
            <v>0</v>
          </cell>
          <cell r="IE38">
            <v>0</v>
          </cell>
          <cell r="IF38">
            <v>0</v>
          </cell>
          <cell r="IG38">
            <v>0</v>
          </cell>
          <cell r="IH38">
            <v>0</v>
          </cell>
          <cell r="II38">
            <v>0</v>
          </cell>
          <cell r="IJ38">
            <v>0</v>
          </cell>
          <cell r="IK38">
            <v>0</v>
          </cell>
          <cell r="IL38">
            <v>0</v>
          </cell>
          <cell r="IM38">
            <v>0</v>
          </cell>
          <cell r="IN38">
            <v>0</v>
          </cell>
          <cell r="IO38">
            <v>0</v>
          </cell>
          <cell r="IP38">
            <v>0</v>
          </cell>
          <cell r="IQ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  <cell r="HU39">
            <v>0</v>
          </cell>
          <cell r="HV39">
            <v>0</v>
          </cell>
          <cell r="HW39">
            <v>0</v>
          </cell>
          <cell r="HX39">
            <v>0</v>
          </cell>
          <cell r="HY39">
            <v>0</v>
          </cell>
          <cell r="HZ39">
            <v>0</v>
          </cell>
          <cell r="IA39">
            <v>0</v>
          </cell>
          <cell r="IB39">
            <v>0</v>
          </cell>
          <cell r="IC39">
            <v>0</v>
          </cell>
          <cell r="ID39">
            <v>0</v>
          </cell>
          <cell r="IE39">
            <v>0</v>
          </cell>
          <cell r="IF39">
            <v>0</v>
          </cell>
          <cell r="IG39">
            <v>0</v>
          </cell>
          <cell r="IH39">
            <v>0</v>
          </cell>
          <cell r="II39">
            <v>0</v>
          </cell>
          <cell r="IJ39">
            <v>0</v>
          </cell>
          <cell r="IK39">
            <v>0</v>
          </cell>
          <cell r="IL39">
            <v>0</v>
          </cell>
          <cell r="IM39">
            <v>0</v>
          </cell>
          <cell r="IN39">
            <v>0</v>
          </cell>
          <cell r="IO39">
            <v>0</v>
          </cell>
          <cell r="IP39">
            <v>0</v>
          </cell>
          <cell r="IQ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0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0</v>
          </cell>
          <cell r="IG40">
            <v>0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M40">
            <v>0</v>
          </cell>
          <cell r="IN40">
            <v>0</v>
          </cell>
          <cell r="IO40">
            <v>0</v>
          </cell>
          <cell r="IP40">
            <v>0</v>
          </cell>
          <cell r="IQ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0</v>
          </cell>
          <cell r="IB41">
            <v>0</v>
          </cell>
          <cell r="IC41">
            <v>0</v>
          </cell>
          <cell r="ID41">
            <v>0</v>
          </cell>
          <cell r="IE41">
            <v>0</v>
          </cell>
          <cell r="IF41">
            <v>0</v>
          </cell>
          <cell r="IG41">
            <v>0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  <cell r="IO41">
            <v>0</v>
          </cell>
          <cell r="IP41">
            <v>0</v>
          </cell>
          <cell r="IQ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0</v>
          </cell>
          <cell r="IC42">
            <v>0</v>
          </cell>
          <cell r="ID42">
            <v>0</v>
          </cell>
          <cell r="IE42">
            <v>0</v>
          </cell>
          <cell r="IF42">
            <v>0</v>
          </cell>
          <cell r="IG42">
            <v>0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  <cell r="IO42">
            <v>0</v>
          </cell>
          <cell r="IP42">
            <v>0</v>
          </cell>
          <cell r="IQ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  <cell r="IC43">
            <v>0</v>
          </cell>
          <cell r="ID43">
            <v>0</v>
          </cell>
          <cell r="IE43">
            <v>0</v>
          </cell>
          <cell r="IF43">
            <v>0</v>
          </cell>
          <cell r="IG43">
            <v>0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  <cell r="IO43">
            <v>0</v>
          </cell>
          <cell r="IP43">
            <v>0</v>
          </cell>
          <cell r="IQ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0</v>
          </cell>
          <cell r="IC44">
            <v>0</v>
          </cell>
          <cell r="ID44">
            <v>0</v>
          </cell>
          <cell r="IE44">
            <v>0</v>
          </cell>
          <cell r="IF44">
            <v>0</v>
          </cell>
          <cell r="IG44">
            <v>0</v>
          </cell>
          <cell r="IH44">
            <v>0</v>
          </cell>
          <cell r="II44">
            <v>0</v>
          </cell>
          <cell r="IJ44">
            <v>0</v>
          </cell>
          <cell r="IK44">
            <v>0</v>
          </cell>
          <cell r="IL44">
            <v>0</v>
          </cell>
          <cell r="IM44">
            <v>0</v>
          </cell>
          <cell r="IN44">
            <v>0</v>
          </cell>
          <cell r="IO44">
            <v>0</v>
          </cell>
          <cell r="IP44">
            <v>0</v>
          </cell>
          <cell r="IQ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0</v>
          </cell>
          <cell r="IC45">
            <v>0</v>
          </cell>
          <cell r="ID45">
            <v>0</v>
          </cell>
          <cell r="IE45">
            <v>0</v>
          </cell>
          <cell r="IF45">
            <v>0</v>
          </cell>
          <cell r="IG45">
            <v>0</v>
          </cell>
          <cell r="IH45">
            <v>0</v>
          </cell>
          <cell r="II45">
            <v>0</v>
          </cell>
          <cell r="IJ45">
            <v>0</v>
          </cell>
          <cell r="IK45">
            <v>0</v>
          </cell>
          <cell r="IL45">
            <v>0</v>
          </cell>
          <cell r="IM45">
            <v>0</v>
          </cell>
          <cell r="IN45">
            <v>0</v>
          </cell>
          <cell r="IO45">
            <v>0</v>
          </cell>
          <cell r="IP45">
            <v>0</v>
          </cell>
          <cell r="IQ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  <cell r="HU46">
            <v>0</v>
          </cell>
          <cell r="HV46">
            <v>0</v>
          </cell>
          <cell r="HW46">
            <v>0</v>
          </cell>
          <cell r="HX46">
            <v>0</v>
          </cell>
          <cell r="HY46">
            <v>0</v>
          </cell>
          <cell r="HZ46">
            <v>0</v>
          </cell>
          <cell r="IA46">
            <v>0</v>
          </cell>
          <cell r="IB46">
            <v>0</v>
          </cell>
          <cell r="IC46">
            <v>0</v>
          </cell>
          <cell r="ID46">
            <v>0</v>
          </cell>
          <cell r="IE46">
            <v>0</v>
          </cell>
          <cell r="IF46">
            <v>0</v>
          </cell>
          <cell r="IG46">
            <v>0</v>
          </cell>
          <cell r="IH46">
            <v>0</v>
          </cell>
          <cell r="II46">
            <v>0</v>
          </cell>
          <cell r="IJ46">
            <v>0</v>
          </cell>
          <cell r="IK46">
            <v>0</v>
          </cell>
          <cell r="IL46">
            <v>0</v>
          </cell>
          <cell r="IM46">
            <v>0</v>
          </cell>
          <cell r="IN46">
            <v>0</v>
          </cell>
          <cell r="IO46">
            <v>0</v>
          </cell>
          <cell r="IP46">
            <v>0</v>
          </cell>
          <cell r="IQ46">
            <v>0</v>
          </cell>
        </row>
        <row r="47">
          <cell r="B47">
            <v>113.113</v>
          </cell>
          <cell r="C47">
            <v>122.55200000000001</v>
          </cell>
          <cell r="D47">
            <v>1676.877</v>
          </cell>
          <cell r="E47">
            <v>858.16200000000003</v>
          </cell>
          <cell r="F47">
            <v>818.71500000000003</v>
          </cell>
          <cell r="G47">
            <v>3182.8029999999999</v>
          </cell>
          <cell r="H47">
            <v>1626.9459999999999</v>
          </cell>
          <cell r="I47">
            <v>1555.857</v>
          </cell>
          <cell r="J47">
            <v>687.16399999999999</v>
          </cell>
          <cell r="K47">
            <v>319.017</v>
          </cell>
          <cell r="L47">
            <v>368.14699999999999</v>
          </cell>
          <cell r="M47">
            <v>432.01299999999998</v>
          </cell>
          <cell r="N47">
            <v>191.846</v>
          </cell>
          <cell r="O47">
            <v>240.167</v>
          </cell>
          <cell r="P47">
            <v>306.68700000000001</v>
          </cell>
          <cell r="Q47">
            <v>143.614</v>
          </cell>
          <cell r="R47">
            <v>163.07300000000001</v>
          </cell>
          <cell r="S47">
            <v>125.32599999999999</v>
          </cell>
          <cell r="T47">
            <v>48.231999999999999</v>
          </cell>
          <cell r="U47">
            <v>77.093999999999994</v>
          </cell>
          <cell r="V47">
            <v>88.028000000000006</v>
          </cell>
          <cell r="W47">
            <v>33.045999999999999</v>
          </cell>
          <cell r="X47">
            <v>54.981999999999999</v>
          </cell>
          <cell r="Y47">
            <v>112.42100000000001</v>
          </cell>
          <cell r="Z47">
            <v>56.014000000000003</v>
          </cell>
          <cell r="AA47">
            <v>56.406999999999996</v>
          </cell>
          <cell r="AB47">
            <v>142.72999999999999</v>
          </cell>
          <cell r="AC47">
            <v>71.156999999999996</v>
          </cell>
          <cell r="AD47">
            <v>71.572999999999993</v>
          </cell>
          <cell r="AE47">
            <v>320.69200000000001</v>
          </cell>
          <cell r="AF47">
            <v>147.048</v>
          </cell>
          <cell r="AG47">
            <v>173.64400000000001</v>
          </cell>
          <cell r="AH47">
            <v>185.803</v>
          </cell>
          <cell r="AI47">
            <v>84.873000000000005</v>
          </cell>
          <cell r="AJ47">
            <v>100.93</v>
          </cell>
          <cell r="AK47">
            <v>28.942</v>
          </cell>
          <cell r="AL47">
            <v>9.3800000000000008</v>
          </cell>
          <cell r="AM47">
            <v>19.562000000000001</v>
          </cell>
          <cell r="AN47">
            <v>134.88900000000001</v>
          </cell>
          <cell r="AO47">
            <v>62.174999999999997</v>
          </cell>
          <cell r="AP47">
            <v>72.713999999999999</v>
          </cell>
          <cell r="AQ47">
            <v>170.124</v>
          </cell>
          <cell r="AR47">
            <v>93.236000000000004</v>
          </cell>
          <cell r="AS47">
            <v>76.888000000000005</v>
          </cell>
          <cell r="AT47">
            <v>65.091999999999999</v>
          </cell>
          <cell r="AU47">
            <v>34.783999999999999</v>
          </cell>
          <cell r="AV47">
            <v>30.309000000000001</v>
          </cell>
          <cell r="AW47">
            <v>49.862000000000002</v>
          </cell>
          <cell r="AX47">
            <v>28.239000000000001</v>
          </cell>
          <cell r="AY47">
            <v>21.623000000000001</v>
          </cell>
          <cell r="AZ47">
            <v>10.794</v>
          </cell>
          <cell r="BA47">
            <v>5.5670000000000002</v>
          </cell>
          <cell r="BB47">
            <v>5.2270000000000003</v>
          </cell>
          <cell r="BC47">
            <v>120.262</v>
          </cell>
          <cell r="BD47">
            <v>64.997</v>
          </cell>
          <cell r="BE47">
            <v>55.265000000000001</v>
          </cell>
          <cell r="BF47">
            <v>5631.89</v>
          </cell>
          <cell r="BG47">
            <v>3022.547</v>
          </cell>
          <cell r="BH47">
            <v>2609.3429999999998</v>
          </cell>
          <cell r="BI47">
            <v>1149.6030000000001</v>
          </cell>
          <cell r="BJ47">
            <v>612.77599999999995</v>
          </cell>
          <cell r="BK47">
            <v>536.827</v>
          </cell>
          <cell r="BL47">
            <v>284.13299999999998</v>
          </cell>
          <cell r="BM47">
            <v>153.75800000000001</v>
          </cell>
          <cell r="BN47">
            <v>130.375</v>
          </cell>
          <cell r="BO47">
            <v>333.12200000000001</v>
          </cell>
          <cell r="BP47">
            <v>181.82300000000001</v>
          </cell>
          <cell r="BQ47">
            <v>151.30000000000001</v>
          </cell>
          <cell r="BR47">
            <v>532.34799999999996</v>
          </cell>
          <cell r="BS47">
            <v>277.19499999999999</v>
          </cell>
          <cell r="BT47">
            <v>255.15199999999999</v>
          </cell>
          <cell r="BU47">
            <v>4482.2870000000003</v>
          </cell>
          <cell r="BV47">
            <v>2409.7710000000002</v>
          </cell>
          <cell r="BW47">
            <v>2072.5160000000001</v>
          </cell>
          <cell r="BX47">
            <v>2308.924</v>
          </cell>
          <cell r="BY47">
            <v>1238.8879999999999</v>
          </cell>
          <cell r="BZ47">
            <v>1070.0360000000001</v>
          </cell>
          <cell r="CA47">
            <v>643.36199999999997</v>
          </cell>
          <cell r="CB47">
            <v>353.93700000000001</v>
          </cell>
          <cell r="CC47">
            <v>289.42399999999998</v>
          </cell>
          <cell r="CD47">
            <v>704.05399999999997</v>
          </cell>
          <cell r="CE47">
            <v>371.279</v>
          </cell>
          <cell r="CF47">
            <v>332.77499999999998</v>
          </cell>
          <cell r="CG47">
            <v>961.50800000000004</v>
          </cell>
          <cell r="CH47">
            <v>513.67200000000003</v>
          </cell>
          <cell r="CI47">
            <v>447.83600000000001</v>
          </cell>
          <cell r="CJ47">
            <v>2173.3629999999998</v>
          </cell>
          <cell r="CK47">
            <v>1170.883</v>
          </cell>
          <cell r="CL47">
            <v>1002.481</v>
          </cell>
          <cell r="CM47">
            <v>1208.3579999999999</v>
          </cell>
          <cell r="CN47">
            <v>647.64700000000005</v>
          </cell>
          <cell r="CO47">
            <v>560.71100000000001</v>
          </cell>
          <cell r="CP47">
            <v>965.005</v>
          </cell>
          <cell r="CQ47">
            <v>523.23599999999999</v>
          </cell>
          <cell r="CR47">
            <v>441.76900000000001</v>
          </cell>
          <cell r="CS47">
            <v>812.89800000000002</v>
          </cell>
          <cell r="CT47">
            <v>432.07799999999997</v>
          </cell>
          <cell r="CU47">
            <v>380.82</v>
          </cell>
          <cell r="CV47">
            <v>152.108</v>
          </cell>
          <cell r="CW47">
            <v>91.158000000000001</v>
          </cell>
          <cell r="CX47">
            <v>60.95</v>
          </cell>
          <cell r="CY47">
            <v>566.13699999999994</v>
          </cell>
          <cell r="CZ47">
            <v>336.69600000000003</v>
          </cell>
          <cell r="DA47">
            <v>229.441</v>
          </cell>
          <cell r="DB47">
            <v>5065.7529999999997</v>
          </cell>
          <cell r="DC47">
            <v>2685.8510000000001</v>
          </cell>
          <cell r="DD47">
            <v>2379.902</v>
          </cell>
          <cell r="DE47">
            <v>6914.2740000000003</v>
          </cell>
          <cell r="DF47">
            <v>3416.8310000000001</v>
          </cell>
          <cell r="DG47">
            <v>3497.4430000000002</v>
          </cell>
          <cell r="DH47">
            <v>1350.5319999999999</v>
          </cell>
          <cell r="DI47">
            <v>685.22500000000002</v>
          </cell>
          <cell r="DJ47">
            <v>665.30700000000002</v>
          </cell>
          <cell r="DK47">
            <v>1047.357</v>
          </cell>
          <cell r="DL47">
            <v>567.48</v>
          </cell>
          <cell r="DM47">
            <v>479.87700000000001</v>
          </cell>
          <cell r="DN47">
            <v>731.529</v>
          </cell>
          <cell r="DO47">
            <v>420.44200000000001</v>
          </cell>
          <cell r="DP47">
            <v>311.08600000000001</v>
          </cell>
          <cell r="DQ47">
            <v>315.82799999999997</v>
          </cell>
          <cell r="DR47">
            <v>147.03800000000001</v>
          </cell>
          <cell r="DS47">
            <v>168.79</v>
          </cell>
          <cell r="DT47">
            <v>109.642</v>
          </cell>
          <cell r="DU47">
            <v>50.292000000000002</v>
          </cell>
          <cell r="DV47">
            <v>59.35</v>
          </cell>
          <cell r="DW47">
            <v>118.745</v>
          </cell>
          <cell r="DX47">
            <v>62.820999999999998</v>
          </cell>
          <cell r="DY47">
            <v>55.923999999999999</v>
          </cell>
          <cell r="DZ47">
            <v>184.43</v>
          </cell>
          <cell r="EA47">
            <v>54.923999999999999</v>
          </cell>
          <cell r="EB47">
            <v>129.50700000000001</v>
          </cell>
          <cell r="EC47">
            <v>623.41600000000005</v>
          </cell>
          <cell r="ED47">
            <v>315.56799999999998</v>
          </cell>
          <cell r="EE47">
            <v>307.84800000000001</v>
          </cell>
          <cell r="EF47">
            <v>445.827</v>
          </cell>
          <cell r="EG47">
            <v>260.41899999999998</v>
          </cell>
          <cell r="EH47">
            <v>185.40799999999999</v>
          </cell>
          <cell r="EI47">
            <v>31.166</v>
          </cell>
          <cell r="EJ47">
            <v>11.818</v>
          </cell>
          <cell r="EK47">
            <v>19.349</v>
          </cell>
          <cell r="EL47">
            <v>177.589</v>
          </cell>
          <cell r="EM47">
            <v>55.149000000000001</v>
          </cell>
          <cell r="EN47">
            <v>122.44</v>
          </cell>
          <cell r="EO47">
            <v>245.89599999999999</v>
          </cell>
          <cell r="EP47">
            <v>138.87200000000001</v>
          </cell>
          <cell r="EQ47">
            <v>107.023</v>
          </cell>
          <cell r="ER47">
            <v>115.575</v>
          </cell>
          <cell r="ES47">
            <v>65.986000000000004</v>
          </cell>
          <cell r="ET47">
            <v>49.588999999999999</v>
          </cell>
          <cell r="EU47">
            <v>120.31</v>
          </cell>
          <cell r="EV47">
            <v>76.275999999999996</v>
          </cell>
          <cell r="EW47">
            <v>44.033000000000001</v>
          </cell>
          <cell r="EX47">
            <v>17.481999999999999</v>
          </cell>
          <cell r="EY47">
            <v>11.866</v>
          </cell>
          <cell r="EZ47">
            <v>5.6159999999999997</v>
          </cell>
          <cell r="FA47">
            <v>125.586</v>
          </cell>
          <cell r="FB47">
            <v>62.595999999999997</v>
          </cell>
          <cell r="FC47">
            <v>62.99</v>
          </cell>
          <cell r="FD47">
            <v>4388.223</v>
          </cell>
          <cell r="FE47">
            <v>2301.2449999999999</v>
          </cell>
          <cell r="FF47">
            <v>2086.9789999999998</v>
          </cell>
          <cell r="FG47">
            <v>465.33300000000003</v>
          </cell>
          <cell r="FH47">
            <v>248.75899999999999</v>
          </cell>
          <cell r="FI47">
            <v>216.57400000000001</v>
          </cell>
          <cell r="FJ47">
            <v>124.496</v>
          </cell>
          <cell r="FK47">
            <v>64.596000000000004</v>
          </cell>
          <cell r="FL47">
            <v>59.9</v>
          </cell>
          <cell r="FM47">
            <v>129.697</v>
          </cell>
          <cell r="FN47">
            <v>72.209000000000003</v>
          </cell>
          <cell r="FO47">
            <v>57.488</v>
          </cell>
          <cell r="FP47">
            <v>211.14099999999999</v>
          </cell>
          <cell r="FQ47">
            <v>111.95399999999999</v>
          </cell>
          <cell r="FR47">
            <v>99.186000000000007</v>
          </cell>
          <cell r="FS47">
            <v>3922.89</v>
          </cell>
          <cell r="FT47">
            <v>2052.4859999999999</v>
          </cell>
          <cell r="FU47">
            <v>1870.405</v>
          </cell>
          <cell r="FV47">
            <v>1072.4770000000001</v>
          </cell>
          <cell r="FW47">
            <v>553.53800000000001</v>
          </cell>
          <cell r="FX47">
            <v>518.93899999999996</v>
          </cell>
          <cell r="FY47">
            <v>274.14299999999997</v>
          </cell>
          <cell r="FZ47">
            <v>146.428</v>
          </cell>
          <cell r="GA47">
            <v>127.715</v>
          </cell>
          <cell r="GB47">
            <v>309.48200000000003</v>
          </cell>
          <cell r="GC47">
            <v>157.50399999999999</v>
          </cell>
          <cell r="GD47">
            <v>151.97800000000001</v>
          </cell>
          <cell r="GE47">
            <v>488.85199999999998</v>
          </cell>
          <cell r="GF47">
            <v>249.60599999999999</v>
          </cell>
          <cell r="GG47">
            <v>239.24600000000001</v>
          </cell>
          <cell r="GH47">
            <v>2850.413</v>
          </cell>
          <cell r="GI47">
            <v>1498.9480000000001</v>
          </cell>
          <cell r="GJ47">
            <v>1351.4659999999999</v>
          </cell>
          <cell r="GK47">
            <v>823.11900000000003</v>
          </cell>
          <cell r="GL47">
            <v>401.56400000000002</v>
          </cell>
          <cell r="GM47">
            <v>421.55500000000001</v>
          </cell>
          <cell r="GN47">
            <v>2027.2950000000001</v>
          </cell>
          <cell r="GO47">
            <v>1097.384</v>
          </cell>
          <cell r="GP47">
            <v>929.91099999999994</v>
          </cell>
          <cell r="GQ47">
            <v>1136.0730000000001</v>
          </cell>
          <cell r="GR47">
            <v>557.75400000000002</v>
          </cell>
          <cell r="GS47">
            <v>578.31899999999996</v>
          </cell>
          <cell r="GT47">
            <v>891.22199999999998</v>
          </cell>
          <cell r="GU47">
            <v>539.63</v>
          </cell>
          <cell r="GV47">
            <v>351.59199999999998</v>
          </cell>
          <cell r="GW47">
            <v>200.197</v>
          </cell>
          <cell r="GX47">
            <v>117.255</v>
          </cell>
          <cell r="GY47">
            <v>82.941999999999993</v>
          </cell>
          <cell r="GZ47">
            <v>4188.0259999999998</v>
          </cell>
          <cell r="HA47">
            <v>2183.9899999999998</v>
          </cell>
          <cell r="HB47">
            <v>2004.037</v>
          </cell>
          <cell r="HC47">
            <v>6014.9449999999997</v>
          </cell>
          <cell r="HD47">
            <v>2937.375</v>
          </cell>
          <cell r="HE47">
            <v>3077.57</v>
          </cell>
          <cell r="HF47">
            <v>827.02</v>
          </cell>
          <cell r="HG47">
            <v>411.262</v>
          </cell>
          <cell r="HH47">
            <v>415.75799999999998</v>
          </cell>
          <cell r="HI47">
            <v>591.72400000000005</v>
          </cell>
          <cell r="HJ47">
            <v>301.96800000000002</v>
          </cell>
          <cell r="HK47">
            <v>289.75599999999997</v>
          </cell>
          <cell r="HL47">
            <v>351.98</v>
          </cell>
          <cell r="HM47">
            <v>195.04599999999999</v>
          </cell>
          <cell r="HN47">
            <v>156.934</v>
          </cell>
          <cell r="HO47">
            <v>239.744</v>
          </cell>
          <cell r="HP47">
            <v>106.922</v>
          </cell>
          <cell r="HQ47">
            <v>132.822</v>
          </cell>
          <cell r="HR47">
            <v>62.631</v>
          </cell>
          <cell r="HS47">
            <v>20.847999999999999</v>
          </cell>
          <cell r="HT47">
            <v>41.783000000000001</v>
          </cell>
          <cell r="HU47">
            <v>70.709000000000003</v>
          </cell>
          <cell r="HV47">
            <v>40.017000000000003</v>
          </cell>
          <cell r="HW47">
            <v>30.692</v>
          </cell>
          <cell r="HX47">
            <v>164.58799999999999</v>
          </cell>
          <cell r="HY47">
            <v>69.277000000000001</v>
          </cell>
          <cell r="HZ47">
            <v>95.31</v>
          </cell>
          <cell r="IA47">
            <v>239.83699999999999</v>
          </cell>
          <cell r="IB47">
            <v>116.71899999999999</v>
          </cell>
          <cell r="IC47">
            <v>123.11799999999999</v>
          </cell>
          <cell r="ID47">
            <v>132.39400000000001</v>
          </cell>
          <cell r="IE47">
            <v>72.305999999999997</v>
          </cell>
          <cell r="IF47">
            <v>60.088000000000001</v>
          </cell>
          <cell r="IG47">
            <v>12.506</v>
          </cell>
          <cell r="IH47">
            <v>4.9329999999999998</v>
          </cell>
          <cell r="II47">
            <v>7.5730000000000004</v>
          </cell>
          <cell r="IJ47">
            <v>107.443</v>
          </cell>
          <cell r="IK47">
            <v>44.412999999999997</v>
          </cell>
          <cell r="IL47">
            <v>63.03</v>
          </cell>
          <cell r="IM47">
            <v>195.65700000000001</v>
          </cell>
          <cell r="IN47">
            <v>109.83</v>
          </cell>
          <cell r="IO47">
            <v>85.825999999999993</v>
          </cell>
          <cell r="IP47">
            <v>84.355000000000004</v>
          </cell>
          <cell r="IQ47">
            <v>49.067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0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</v>
          </cell>
          <cell r="HN48">
            <v>0</v>
          </cell>
          <cell r="HO48">
            <v>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0</v>
          </cell>
          <cell r="HU48">
            <v>0</v>
          </cell>
          <cell r="HV48">
            <v>0</v>
          </cell>
          <cell r="HW48">
            <v>0</v>
          </cell>
          <cell r="HX48">
            <v>0</v>
          </cell>
          <cell r="HY48">
            <v>0</v>
          </cell>
          <cell r="HZ48">
            <v>0</v>
          </cell>
          <cell r="IA48">
            <v>0</v>
          </cell>
          <cell r="IB48">
            <v>0</v>
          </cell>
          <cell r="IC48">
            <v>0</v>
          </cell>
          <cell r="ID48">
            <v>0</v>
          </cell>
          <cell r="IE48">
            <v>0</v>
          </cell>
          <cell r="IF48">
            <v>0</v>
          </cell>
          <cell r="IG48">
            <v>0</v>
          </cell>
          <cell r="IH48">
            <v>0</v>
          </cell>
          <cell r="II48">
            <v>0</v>
          </cell>
          <cell r="IJ48">
            <v>0</v>
          </cell>
          <cell r="IK48">
            <v>0</v>
          </cell>
          <cell r="IL48">
            <v>0</v>
          </cell>
          <cell r="IM48">
            <v>0</v>
          </cell>
          <cell r="IN48">
            <v>0</v>
          </cell>
          <cell r="IO48">
            <v>0</v>
          </cell>
          <cell r="IP48">
            <v>0</v>
          </cell>
          <cell r="IQ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  <cell r="GY49">
            <v>0</v>
          </cell>
          <cell r="GZ49">
            <v>0</v>
          </cell>
          <cell r="HA49">
            <v>0</v>
          </cell>
          <cell r="HB49">
            <v>0</v>
          </cell>
          <cell r="HC49">
            <v>0</v>
          </cell>
          <cell r="HD49">
            <v>0</v>
          </cell>
          <cell r="HE49">
            <v>0</v>
          </cell>
          <cell r="HF49">
            <v>0</v>
          </cell>
          <cell r="HG49">
            <v>0</v>
          </cell>
          <cell r="HH49">
            <v>0</v>
          </cell>
          <cell r="HI49">
            <v>0</v>
          </cell>
          <cell r="HJ49">
            <v>0</v>
          </cell>
          <cell r="HK49">
            <v>0</v>
          </cell>
          <cell r="HL49">
            <v>0</v>
          </cell>
          <cell r="HM49">
            <v>0</v>
          </cell>
          <cell r="HN49">
            <v>0</v>
          </cell>
          <cell r="HO49">
            <v>0</v>
          </cell>
          <cell r="HP49">
            <v>0</v>
          </cell>
          <cell r="HQ49">
            <v>0</v>
          </cell>
          <cell r="HR49">
            <v>0</v>
          </cell>
          <cell r="HS49">
            <v>0</v>
          </cell>
          <cell r="HT49">
            <v>0</v>
          </cell>
          <cell r="HU49">
            <v>0</v>
          </cell>
          <cell r="HV49">
            <v>0</v>
          </cell>
          <cell r="HW49">
            <v>0</v>
          </cell>
          <cell r="HX49">
            <v>0</v>
          </cell>
          <cell r="HY49">
            <v>0</v>
          </cell>
          <cell r="HZ49">
            <v>0</v>
          </cell>
          <cell r="IA49">
            <v>0</v>
          </cell>
          <cell r="IB49">
            <v>0</v>
          </cell>
          <cell r="IC49">
            <v>0</v>
          </cell>
          <cell r="ID49">
            <v>0</v>
          </cell>
          <cell r="IE49">
            <v>0</v>
          </cell>
          <cell r="IF49">
            <v>0</v>
          </cell>
          <cell r="IG49">
            <v>0</v>
          </cell>
          <cell r="IH49">
            <v>0</v>
          </cell>
          <cell r="II49">
            <v>0</v>
          </cell>
          <cell r="IJ49">
            <v>0</v>
          </cell>
          <cell r="IK49">
            <v>0</v>
          </cell>
          <cell r="IL49">
            <v>0</v>
          </cell>
          <cell r="IM49">
            <v>0</v>
          </cell>
          <cell r="IN49">
            <v>0</v>
          </cell>
          <cell r="IO49">
            <v>0</v>
          </cell>
          <cell r="IP49">
            <v>0</v>
          </cell>
          <cell r="IQ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  <cell r="HU50">
            <v>0</v>
          </cell>
          <cell r="HV50">
            <v>0</v>
          </cell>
          <cell r="HW50">
            <v>0</v>
          </cell>
          <cell r="HX50">
            <v>0</v>
          </cell>
          <cell r="HY50">
            <v>0</v>
          </cell>
          <cell r="HZ50">
            <v>0</v>
          </cell>
          <cell r="IA50">
            <v>0</v>
          </cell>
          <cell r="IB50">
            <v>0</v>
          </cell>
          <cell r="IC50">
            <v>0</v>
          </cell>
          <cell r="ID50">
            <v>0</v>
          </cell>
          <cell r="IE50">
            <v>0</v>
          </cell>
          <cell r="IF50">
            <v>0</v>
          </cell>
          <cell r="IG50">
            <v>0</v>
          </cell>
          <cell r="IH50">
            <v>0</v>
          </cell>
          <cell r="II50">
            <v>0</v>
          </cell>
          <cell r="IJ50">
            <v>0</v>
          </cell>
          <cell r="IK50">
            <v>0</v>
          </cell>
          <cell r="IL50">
            <v>0</v>
          </cell>
          <cell r="IM50">
            <v>0</v>
          </cell>
          <cell r="IN50">
            <v>0</v>
          </cell>
          <cell r="IO50">
            <v>0</v>
          </cell>
          <cell r="IP50">
            <v>0</v>
          </cell>
          <cell r="IQ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0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0</v>
          </cell>
          <cell r="HN51">
            <v>0</v>
          </cell>
          <cell r="HO51">
            <v>0</v>
          </cell>
          <cell r="HP51">
            <v>0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0</v>
          </cell>
          <cell r="IG51">
            <v>0</v>
          </cell>
          <cell r="IH51">
            <v>0</v>
          </cell>
          <cell r="II51">
            <v>0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  <cell r="IN51">
            <v>0</v>
          </cell>
          <cell r="IO51">
            <v>0</v>
          </cell>
          <cell r="IP51">
            <v>0</v>
          </cell>
          <cell r="IQ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  <cell r="GY52">
            <v>0</v>
          </cell>
          <cell r="GZ52">
            <v>0</v>
          </cell>
          <cell r="HA52">
            <v>0</v>
          </cell>
          <cell r="HB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0</v>
          </cell>
          <cell r="HT52">
            <v>0</v>
          </cell>
          <cell r="HU52">
            <v>0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  <cell r="IA52">
            <v>0</v>
          </cell>
          <cell r="IB52">
            <v>0</v>
          </cell>
          <cell r="IC52">
            <v>0</v>
          </cell>
          <cell r="ID52">
            <v>0</v>
          </cell>
          <cell r="IE52">
            <v>0</v>
          </cell>
          <cell r="IF52">
            <v>0</v>
          </cell>
          <cell r="IG52">
            <v>0</v>
          </cell>
          <cell r="IH52">
            <v>0</v>
          </cell>
          <cell r="II52">
            <v>0</v>
          </cell>
          <cell r="IJ52">
            <v>0</v>
          </cell>
          <cell r="IK52">
            <v>0</v>
          </cell>
          <cell r="IL52">
            <v>0</v>
          </cell>
          <cell r="IM52">
            <v>0</v>
          </cell>
          <cell r="IN52">
            <v>0</v>
          </cell>
          <cell r="IO52">
            <v>0</v>
          </cell>
          <cell r="IP52">
            <v>0</v>
          </cell>
          <cell r="IQ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  <cell r="HU53">
            <v>0</v>
          </cell>
          <cell r="HV53">
            <v>0</v>
          </cell>
          <cell r="HW53">
            <v>0</v>
          </cell>
          <cell r="HX53">
            <v>0</v>
          </cell>
          <cell r="HY53">
            <v>0</v>
          </cell>
          <cell r="HZ53">
            <v>0</v>
          </cell>
          <cell r="IA53">
            <v>0</v>
          </cell>
          <cell r="IB53">
            <v>0</v>
          </cell>
          <cell r="IC53">
            <v>0</v>
          </cell>
          <cell r="ID53">
            <v>0</v>
          </cell>
          <cell r="IE53">
            <v>0</v>
          </cell>
          <cell r="IF53">
            <v>0</v>
          </cell>
          <cell r="IG53">
            <v>0</v>
          </cell>
          <cell r="IH53">
            <v>0</v>
          </cell>
          <cell r="II53">
            <v>0</v>
          </cell>
          <cell r="IJ53">
            <v>0</v>
          </cell>
          <cell r="IK53">
            <v>0</v>
          </cell>
          <cell r="IL53">
            <v>0</v>
          </cell>
          <cell r="IM53">
            <v>0</v>
          </cell>
          <cell r="IN53">
            <v>0</v>
          </cell>
          <cell r="IO53">
            <v>0</v>
          </cell>
          <cell r="IP53">
            <v>0</v>
          </cell>
          <cell r="IQ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  <cell r="IC54">
            <v>0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0</v>
          </cell>
          <cell r="IM54">
            <v>0</v>
          </cell>
          <cell r="IN54">
            <v>0</v>
          </cell>
          <cell r="IO54">
            <v>0</v>
          </cell>
          <cell r="IP54">
            <v>0</v>
          </cell>
          <cell r="IQ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0</v>
          </cell>
          <cell r="HN55">
            <v>0</v>
          </cell>
          <cell r="HO55">
            <v>0</v>
          </cell>
          <cell r="HP55">
            <v>0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0</v>
          </cell>
          <cell r="IG55">
            <v>0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M55">
            <v>0</v>
          </cell>
          <cell r="IN55">
            <v>0</v>
          </cell>
          <cell r="IO55">
            <v>0</v>
          </cell>
          <cell r="IP55">
            <v>0</v>
          </cell>
          <cell r="IQ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M56">
            <v>0</v>
          </cell>
          <cell r="GN56">
            <v>0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S56">
            <v>0</v>
          </cell>
          <cell r="GT56">
            <v>0</v>
          </cell>
          <cell r="GU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  <cell r="HC56">
            <v>0</v>
          </cell>
          <cell r="HD56">
            <v>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0</v>
          </cell>
          <cell r="HJ56">
            <v>0</v>
          </cell>
          <cell r="HK56">
            <v>0</v>
          </cell>
          <cell r="HL56">
            <v>0</v>
          </cell>
          <cell r="HM56">
            <v>0</v>
          </cell>
          <cell r="HN56">
            <v>0</v>
          </cell>
          <cell r="HO56">
            <v>0</v>
          </cell>
          <cell r="HP56">
            <v>0</v>
          </cell>
          <cell r="HQ56">
            <v>0</v>
          </cell>
          <cell r="HR56">
            <v>0</v>
          </cell>
          <cell r="HS56">
            <v>0</v>
          </cell>
          <cell r="HT56">
            <v>0</v>
          </cell>
          <cell r="HU56">
            <v>0</v>
          </cell>
          <cell r="HV56">
            <v>0</v>
          </cell>
          <cell r="HW56">
            <v>0</v>
          </cell>
          <cell r="HX56">
            <v>0</v>
          </cell>
          <cell r="HY56">
            <v>0</v>
          </cell>
          <cell r="HZ56">
            <v>0</v>
          </cell>
          <cell r="IA56">
            <v>0</v>
          </cell>
          <cell r="IB56">
            <v>0</v>
          </cell>
          <cell r="IC56">
            <v>0</v>
          </cell>
          <cell r="ID56">
            <v>0</v>
          </cell>
          <cell r="IE56">
            <v>0</v>
          </cell>
          <cell r="IF56">
            <v>0</v>
          </cell>
          <cell r="IG56">
            <v>0</v>
          </cell>
          <cell r="IH56">
            <v>0</v>
          </cell>
          <cell r="II56">
            <v>0</v>
          </cell>
          <cell r="IJ56">
            <v>0</v>
          </cell>
          <cell r="IK56">
            <v>0</v>
          </cell>
          <cell r="IL56">
            <v>0</v>
          </cell>
          <cell r="IM56">
            <v>0</v>
          </cell>
          <cell r="IN56">
            <v>0</v>
          </cell>
          <cell r="IO56">
            <v>0</v>
          </cell>
          <cell r="IP56">
            <v>0</v>
          </cell>
          <cell r="IQ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0</v>
          </cell>
          <cell r="GE57">
            <v>0</v>
          </cell>
          <cell r="GF57">
            <v>0</v>
          </cell>
          <cell r="GG57">
            <v>0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  <cell r="HU57">
            <v>0</v>
          </cell>
          <cell r="HV57">
            <v>0</v>
          </cell>
          <cell r="HW57">
            <v>0</v>
          </cell>
          <cell r="HX57">
            <v>0</v>
          </cell>
          <cell r="HY57">
            <v>0</v>
          </cell>
          <cell r="HZ57">
            <v>0</v>
          </cell>
          <cell r="IA57">
            <v>0</v>
          </cell>
          <cell r="IB57">
            <v>0</v>
          </cell>
          <cell r="IC57">
            <v>0</v>
          </cell>
          <cell r="ID57">
            <v>0</v>
          </cell>
          <cell r="IE57">
            <v>0</v>
          </cell>
          <cell r="IF57">
            <v>0</v>
          </cell>
          <cell r="IG57">
            <v>0</v>
          </cell>
          <cell r="IH57">
            <v>0</v>
          </cell>
          <cell r="II57">
            <v>0</v>
          </cell>
          <cell r="IJ57">
            <v>0</v>
          </cell>
          <cell r="IK57">
            <v>0</v>
          </cell>
          <cell r="IL57">
            <v>0</v>
          </cell>
          <cell r="IM57">
            <v>0</v>
          </cell>
          <cell r="IN57">
            <v>0</v>
          </cell>
          <cell r="IO57">
            <v>0</v>
          </cell>
          <cell r="IP57">
            <v>0</v>
          </cell>
          <cell r="IQ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0</v>
          </cell>
          <cell r="GU58">
            <v>0</v>
          </cell>
          <cell r="GV58">
            <v>0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0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0</v>
          </cell>
          <cell r="HN58">
            <v>0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  <cell r="IH58">
            <v>0</v>
          </cell>
          <cell r="II58">
            <v>0</v>
          </cell>
          <cell r="IJ58">
            <v>0</v>
          </cell>
          <cell r="IK58">
            <v>0</v>
          </cell>
          <cell r="IL58">
            <v>0</v>
          </cell>
          <cell r="IM58">
            <v>0</v>
          </cell>
          <cell r="IN58">
            <v>0</v>
          </cell>
          <cell r="IO58">
            <v>0</v>
          </cell>
          <cell r="IP58">
            <v>0</v>
          </cell>
          <cell r="IQ58">
            <v>0</v>
          </cell>
        </row>
        <row r="59">
          <cell r="B59">
            <v>137.90600000000001</v>
          </cell>
          <cell r="C59">
            <v>143.268</v>
          </cell>
          <cell r="D59">
            <v>1692.575</v>
          </cell>
          <cell r="E59">
            <v>869.13099999999997</v>
          </cell>
          <cell r="F59">
            <v>823.44500000000005</v>
          </cell>
          <cell r="G59">
            <v>3214.3850000000002</v>
          </cell>
          <cell r="H59">
            <v>1641.883</v>
          </cell>
          <cell r="I59">
            <v>1572.502</v>
          </cell>
          <cell r="J59">
            <v>730.07500000000005</v>
          </cell>
          <cell r="K59">
            <v>343.05200000000002</v>
          </cell>
          <cell r="L59">
            <v>387.02300000000002</v>
          </cell>
          <cell r="M59">
            <v>481.74200000000002</v>
          </cell>
          <cell r="N59">
            <v>218.96799999999999</v>
          </cell>
          <cell r="O59">
            <v>262.774</v>
          </cell>
          <cell r="P59">
            <v>336.3</v>
          </cell>
          <cell r="Q59">
            <v>165.52799999999999</v>
          </cell>
          <cell r="R59">
            <v>170.77199999999999</v>
          </cell>
          <cell r="S59">
            <v>145.44200000000001</v>
          </cell>
          <cell r="T59">
            <v>53.44</v>
          </cell>
          <cell r="U59">
            <v>92.001999999999995</v>
          </cell>
          <cell r="V59">
            <v>106.499</v>
          </cell>
          <cell r="W59">
            <v>42.786000000000001</v>
          </cell>
          <cell r="X59">
            <v>63.713000000000001</v>
          </cell>
          <cell r="Y59">
            <v>97.111000000000004</v>
          </cell>
          <cell r="Z59">
            <v>50.104999999999997</v>
          </cell>
          <cell r="AA59">
            <v>47.006</v>
          </cell>
          <cell r="AB59">
            <v>151.22200000000001</v>
          </cell>
          <cell r="AC59">
            <v>73.978999999999999</v>
          </cell>
          <cell r="AD59">
            <v>77.242999999999995</v>
          </cell>
          <cell r="AE59">
            <v>378.024</v>
          </cell>
          <cell r="AF59">
            <v>171.02799999999999</v>
          </cell>
          <cell r="AG59">
            <v>206.99700000000001</v>
          </cell>
          <cell r="AH59">
            <v>230.03100000000001</v>
          </cell>
          <cell r="AI59">
            <v>110.48</v>
          </cell>
          <cell r="AJ59">
            <v>119.55</v>
          </cell>
          <cell r="AK59">
            <v>40.302999999999997</v>
          </cell>
          <cell r="AL59">
            <v>16.489999999999998</v>
          </cell>
          <cell r="AM59">
            <v>23.812999999999999</v>
          </cell>
          <cell r="AN59">
            <v>147.994</v>
          </cell>
          <cell r="AO59">
            <v>60.546999999999997</v>
          </cell>
          <cell r="AP59">
            <v>87.445999999999998</v>
          </cell>
          <cell r="AQ59">
            <v>151.483</v>
          </cell>
          <cell r="AR59">
            <v>90.962000000000003</v>
          </cell>
          <cell r="AS59">
            <v>60.521000000000001</v>
          </cell>
          <cell r="AT59">
            <v>61.337000000000003</v>
          </cell>
          <cell r="AU59">
            <v>38.073</v>
          </cell>
          <cell r="AV59">
            <v>23.265000000000001</v>
          </cell>
          <cell r="AW59">
            <v>51.143000000000001</v>
          </cell>
          <cell r="AX59">
            <v>27.425000000000001</v>
          </cell>
          <cell r="AY59">
            <v>23.718</v>
          </cell>
          <cell r="AZ59">
            <v>10.747999999999999</v>
          </cell>
          <cell r="BA59">
            <v>6.58</v>
          </cell>
          <cell r="BB59">
            <v>4.1680000000000001</v>
          </cell>
          <cell r="BC59">
            <v>100.34</v>
          </cell>
          <cell r="BD59">
            <v>63.536999999999999</v>
          </cell>
          <cell r="BE59">
            <v>36.802999999999997</v>
          </cell>
          <cell r="BF59">
            <v>5747.5839999999998</v>
          </cell>
          <cell r="BG59">
            <v>3073.7080000000001</v>
          </cell>
          <cell r="BH59">
            <v>2673.8760000000002</v>
          </cell>
          <cell r="BI59">
            <v>1149.818</v>
          </cell>
          <cell r="BJ59">
            <v>590.38599999999997</v>
          </cell>
          <cell r="BK59">
            <v>559.43200000000002</v>
          </cell>
          <cell r="BL59">
            <v>279.90300000000002</v>
          </cell>
          <cell r="BM59">
            <v>141.86500000000001</v>
          </cell>
          <cell r="BN59">
            <v>138.03800000000001</v>
          </cell>
          <cell r="BO59">
            <v>327.71699999999998</v>
          </cell>
          <cell r="BP59">
            <v>177.08799999999999</v>
          </cell>
          <cell r="BQ59">
            <v>150.62899999999999</v>
          </cell>
          <cell r="BR59">
            <v>542.19799999999998</v>
          </cell>
          <cell r="BS59">
            <v>271.43200000000002</v>
          </cell>
          <cell r="BT59">
            <v>270.76499999999999</v>
          </cell>
          <cell r="BU59">
            <v>4597.7659999999996</v>
          </cell>
          <cell r="BV59">
            <v>2483.3229999999999</v>
          </cell>
          <cell r="BW59">
            <v>2114.444</v>
          </cell>
          <cell r="BX59">
            <v>2394.7890000000002</v>
          </cell>
          <cell r="BY59">
            <v>1261.18</v>
          </cell>
          <cell r="BZ59">
            <v>1133.6089999999999</v>
          </cell>
          <cell r="CA59">
            <v>691.16399999999999</v>
          </cell>
          <cell r="CB59">
            <v>356.31</v>
          </cell>
          <cell r="CC59">
            <v>334.85399999999998</v>
          </cell>
          <cell r="CD59">
            <v>683.83100000000002</v>
          </cell>
          <cell r="CE59">
            <v>364.221</v>
          </cell>
          <cell r="CF59">
            <v>319.61099999999999</v>
          </cell>
          <cell r="CG59">
            <v>1019.793</v>
          </cell>
          <cell r="CH59">
            <v>540.649</v>
          </cell>
          <cell r="CI59">
            <v>479.14400000000001</v>
          </cell>
          <cell r="CJ59">
            <v>2202.9769999999999</v>
          </cell>
          <cell r="CK59">
            <v>1222.143</v>
          </cell>
          <cell r="CL59">
            <v>980.83399999999995</v>
          </cell>
          <cell r="CM59">
            <v>1270.6769999999999</v>
          </cell>
          <cell r="CN59">
            <v>693.68499999999995</v>
          </cell>
          <cell r="CO59">
            <v>576.99199999999996</v>
          </cell>
          <cell r="CP59">
            <v>932.30100000000004</v>
          </cell>
          <cell r="CQ59">
            <v>528.45799999999997</v>
          </cell>
          <cell r="CR59">
            <v>403.84300000000002</v>
          </cell>
          <cell r="CS59">
            <v>819.58299999999997</v>
          </cell>
          <cell r="CT59">
            <v>458.05399999999997</v>
          </cell>
          <cell r="CU59">
            <v>361.529</v>
          </cell>
          <cell r="CV59">
            <v>112.717</v>
          </cell>
          <cell r="CW59">
            <v>70.403999999999996</v>
          </cell>
          <cell r="CX59">
            <v>42.313000000000002</v>
          </cell>
          <cell r="CY59">
            <v>576.92700000000002</v>
          </cell>
          <cell r="CZ59">
            <v>322.99599999999998</v>
          </cell>
          <cell r="DA59">
            <v>253.93100000000001</v>
          </cell>
          <cell r="DB59">
            <v>5170.6570000000002</v>
          </cell>
          <cell r="DC59">
            <v>2750.712</v>
          </cell>
          <cell r="DD59">
            <v>2419.9450000000002</v>
          </cell>
          <cell r="DE59">
            <v>7024.24</v>
          </cell>
          <cell r="DF59">
            <v>3468.913</v>
          </cell>
          <cell r="DG59">
            <v>3555.3270000000002</v>
          </cell>
          <cell r="DH59">
            <v>1421.3689999999999</v>
          </cell>
          <cell r="DI59">
            <v>704.77700000000004</v>
          </cell>
          <cell r="DJ59">
            <v>716.59199999999998</v>
          </cell>
          <cell r="DK59">
            <v>1103.675</v>
          </cell>
          <cell r="DL59">
            <v>582.21699999999998</v>
          </cell>
          <cell r="DM59">
            <v>521.45799999999997</v>
          </cell>
          <cell r="DN59">
            <v>755.58399999999995</v>
          </cell>
          <cell r="DO59">
            <v>424.00200000000001</v>
          </cell>
          <cell r="DP59">
            <v>331.58100000000002</v>
          </cell>
          <cell r="DQ59">
            <v>348.09100000000001</v>
          </cell>
          <cell r="DR59">
            <v>158.214</v>
          </cell>
          <cell r="DS59">
            <v>189.87700000000001</v>
          </cell>
          <cell r="DT59">
            <v>110.9</v>
          </cell>
          <cell r="DU59">
            <v>45.436999999999998</v>
          </cell>
          <cell r="DV59">
            <v>65.463999999999999</v>
          </cell>
          <cell r="DW59">
            <v>107.756</v>
          </cell>
          <cell r="DX59">
            <v>62.326000000000001</v>
          </cell>
          <cell r="DY59">
            <v>45.430999999999997</v>
          </cell>
          <cell r="DZ59">
            <v>209.93799999999999</v>
          </cell>
          <cell r="EA59">
            <v>60.234999999999999</v>
          </cell>
          <cell r="EB59">
            <v>149.703</v>
          </cell>
          <cell r="EC59">
            <v>643.04399999999998</v>
          </cell>
          <cell r="ED59">
            <v>297.85899999999998</v>
          </cell>
          <cell r="EE59">
            <v>345.18599999999998</v>
          </cell>
          <cell r="EF59">
            <v>454.18599999999998</v>
          </cell>
          <cell r="EG59">
            <v>244.12700000000001</v>
          </cell>
          <cell r="EH59">
            <v>210.059</v>
          </cell>
          <cell r="EI59">
            <v>38.707000000000001</v>
          </cell>
          <cell r="EJ59">
            <v>13.086</v>
          </cell>
          <cell r="EK59">
            <v>25.620999999999999</v>
          </cell>
          <cell r="EL59">
            <v>188.858</v>
          </cell>
          <cell r="EM59">
            <v>53.731000000000002</v>
          </cell>
          <cell r="EN59">
            <v>135.126</v>
          </cell>
          <cell r="EO59">
            <v>251.577</v>
          </cell>
          <cell r="EP59">
            <v>147.69800000000001</v>
          </cell>
          <cell r="EQ59">
            <v>103.879</v>
          </cell>
          <cell r="ER59">
            <v>118.023</v>
          </cell>
          <cell r="ES59">
            <v>80.481999999999999</v>
          </cell>
          <cell r="ET59">
            <v>37.540999999999997</v>
          </cell>
          <cell r="EU59">
            <v>122.741</v>
          </cell>
          <cell r="EV59">
            <v>78.869</v>
          </cell>
          <cell r="EW59">
            <v>43.872</v>
          </cell>
          <cell r="EX59">
            <v>16.303000000000001</v>
          </cell>
          <cell r="EY59">
            <v>8.2710000000000008</v>
          </cell>
          <cell r="EZ59">
            <v>8.0329999999999995</v>
          </cell>
          <cell r="FA59">
            <v>128.83600000000001</v>
          </cell>
          <cell r="FB59">
            <v>68.828999999999994</v>
          </cell>
          <cell r="FC59">
            <v>60.006999999999998</v>
          </cell>
          <cell r="FD59">
            <v>4440.4650000000001</v>
          </cell>
          <cell r="FE59">
            <v>2311.7860000000001</v>
          </cell>
          <cell r="FF59">
            <v>2128.6790000000001</v>
          </cell>
          <cell r="FG59">
            <v>457.78500000000003</v>
          </cell>
          <cell r="FH59">
            <v>242.566</v>
          </cell>
          <cell r="FI59">
            <v>215.21899999999999</v>
          </cell>
          <cell r="FJ59">
            <v>121.982</v>
          </cell>
          <cell r="FK59">
            <v>63.234999999999999</v>
          </cell>
          <cell r="FL59">
            <v>58.747</v>
          </cell>
          <cell r="FM59">
            <v>123.574</v>
          </cell>
          <cell r="FN59">
            <v>63.680999999999997</v>
          </cell>
          <cell r="FO59">
            <v>59.893000000000001</v>
          </cell>
          <cell r="FP59">
            <v>212.22900000000001</v>
          </cell>
          <cell r="FQ59">
            <v>115.65</v>
          </cell>
          <cell r="FR59">
            <v>96.58</v>
          </cell>
          <cell r="FS59">
            <v>3982.68</v>
          </cell>
          <cell r="FT59">
            <v>2069.2199999999998</v>
          </cell>
          <cell r="FU59">
            <v>1913.46</v>
          </cell>
          <cell r="FV59">
            <v>1099.3119999999999</v>
          </cell>
          <cell r="FW59">
            <v>547.56399999999996</v>
          </cell>
          <cell r="FX59">
            <v>551.74800000000005</v>
          </cell>
          <cell r="FY59">
            <v>254.13399999999999</v>
          </cell>
          <cell r="FZ59">
            <v>122.736</v>
          </cell>
          <cell r="GA59">
            <v>131.398</v>
          </cell>
          <cell r="GB59">
            <v>332.589</v>
          </cell>
          <cell r="GC59">
            <v>174.232</v>
          </cell>
          <cell r="GD59">
            <v>158.35599999999999</v>
          </cell>
          <cell r="GE59">
            <v>512.58900000000006</v>
          </cell>
          <cell r="GF59">
            <v>250.595</v>
          </cell>
          <cell r="GG59">
            <v>261.99400000000003</v>
          </cell>
          <cell r="GH59">
            <v>2883.3679999999999</v>
          </cell>
          <cell r="GI59">
            <v>1521.6559999999999</v>
          </cell>
          <cell r="GJ59">
            <v>1361.712</v>
          </cell>
          <cell r="GK59">
            <v>837.601</v>
          </cell>
          <cell r="GL59">
            <v>426.399</v>
          </cell>
          <cell r="GM59">
            <v>411.20100000000002</v>
          </cell>
          <cell r="GN59">
            <v>2045.7670000000001</v>
          </cell>
          <cell r="GO59">
            <v>1095.2570000000001</v>
          </cell>
          <cell r="GP59">
            <v>950.51099999999997</v>
          </cell>
          <cell r="GQ59">
            <v>1131.885</v>
          </cell>
          <cell r="GR59">
            <v>569.04600000000005</v>
          </cell>
          <cell r="GS59">
            <v>562.83900000000006</v>
          </cell>
          <cell r="GT59">
            <v>913.88199999999995</v>
          </cell>
          <cell r="GU59">
            <v>526.21100000000001</v>
          </cell>
          <cell r="GV59">
            <v>387.67099999999999</v>
          </cell>
          <cell r="GW59">
            <v>211.047</v>
          </cell>
          <cell r="GX59">
            <v>122.845</v>
          </cell>
          <cell r="GY59">
            <v>88.200999999999993</v>
          </cell>
          <cell r="GZ59">
            <v>4229.4179999999997</v>
          </cell>
          <cell r="HA59">
            <v>2188.9409999999998</v>
          </cell>
          <cell r="HB59">
            <v>2040.4780000000001</v>
          </cell>
          <cell r="HC59">
            <v>6058.7209999999995</v>
          </cell>
          <cell r="HD59">
            <v>2955.0189999999998</v>
          </cell>
          <cell r="HE59">
            <v>3103.701</v>
          </cell>
          <cell r="HF59">
            <v>850.48599999999999</v>
          </cell>
          <cell r="HG59">
            <v>421.34800000000001</v>
          </cell>
          <cell r="HH59">
            <v>429.13799999999998</v>
          </cell>
          <cell r="HI59">
            <v>618.83900000000006</v>
          </cell>
          <cell r="HJ59">
            <v>311.66899999999998</v>
          </cell>
          <cell r="HK59">
            <v>307.16899999999998</v>
          </cell>
          <cell r="HL59">
            <v>356.22500000000002</v>
          </cell>
          <cell r="HM59">
            <v>196.654</v>
          </cell>
          <cell r="HN59">
            <v>159.571</v>
          </cell>
          <cell r="HO59">
            <v>262.613</v>
          </cell>
          <cell r="HP59">
            <v>115.015</v>
          </cell>
          <cell r="HQ59">
            <v>147.59800000000001</v>
          </cell>
          <cell r="HR59">
            <v>61.225999999999999</v>
          </cell>
          <cell r="HS59">
            <v>24.367000000000001</v>
          </cell>
          <cell r="HT59">
            <v>36.859000000000002</v>
          </cell>
          <cell r="HU59">
            <v>73.81</v>
          </cell>
          <cell r="HV59">
            <v>45.813000000000002</v>
          </cell>
          <cell r="HW59">
            <v>27.997</v>
          </cell>
          <cell r="HX59">
            <v>157.83699999999999</v>
          </cell>
          <cell r="HY59">
            <v>63.866</v>
          </cell>
          <cell r="HZ59">
            <v>93.971999999999994</v>
          </cell>
          <cell r="IA59">
            <v>262.78399999999999</v>
          </cell>
          <cell r="IB59">
            <v>127.137</v>
          </cell>
          <cell r="IC59">
            <v>135.64699999999999</v>
          </cell>
          <cell r="ID59">
            <v>147.755</v>
          </cell>
          <cell r="IE59">
            <v>81.888999999999996</v>
          </cell>
          <cell r="IF59">
            <v>65.867000000000004</v>
          </cell>
          <cell r="IG59">
            <v>10.337</v>
          </cell>
          <cell r="IH59">
            <v>2.44</v>
          </cell>
          <cell r="II59">
            <v>7.8970000000000002</v>
          </cell>
          <cell r="IJ59">
            <v>115.029</v>
          </cell>
          <cell r="IK59">
            <v>45.247999999999998</v>
          </cell>
          <cell r="IL59">
            <v>69.78</v>
          </cell>
          <cell r="IM59">
            <v>179.91</v>
          </cell>
          <cell r="IN59">
            <v>105.387</v>
          </cell>
          <cell r="IO59">
            <v>74.522999999999996</v>
          </cell>
          <cell r="IP59">
            <v>81.927000000000007</v>
          </cell>
          <cell r="IQ59">
            <v>51.741999999999997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0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0</v>
          </cell>
          <cell r="FU60">
            <v>0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0</v>
          </cell>
          <cell r="GE60">
            <v>0</v>
          </cell>
          <cell r="GF60">
            <v>0</v>
          </cell>
          <cell r="GG60">
            <v>0</v>
          </cell>
          <cell r="GH60">
            <v>0</v>
          </cell>
          <cell r="GI60">
            <v>0</v>
          </cell>
          <cell r="GJ60">
            <v>0</v>
          </cell>
          <cell r="GK60">
            <v>0</v>
          </cell>
          <cell r="GL60">
            <v>0</v>
          </cell>
          <cell r="GM60">
            <v>0</v>
          </cell>
          <cell r="GN60">
            <v>0</v>
          </cell>
          <cell r="GO60">
            <v>0</v>
          </cell>
          <cell r="GP60">
            <v>0</v>
          </cell>
          <cell r="GQ60">
            <v>0</v>
          </cell>
          <cell r="GR60">
            <v>0</v>
          </cell>
          <cell r="GS60">
            <v>0</v>
          </cell>
          <cell r="GT60">
            <v>0</v>
          </cell>
          <cell r="GU60">
            <v>0</v>
          </cell>
          <cell r="GV60">
            <v>0</v>
          </cell>
          <cell r="GW60">
            <v>0</v>
          </cell>
          <cell r="GX60">
            <v>0</v>
          </cell>
          <cell r="GY60">
            <v>0</v>
          </cell>
          <cell r="GZ60">
            <v>0</v>
          </cell>
          <cell r="HA60">
            <v>0</v>
          </cell>
          <cell r="HB60">
            <v>0</v>
          </cell>
          <cell r="HC60">
            <v>0</v>
          </cell>
          <cell r="HD60">
            <v>0</v>
          </cell>
          <cell r="HE60">
            <v>0</v>
          </cell>
          <cell r="HF60">
            <v>0</v>
          </cell>
          <cell r="HG60">
            <v>0</v>
          </cell>
          <cell r="HH60">
            <v>0</v>
          </cell>
          <cell r="HI60">
            <v>0</v>
          </cell>
          <cell r="HJ60">
            <v>0</v>
          </cell>
          <cell r="HK60">
            <v>0</v>
          </cell>
          <cell r="HL60">
            <v>0</v>
          </cell>
          <cell r="HM60">
            <v>0</v>
          </cell>
          <cell r="HN60">
            <v>0</v>
          </cell>
          <cell r="HO60">
            <v>0</v>
          </cell>
          <cell r="HP60">
            <v>0</v>
          </cell>
          <cell r="HQ60">
            <v>0</v>
          </cell>
          <cell r="HR60">
            <v>0</v>
          </cell>
          <cell r="HS60">
            <v>0</v>
          </cell>
          <cell r="HT60">
            <v>0</v>
          </cell>
          <cell r="HU60">
            <v>0</v>
          </cell>
          <cell r="HV60">
            <v>0</v>
          </cell>
          <cell r="HW60">
            <v>0</v>
          </cell>
          <cell r="HX60">
            <v>0</v>
          </cell>
          <cell r="HY60">
            <v>0</v>
          </cell>
          <cell r="HZ60">
            <v>0</v>
          </cell>
          <cell r="IA60">
            <v>0</v>
          </cell>
          <cell r="IB60">
            <v>0</v>
          </cell>
          <cell r="IC60">
            <v>0</v>
          </cell>
          <cell r="ID60">
            <v>0</v>
          </cell>
          <cell r="IE60">
            <v>0</v>
          </cell>
          <cell r="IF60">
            <v>0</v>
          </cell>
          <cell r="IG60">
            <v>0</v>
          </cell>
          <cell r="IH60">
            <v>0</v>
          </cell>
          <cell r="II60">
            <v>0</v>
          </cell>
          <cell r="IJ60">
            <v>0</v>
          </cell>
          <cell r="IK60">
            <v>0</v>
          </cell>
          <cell r="IL60">
            <v>0</v>
          </cell>
          <cell r="IM60">
            <v>0</v>
          </cell>
          <cell r="IN60">
            <v>0</v>
          </cell>
          <cell r="IO60">
            <v>0</v>
          </cell>
          <cell r="IP60">
            <v>0</v>
          </cell>
          <cell r="IQ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0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0</v>
          </cell>
          <cell r="FR61">
            <v>0</v>
          </cell>
          <cell r="FS61">
            <v>0</v>
          </cell>
          <cell r="FT61">
            <v>0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  <cell r="GY61">
            <v>0</v>
          </cell>
          <cell r="GZ61">
            <v>0</v>
          </cell>
          <cell r="HA61">
            <v>0</v>
          </cell>
          <cell r="HB61">
            <v>0</v>
          </cell>
          <cell r="HC61">
            <v>0</v>
          </cell>
          <cell r="HD61">
            <v>0</v>
          </cell>
          <cell r="HE61">
            <v>0</v>
          </cell>
          <cell r="HF61">
            <v>0</v>
          </cell>
          <cell r="HG61">
            <v>0</v>
          </cell>
          <cell r="HH61">
            <v>0</v>
          </cell>
          <cell r="HI61">
            <v>0</v>
          </cell>
          <cell r="HJ61">
            <v>0</v>
          </cell>
          <cell r="HK61">
            <v>0</v>
          </cell>
          <cell r="HL61">
            <v>0</v>
          </cell>
          <cell r="HM61">
            <v>0</v>
          </cell>
          <cell r="HN61">
            <v>0</v>
          </cell>
          <cell r="HO61">
            <v>0</v>
          </cell>
          <cell r="HP61">
            <v>0</v>
          </cell>
          <cell r="HQ61">
            <v>0</v>
          </cell>
          <cell r="HR61">
            <v>0</v>
          </cell>
          <cell r="HS61">
            <v>0</v>
          </cell>
          <cell r="HT61">
            <v>0</v>
          </cell>
          <cell r="HU61">
            <v>0</v>
          </cell>
          <cell r="HV61">
            <v>0</v>
          </cell>
          <cell r="HW61">
            <v>0</v>
          </cell>
          <cell r="HX61">
            <v>0</v>
          </cell>
          <cell r="HY61">
            <v>0</v>
          </cell>
          <cell r="HZ61">
            <v>0</v>
          </cell>
          <cell r="IA61">
            <v>0</v>
          </cell>
          <cell r="IB61">
            <v>0</v>
          </cell>
          <cell r="IC61">
            <v>0</v>
          </cell>
          <cell r="ID61">
            <v>0</v>
          </cell>
          <cell r="IE61">
            <v>0</v>
          </cell>
          <cell r="IF61">
            <v>0</v>
          </cell>
          <cell r="IG61">
            <v>0</v>
          </cell>
          <cell r="IH61">
            <v>0</v>
          </cell>
          <cell r="II61">
            <v>0</v>
          </cell>
          <cell r="IJ61">
            <v>0</v>
          </cell>
          <cell r="IK61">
            <v>0</v>
          </cell>
          <cell r="IL61">
            <v>0</v>
          </cell>
          <cell r="IM61">
            <v>0</v>
          </cell>
          <cell r="IN61">
            <v>0</v>
          </cell>
          <cell r="IO61">
            <v>0</v>
          </cell>
          <cell r="IP61">
            <v>0</v>
          </cell>
          <cell r="IQ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0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G62">
            <v>0</v>
          </cell>
          <cell r="GH62">
            <v>0</v>
          </cell>
          <cell r="GI62">
            <v>0</v>
          </cell>
          <cell r="GJ62">
            <v>0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  <cell r="HU62">
            <v>0</v>
          </cell>
          <cell r="HV62">
            <v>0</v>
          </cell>
          <cell r="HW62">
            <v>0</v>
          </cell>
          <cell r="HX62">
            <v>0</v>
          </cell>
          <cell r="HY62">
            <v>0</v>
          </cell>
          <cell r="HZ62">
            <v>0</v>
          </cell>
          <cell r="IA62">
            <v>0</v>
          </cell>
          <cell r="IB62">
            <v>0</v>
          </cell>
          <cell r="IC62">
            <v>0</v>
          </cell>
          <cell r="ID62">
            <v>0</v>
          </cell>
          <cell r="IE62">
            <v>0</v>
          </cell>
          <cell r="IF62">
            <v>0</v>
          </cell>
          <cell r="IG62">
            <v>0</v>
          </cell>
          <cell r="IH62">
            <v>0</v>
          </cell>
          <cell r="II62">
            <v>0</v>
          </cell>
          <cell r="IJ62">
            <v>0</v>
          </cell>
          <cell r="IK62">
            <v>0</v>
          </cell>
          <cell r="IL62">
            <v>0</v>
          </cell>
          <cell r="IM62">
            <v>0</v>
          </cell>
          <cell r="IN62">
            <v>0</v>
          </cell>
          <cell r="IO62">
            <v>0</v>
          </cell>
          <cell r="IP62">
            <v>0</v>
          </cell>
          <cell r="IQ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Q63">
            <v>0</v>
          </cell>
          <cell r="FR63">
            <v>0</v>
          </cell>
          <cell r="FS63">
            <v>0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0</v>
          </cell>
          <cell r="GB63">
            <v>0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0</v>
          </cell>
          <cell r="GJ63">
            <v>0</v>
          </cell>
          <cell r="GK63">
            <v>0</v>
          </cell>
          <cell r="GL63">
            <v>0</v>
          </cell>
          <cell r="GM63">
            <v>0</v>
          </cell>
          <cell r="GN63">
            <v>0</v>
          </cell>
          <cell r="GO63">
            <v>0</v>
          </cell>
          <cell r="GP63">
            <v>0</v>
          </cell>
          <cell r="GQ63">
            <v>0</v>
          </cell>
          <cell r="GR63">
            <v>0</v>
          </cell>
          <cell r="GS63">
            <v>0</v>
          </cell>
          <cell r="GT63">
            <v>0</v>
          </cell>
          <cell r="GU63">
            <v>0</v>
          </cell>
          <cell r="GV63">
            <v>0</v>
          </cell>
          <cell r="GW63">
            <v>0</v>
          </cell>
          <cell r="GX63">
            <v>0</v>
          </cell>
          <cell r="GY63">
            <v>0</v>
          </cell>
          <cell r="GZ63">
            <v>0</v>
          </cell>
          <cell r="HA63">
            <v>0</v>
          </cell>
          <cell r="HB63">
            <v>0</v>
          </cell>
          <cell r="HC63">
            <v>0</v>
          </cell>
          <cell r="HD63">
            <v>0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0</v>
          </cell>
          <cell r="HJ63">
            <v>0</v>
          </cell>
          <cell r="HK63">
            <v>0</v>
          </cell>
          <cell r="HL63">
            <v>0</v>
          </cell>
          <cell r="HM63">
            <v>0</v>
          </cell>
          <cell r="HN63">
            <v>0</v>
          </cell>
          <cell r="HO63">
            <v>0</v>
          </cell>
          <cell r="HP63">
            <v>0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0</v>
          </cell>
          <cell r="IC63">
            <v>0</v>
          </cell>
          <cell r="ID63">
            <v>0</v>
          </cell>
          <cell r="IE63">
            <v>0</v>
          </cell>
          <cell r="IF63">
            <v>0</v>
          </cell>
          <cell r="IG63">
            <v>0</v>
          </cell>
          <cell r="IH63">
            <v>0</v>
          </cell>
          <cell r="II63">
            <v>0</v>
          </cell>
          <cell r="IJ63">
            <v>0</v>
          </cell>
          <cell r="IK63">
            <v>0</v>
          </cell>
          <cell r="IL63">
            <v>0</v>
          </cell>
          <cell r="IM63">
            <v>0</v>
          </cell>
          <cell r="IN63">
            <v>0</v>
          </cell>
          <cell r="IO63">
            <v>0</v>
          </cell>
          <cell r="IP63">
            <v>0</v>
          </cell>
          <cell r="IQ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  <cell r="HU64">
            <v>0</v>
          </cell>
          <cell r="HV64">
            <v>0</v>
          </cell>
          <cell r="HW64">
            <v>0</v>
          </cell>
          <cell r="HX64">
            <v>0</v>
          </cell>
          <cell r="HY64">
            <v>0</v>
          </cell>
          <cell r="HZ64">
            <v>0</v>
          </cell>
          <cell r="IA64">
            <v>0</v>
          </cell>
          <cell r="IB64">
            <v>0</v>
          </cell>
          <cell r="IC64">
            <v>0</v>
          </cell>
          <cell r="ID64">
            <v>0</v>
          </cell>
          <cell r="IE64">
            <v>0</v>
          </cell>
          <cell r="IF64">
            <v>0</v>
          </cell>
          <cell r="IG64">
            <v>0</v>
          </cell>
          <cell r="IH64">
            <v>0</v>
          </cell>
          <cell r="II64">
            <v>0</v>
          </cell>
          <cell r="IJ64">
            <v>0</v>
          </cell>
          <cell r="IK64">
            <v>0</v>
          </cell>
          <cell r="IL64">
            <v>0</v>
          </cell>
          <cell r="IM64">
            <v>0</v>
          </cell>
          <cell r="IN64">
            <v>0</v>
          </cell>
          <cell r="IO64">
            <v>0</v>
          </cell>
          <cell r="IP64">
            <v>0</v>
          </cell>
          <cell r="IQ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0</v>
          </cell>
          <cell r="IC65">
            <v>0</v>
          </cell>
          <cell r="ID65">
            <v>0</v>
          </cell>
          <cell r="IE65">
            <v>0</v>
          </cell>
          <cell r="IF65">
            <v>0</v>
          </cell>
          <cell r="IG65">
            <v>0</v>
          </cell>
          <cell r="IH65">
            <v>0</v>
          </cell>
          <cell r="II65">
            <v>0</v>
          </cell>
          <cell r="IJ65">
            <v>0</v>
          </cell>
          <cell r="IK65">
            <v>0</v>
          </cell>
          <cell r="IL65">
            <v>0</v>
          </cell>
          <cell r="IM65">
            <v>0</v>
          </cell>
          <cell r="IN65">
            <v>0</v>
          </cell>
          <cell r="IO65">
            <v>0</v>
          </cell>
          <cell r="IP65">
            <v>0</v>
          </cell>
          <cell r="IQ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0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0</v>
          </cell>
          <cell r="IC66">
            <v>0</v>
          </cell>
          <cell r="ID66">
            <v>0</v>
          </cell>
          <cell r="IE66">
            <v>0</v>
          </cell>
          <cell r="IF66">
            <v>0</v>
          </cell>
          <cell r="IG66">
            <v>0</v>
          </cell>
          <cell r="IH66">
            <v>0</v>
          </cell>
          <cell r="II66">
            <v>0</v>
          </cell>
          <cell r="IJ66">
            <v>0</v>
          </cell>
          <cell r="IK66">
            <v>0</v>
          </cell>
          <cell r="IL66">
            <v>0</v>
          </cell>
          <cell r="IM66">
            <v>0</v>
          </cell>
          <cell r="IN66">
            <v>0</v>
          </cell>
          <cell r="IO66">
            <v>0</v>
          </cell>
          <cell r="IP66">
            <v>0</v>
          </cell>
          <cell r="IQ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0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0</v>
          </cell>
          <cell r="IG67">
            <v>0</v>
          </cell>
          <cell r="IH67">
            <v>0</v>
          </cell>
          <cell r="II67">
            <v>0</v>
          </cell>
          <cell r="IJ67">
            <v>0</v>
          </cell>
          <cell r="IK67">
            <v>0</v>
          </cell>
          <cell r="IL67">
            <v>0</v>
          </cell>
          <cell r="IM67">
            <v>0</v>
          </cell>
          <cell r="IN67">
            <v>0</v>
          </cell>
          <cell r="IO67">
            <v>0</v>
          </cell>
          <cell r="IP67">
            <v>0</v>
          </cell>
          <cell r="IQ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  <cell r="GY68">
            <v>0</v>
          </cell>
          <cell r="GZ68">
            <v>0</v>
          </cell>
          <cell r="HA68">
            <v>0</v>
          </cell>
          <cell r="HB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  <cell r="HG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0</v>
          </cell>
          <cell r="HN68">
            <v>0</v>
          </cell>
          <cell r="HO68">
            <v>0</v>
          </cell>
          <cell r="HP68">
            <v>0</v>
          </cell>
          <cell r="HQ68">
            <v>0</v>
          </cell>
          <cell r="HR68">
            <v>0</v>
          </cell>
          <cell r="HS68">
            <v>0</v>
          </cell>
          <cell r="HT68">
            <v>0</v>
          </cell>
          <cell r="HU68">
            <v>0</v>
          </cell>
          <cell r="HV68">
            <v>0</v>
          </cell>
          <cell r="HW68">
            <v>0</v>
          </cell>
          <cell r="HX68">
            <v>0</v>
          </cell>
          <cell r="HY68">
            <v>0</v>
          </cell>
          <cell r="HZ68">
            <v>0</v>
          </cell>
          <cell r="IA68">
            <v>0</v>
          </cell>
          <cell r="IB68">
            <v>0</v>
          </cell>
          <cell r="IC68">
            <v>0</v>
          </cell>
          <cell r="ID68">
            <v>0</v>
          </cell>
          <cell r="IE68">
            <v>0</v>
          </cell>
          <cell r="IF68">
            <v>0</v>
          </cell>
          <cell r="IG68">
            <v>0</v>
          </cell>
          <cell r="IH68">
            <v>0</v>
          </cell>
          <cell r="II68">
            <v>0</v>
          </cell>
          <cell r="IJ68">
            <v>0</v>
          </cell>
          <cell r="IK68">
            <v>0</v>
          </cell>
          <cell r="IL68">
            <v>0</v>
          </cell>
          <cell r="IM68">
            <v>0</v>
          </cell>
          <cell r="IN68">
            <v>0</v>
          </cell>
          <cell r="IO68">
            <v>0</v>
          </cell>
          <cell r="IP68">
            <v>0</v>
          </cell>
          <cell r="IQ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  <cell r="HU69">
            <v>0</v>
          </cell>
          <cell r="HV69">
            <v>0</v>
          </cell>
          <cell r="HW69">
            <v>0</v>
          </cell>
          <cell r="HX69">
            <v>0</v>
          </cell>
          <cell r="HY69">
            <v>0</v>
          </cell>
          <cell r="HZ69">
            <v>0</v>
          </cell>
          <cell r="IA69">
            <v>0</v>
          </cell>
          <cell r="IB69">
            <v>0</v>
          </cell>
          <cell r="IC69">
            <v>0</v>
          </cell>
          <cell r="ID69">
            <v>0</v>
          </cell>
          <cell r="IE69">
            <v>0</v>
          </cell>
          <cell r="IF69">
            <v>0</v>
          </cell>
          <cell r="IG69">
            <v>0</v>
          </cell>
          <cell r="IH69">
            <v>0</v>
          </cell>
          <cell r="II69">
            <v>0</v>
          </cell>
          <cell r="IJ69">
            <v>0</v>
          </cell>
          <cell r="IK69">
            <v>0</v>
          </cell>
          <cell r="IL69">
            <v>0</v>
          </cell>
          <cell r="IM69">
            <v>0</v>
          </cell>
          <cell r="IN69">
            <v>0</v>
          </cell>
          <cell r="IO69">
            <v>0</v>
          </cell>
          <cell r="IP69">
            <v>0</v>
          </cell>
          <cell r="IQ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0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0</v>
          </cell>
          <cell r="HN70">
            <v>0</v>
          </cell>
          <cell r="HO70">
            <v>0</v>
          </cell>
          <cell r="HP70">
            <v>0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0</v>
          </cell>
          <cell r="IE70">
            <v>0</v>
          </cell>
          <cell r="IF70">
            <v>0</v>
          </cell>
          <cell r="IG70">
            <v>0</v>
          </cell>
          <cell r="IH70">
            <v>0</v>
          </cell>
          <cell r="II70">
            <v>0</v>
          </cell>
          <cell r="IJ70">
            <v>0</v>
          </cell>
          <cell r="IK70">
            <v>0</v>
          </cell>
          <cell r="IL70">
            <v>0</v>
          </cell>
          <cell r="IM70">
            <v>0</v>
          </cell>
          <cell r="IN70">
            <v>0</v>
          </cell>
          <cell r="IO70">
            <v>0</v>
          </cell>
          <cell r="IP70">
            <v>0</v>
          </cell>
          <cell r="IQ70">
            <v>0</v>
          </cell>
        </row>
        <row r="71">
          <cell r="B71">
            <v>116.274</v>
          </cell>
          <cell r="C71">
            <v>133.65799999999999</v>
          </cell>
          <cell r="D71">
            <v>1692.7639999999999</v>
          </cell>
          <cell r="E71">
            <v>854.96600000000001</v>
          </cell>
          <cell r="F71">
            <v>837.79700000000003</v>
          </cell>
          <cell r="G71">
            <v>3186.395</v>
          </cell>
          <cell r="H71">
            <v>1641.038</v>
          </cell>
          <cell r="I71">
            <v>1545.357</v>
          </cell>
          <cell r="J71">
            <v>719.755</v>
          </cell>
          <cell r="K71">
            <v>343.41199999999998</v>
          </cell>
          <cell r="L71">
            <v>376.34300000000002</v>
          </cell>
          <cell r="M71">
            <v>460.18700000000001</v>
          </cell>
          <cell r="N71">
            <v>208.208</v>
          </cell>
          <cell r="O71">
            <v>251.98</v>
          </cell>
          <cell r="P71">
            <v>328.988</v>
          </cell>
          <cell r="Q71">
            <v>150.107</v>
          </cell>
          <cell r="R71">
            <v>178.881</v>
          </cell>
          <cell r="S71">
            <v>131.19900000000001</v>
          </cell>
          <cell r="T71">
            <v>58.100999999999999</v>
          </cell>
          <cell r="U71">
            <v>73.099000000000004</v>
          </cell>
          <cell r="V71">
            <v>113.645</v>
          </cell>
          <cell r="W71">
            <v>42.191000000000003</v>
          </cell>
          <cell r="X71">
            <v>71.453999999999994</v>
          </cell>
          <cell r="Y71">
            <v>97.418000000000006</v>
          </cell>
          <cell r="Z71">
            <v>58.683</v>
          </cell>
          <cell r="AA71">
            <v>38.734999999999999</v>
          </cell>
          <cell r="AB71">
            <v>162.15</v>
          </cell>
          <cell r="AC71">
            <v>76.521000000000001</v>
          </cell>
          <cell r="AD71">
            <v>85.629000000000005</v>
          </cell>
          <cell r="AE71">
            <v>333.69600000000003</v>
          </cell>
          <cell r="AF71">
            <v>149.03299999999999</v>
          </cell>
          <cell r="AG71">
            <v>184.66300000000001</v>
          </cell>
          <cell r="AH71">
            <v>186.625</v>
          </cell>
          <cell r="AI71">
            <v>81.432000000000002</v>
          </cell>
          <cell r="AJ71">
            <v>105.193</v>
          </cell>
          <cell r="AK71">
            <v>37.521000000000001</v>
          </cell>
          <cell r="AL71">
            <v>10.445</v>
          </cell>
          <cell r="AM71">
            <v>27.076000000000001</v>
          </cell>
          <cell r="AN71">
            <v>147.071</v>
          </cell>
          <cell r="AO71">
            <v>67.600999999999999</v>
          </cell>
          <cell r="AP71">
            <v>79.47</v>
          </cell>
          <cell r="AQ71">
            <v>175.804</v>
          </cell>
          <cell r="AR71">
            <v>102.446</v>
          </cell>
          <cell r="AS71">
            <v>73.358999999999995</v>
          </cell>
          <cell r="AT71">
            <v>63.314</v>
          </cell>
          <cell r="AU71">
            <v>40.244</v>
          </cell>
          <cell r="AV71">
            <v>23.07</v>
          </cell>
          <cell r="AW71">
            <v>63.307000000000002</v>
          </cell>
          <cell r="AX71">
            <v>34.841999999999999</v>
          </cell>
          <cell r="AY71">
            <v>28.465</v>
          </cell>
          <cell r="AZ71">
            <v>16.856999999999999</v>
          </cell>
          <cell r="BA71">
            <v>8.6959999999999997</v>
          </cell>
          <cell r="BB71">
            <v>8.1609999999999996</v>
          </cell>
          <cell r="BC71">
            <v>112.497</v>
          </cell>
          <cell r="BD71">
            <v>67.602999999999994</v>
          </cell>
          <cell r="BE71">
            <v>44.893999999999998</v>
          </cell>
          <cell r="BF71">
            <v>5894.451</v>
          </cell>
          <cell r="BG71">
            <v>3127.0529999999999</v>
          </cell>
          <cell r="BH71">
            <v>2767.3980000000001</v>
          </cell>
          <cell r="BI71">
            <v>1169.0719999999999</v>
          </cell>
          <cell r="BJ71">
            <v>607.57899999999995</v>
          </cell>
          <cell r="BK71">
            <v>561.49300000000005</v>
          </cell>
          <cell r="BL71">
            <v>277.483</v>
          </cell>
          <cell r="BM71">
            <v>131.006</v>
          </cell>
          <cell r="BN71">
            <v>146.47800000000001</v>
          </cell>
          <cell r="BO71">
            <v>328.73700000000002</v>
          </cell>
          <cell r="BP71">
            <v>167.25299999999999</v>
          </cell>
          <cell r="BQ71">
            <v>161.48400000000001</v>
          </cell>
          <cell r="BR71">
            <v>562.85199999999998</v>
          </cell>
          <cell r="BS71">
            <v>309.32100000000003</v>
          </cell>
          <cell r="BT71">
            <v>253.53100000000001</v>
          </cell>
          <cell r="BU71">
            <v>4725.3789999999999</v>
          </cell>
          <cell r="BV71">
            <v>2519.4740000000002</v>
          </cell>
          <cell r="BW71">
            <v>2205.9050000000002</v>
          </cell>
          <cell r="BX71">
            <v>2503.2979999999998</v>
          </cell>
          <cell r="BY71">
            <v>1324.453</v>
          </cell>
          <cell r="BZ71">
            <v>1178.845</v>
          </cell>
          <cell r="CA71">
            <v>671.85</v>
          </cell>
          <cell r="CB71">
            <v>336.99400000000003</v>
          </cell>
          <cell r="CC71">
            <v>334.85500000000002</v>
          </cell>
          <cell r="CD71">
            <v>772.30399999999997</v>
          </cell>
          <cell r="CE71">
            <v>419.65100000000001</v>
          </cell>
          <cell r="CF71">
            <v>352.65199999999999</v>
          </cell>
          <cell r="CG71">
            <v>1059.145</v>
          </cell>
          <cell r="CH71">
            <v>567.80700000000002</v>
          </cell>
          <cell r="CI71">
            <v>491.33800000000002</v>
          </cell>
          <cell r="CJ71">
            <v>2222.0810000000001</v>
          </cell>
          <cell r="CK71">
            <v>1195.021</v>
          </cell>
          <cell r="CL71">
            <v>1027.06</v>
          </cell>
          <cell r="CM71">
            <v>1238.2940000000001</v>
          </cell>
          <cell r="CN71">
            <v>660.56500000000005</v>
          </cell>
          <cell r="CO71">
            <v>577.72900000000004</v>
          </cell>
          <cell r="CP71">
            <v>983.78700000000003</v>
          </cell>
          <cell r="CQ71">
            <v>534.45600000000002</v>
          </cell>
          <cell r="CR71">
            <v>449.33100000000002</v>
          </cell>
          <cell r="CS71">
            <v>862.53700000000003</v>
          </cell>
          <cell r="CT71">
            <v>458.97800000000001</v>
          </cell>
          <cell r="CU71">
            <v>403.55900000000003</v>
          </cell>
          <cell r="CV71">
            <v>121.25</v>
          </cell>
          <cell r="CW71">
            <v>75.477999999999994</v>
          </cell>
          <cell r="CX71">
            <v>45.773000000000003</v>
          </cell>
          <cell r="CY71">
            <v>583.01</v>
          </cell>
          <cell r="CZ71">
            <v>334.98500000000001</v>
          </cell>
          <cell r="DA71">
            <v>248.02600000000001</v>
          </cell>
          <cell r="DB71">
            <v>5311.4409999999998</v>
          </cell>
          <cell r="DC71">
            <v>2792.069</v>
          </cell>
          <cell r="DD71">
            <v>2519.3719999999998</v>
          </cell>
          <cell r="DE71">
            <v>7166.3149999999996</v>
          </cell>
          <cell r="DF71">
            <v>3543.605</v>
          </cell>
          <cell r="DG71">
            <v>3622.71</v>
          </cell>
          <cell r="DH71">
            <v>1471.42</v>
          </cell>
          <cell r="DI71">
            <v>751.79600000000005</v>
          </cell>
          <cell r="DJ71">
            <v>719.62400000000002</v>
          </cell>
          <cell r="DK71">
            <v>1153.146</v>
          </cell>
          <cell r="DL71">
            <v>626.005</v>
          </cell>
          <cell r="DM71">
            <v>527.14200000000005</v>
          </cell>
          <cell r="DN71">
            <v>808.84199999999998</v>
          </cell>
          <cell r="DO71">
            <v>457.59899999999999</v>
          </cell>
          <cell r="DP71">
            <v>351.24200000000002</v>
          </cell>
          <cell r="DQ71">
            <v>344.30500000000001</v>
          </cell>
          <cell r="DR71">
            <v>168.405</v>
          </cell>
          <cell r="DS71">
            <v>175.899</v>
          </cell>
          <cell r="DT71">
            <v>114.875</v>
          </cell>
          <cell r="DU71">
            <v>53.052999999999997</v>
          </cell>
          <cell r="DV71">
            <v>61.820999999999998</v>
          </cell>
          <cell r="DW71">
            <v>107.121</v>
          </cell>
          <cell r="DX71">
            <v>63.295000000000002</v>
          </cell>
          <cell r="DY71">
            <v>43.825000000000003</v>
          </cell>
          <cell r="DZ71">
            <v>211.15299999999999</v>
          </cell>
          <cell r="EA71">
            <v>62.496000000000002</v>
          </cell>
          <cell r="EB71">
            <v>148.65700000000001</v>
          </cell>
          <cell r="EC71">
            <v>658.52700000000004</v>
          </cell>
          <cell r="ED71">
            <v>320.75299999999999</v>
          </cell>
          <cell r="EE71">
            <v>337.77499999999998</v>
          </cell>
          <cell r="EF71">
            <v>459.77600000000001</v>
          </cell>
          <cell r="EG71">
            <v>259.41399999999999</v>
          </cell>
          <cell r="EH71">
            <v>200.36199999999999</v>
          </cell>
          <cell r="EI71">
            <v>33.834000000000003</v>
          </cell>
          <cell r="EJ71">
            <v>17.611000000000001</v>
          </cell>
          <cell r="EK71">
            <v>16.222999999999999</v>
          </cell>
          <cell r="EL71">
            <v>198.751</v>
          </cell>
          <cell r="EM71">
            <v>61.338999999999999</v>
          </cell>
          <cell r="EN71">
            <v>137.41200000000001</v>
          </cell>
          <cell r="EO71">
            <v>242.75700000000001</v>
          </cell>
          <cell r="EP71">
            <v>140.023</v>
          </cell>
          <cell r="EQ71">
            <v>102.733</v>
          </cell>
          <cell r="ER71">
            <v>106.369</v>
          </cell>
          <cell r="ES71">
            <v>70.106999999999999</v>
          </cell>
          <cell r="ET71">
            <v>36.262</v>
          </cell>
          <cell r="EU71">
            <v>123.235</v>
          </cell>
          <cell r="EV71">
            <v>75.570999999999998</v>
          </cell>
          <cell r="EW71">
            <v>47.662999999999997</v>
          </cell>
          <cell r="EX71">
            <v>16.373999999999999</v>
          </cell>
          <cell r="EY71">
            <v>6.7629999999999999</v>
          </cell>
          <cell r="EZ71">
            <v>9.6120000000000001</v>
          </cell>
          <cell r="FA71">
            <v>119.52200000000001</v>
          </cell>
          <cell r="FB71">
            <v>64.451999999999998</v>
          </cell>
          <cell r="FC71">
            <v>55.07</v>
          </cell>
          <cell r="FD71">
            <v>4548.366</v>
          </cell>
          <cell r="FE71">
            <v>2376.8850000000002</v>
          </cell>
          <cell r="FF71">
            <v>2171.4810000000002</v>
          </cell>
          <cell r="FG71">
            <v>451.98200000000003</v>
          </cell>
          <cell r="FH71">
            <v>231.245</v>
          </cell>
          <cell r="FI71">
            <v>220.73699999999999</v>
          </cell>
          <cell r="FJ71">
            <v>112.069</v>
          </cell>
          <cell r="FK71">
            <v>59.637999999999998</v>
          </cell>
          <cell r="FL71">
            <v>52.432000000000002</v>
          </cell>
          <cell r="FM71">
            <v>137.416</v>
          </cell>
          <cell r="FN71">
            <v>70.033000000000001</v>
          </cell>
          <cell r="FO71">
            <v>67.382999999999996</v>
          </cell>
          <cell r="FP71">
            <v>202.49600000000001</v>
          </cell>
          <cell r="FQ71">
            <v>101.574</v>
          </cell>
          <cell r="FR71">
            <v>100.922</v>
          </cell>
          <cell r="FS71">
            <v>4096.384</v>
          </cell>
          <cell r="FT71">
            <v>2145.6410000000001</v>
          </cell>
          <cell r="FU71">
            <v>1950.7429999999999</v>
          </cell>
          <cell r="FV71">
            <v>1165.598</v>
          </cell>
          <cell r="FW71">
            <v>575.04700000000003</v>
          </cell>
          <cell r="FX71">
            <v>590.55200000000002</v>
          </cell>
          <cell r="FY71">
            <v>261.875</v>
          </cell>
          <cell r="FZ71">
            <v>131.25800000000001</v>
          </cell>
          <cell r="GA71">
            <v>130.61600000000001</v>
          </cell>
          <cell r="GB71">
            <v>392.32499999999999</v>
          </cell>
          <cell r="GC71">
            <v>194.571</v>
          </cell>
          <cell r="GD71">
            <v>197.75299999999999</v>
          </cell>
          <cell r="GE71">
            <v>511.399</v>
          </cell>
          <cell r="GF71">
            <v>249.21700000000001</v>
          </cell>
          <cell r="GG71">
            <v>262.18200000000002</v>
          </cell>
          <cell r="GH71">
            <v>2930.7860000000001</v>
          </cell>
          <cell r="GI71">
            <v>1570.5940000000001</v>
          </cell>
          <cell r="GJ71">
            <v>1360.192</v>
          </cell>
          <cell r="GK71">
            <v>800.31100000000004</v>
          </cell>
          <cell r="GL71">
            <v>414.51299999999998</v>
          </cell>
          <cell r="GM71">
            <v>385.79899999999998</v>
          </cell>
          <cell r="GN71">
            <v>2130.4740000000002</v>
          </cell>
          <cell r="GO71">
            <v>1156.0809999999999</v>
          </cell>
          <cell r="GP71">
            <v>974.39300000000003</v>
          </cell>
          <cell r="GQ71">
            <v>1180.3430000000001</v>
          </cell>
          <cell r="GR71">
            <v>592.97299999999996</v>
          </cell>
          <cell r="GS71">
            <v>587.37</v>
          </cell>
          <cell r="GT71">
            <v>950.13099999999997</v>
          </cell>
          <cell r="GU71">
            <v>563.10799999999995</v>
          </cell>
          <cell r="GV71">
            <v>387.02300000000002</v>
          </cell>
          <cell r="GW71">
            <v>218.15899999999999</v>
          </cell>
          <cell r="GX71">
            <v>121.633</v>
          </cell>
          <cell r="GY71">
            <v>96.525999999999996</v>
          </cell>
          <cell r="GZ71">
            <v>4330.2070000000003</v>
          </cell>
          <cell r="HA71">
            <v>2255.2530000000002</v>
          </cell>
          <cell r="HB71">
            <v>2074.9540000000002</v>
          </cell>
          <cell r="HC71">
            <v>6169.2820000000002</v>
          </cell>
          <cell r="HD71">
            <v>3010.3969999999999</v>
          </cell>
          <cell r="HE71">
            <v>3158.8850000000002</v>
          </cell>
          <cell r="HF71">
            <v>901.53200000000004</v>
          </cell>
          <cell r="HG71">
            <v>444.33699999999999</v>
          </cell>
          <cell r="HH71">
            <v>457.19499999999999</v>
          </cell>
          <cell r="HI71">
            <v>667.9</v>
          </cell>
          <cell r="HJ71">
            <v>333.17700000000002</v>
          </cell>
          <cell r="HK71">
            <v>334.72399999999999</v>
          </cell>
          <cell r="HL71">
            <v>390.59199999999998</v>
          </cell>
          <cell r="HM71">
            <v>216.51300000000001</v>
          </cell>
          <cell r="HN71">
            <v>174.08</v>
          </cell>
          <cell r="HO71">
            <v>277.30799999999999</v>
          </cell>
          <cell r="HP71">
            <v>116.664</v>
          </cell>
          <cell r="HQ71">
            <v>160.64400000000001</v>
          </cell>
          <cell r="HR71">
            <v>76.108999999999995</v>
          </cell>
          <cell r="HS71">
            <v>25.384</v>
          </cell>
          <cell r="HT71">
            <v>50.725999999999999</v>
          </cell>
          <cell r="HU71">
            <v>75.733999999999995</v>
          </cell>
          <cell r="HV71">
            <v>45.05</v>
          </cell>
          <cell r="HW71">
            <v>30.684000000000001</v>
          </cell>
          <cell r="HX71">
            <v>157.89699999999999</v>
          </cell>
          <cell r="HY71">
            <v>66.11</v>
          </cell>
          <cell r="HZ71">
            <v>91.787000000000006</v>
          </cell>
          <cell r="IA71">
            <v>251.74199999999999</v>
          </cell>
          <cell r="IB71">
            <v>119.693</v>
          </cell>
          <cell r="IC71">
            <v>132.04900000000001</v>
          </cell>
          <cell r="ID71">
            <v>144.96199999999999</v>
          </cell>
          <cell r="IE71">
            <v>77.849999999999994</v>
          </cell>
          <cell r="IF71">
            <v>67.111999999999995</v>
          </cell>
          <cell r="IG71">
            <v>13.888</v>
          </cell>
          <cell r="IH71">
            <v>2.1139999999999999</v>
          </cell>
          <cell r="II71">
            <v>11.773999999999999</v>
          </cell>
          <cell r="IJ71">
            <v>106.779</v>
          </cell>
          <cell r="IK71">
            <v>41.843000000000004</v>
          </cell>
          <cell r="IL71">
            <v>64.936000000000007</v>
          </cell>
          <cell r="IM71">
            <v>200.04900000000001</v>
          </cell>
          <cell r="IN71">
            <v>113.1</v>
          </cell>
          <cell r="IO71">
            <v>86.948999999999998</v>
          </cell>
          <cell r="IP71">
            <v>89.912999999999997</v>
          </cell>
          <cell r="IQ71">
            <v>58.905999999999999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  <cell r="HU72">
            <v>0</v>
          </cell>
          <cell r="HV72">
            <v>0</v>
          </cell>
          <cell r="HW72">
            <v>0</v>
          </cell>
          <cell r="HX72">
            <v>0</v>
          </cell>
          <cell r="HY72">
            <v>0</v>
          </cell>
          <cell r="HZ72">
            <v>0</v>
          </cell>
          <cell r="IA72">
            <v>0</v>
          </cell>
          <cell r="IB72">
            <v>0</v>
          </cell>
          <cell r="IC72">
            <v>0</v>
          </cell>
          <cell r="ID72">
            <v>0</v>
          </cell>
          <cell r="IE72">
            <v>0</v>
          </cell>
          <cell r="IF72">
            <v>0</v>
          </cell>
          <cell r="IG72">
            <v>0</v>
          </cell>
          <cell r="IH72">
            <v>0</v>
          </cell>
          <cell r="II72">
            <v>0</v>
          </cell>
          <cell r="IJ72">
            <v>0</v>
          </cell>
          <cell r="IK72">
            <v>0</v>
          </cell>
          <cell r="IL72">
            <v>0</v>
          </cell>
          <cell r="IM72">
            <v>0</v>
          </cell>
          <cell r="IN72">
            <v>0</v>
          </cell>
          <cell r="IO72">
            <v>0</v>
          </cell>
          <cell r="IP72">
            <v>0</v>
          </cell>
          <cell r="IQ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0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  <cell r="HU73">
            <v>0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0</v>
          </cell>
          <cell r="IA73">
            <v>0</v>
          </cell>
          <cell r="IB73">
            <v>0</v>
          </cell>
          <cell r="IC73">
            <v>0</v>
          </cell>
          <cell r="ID73">
            <v>0</v>
          </cell>
          <cell r="IE73">
            <v>0</v>
          </cell>
          <cell r="IF73">
            <v>0</v>
          </cell>
          <cell r="IG73">
            <v>0</v>
          </cell>
          <cell r="IH73">
            <v>0</v>
          </cell>
          <cell r="II73">
            <v>0</v>
          </cell>
          <cell r="IJ73">
            <v>0</v>
          </cell>
          <cell r="IK73">
            <v>0</v>
          </cell>
          <cell r="IL73">
            <v>0</v>
          </cell>
          <cell r="IM73">
            <v>0</v>
          </cell>
          <cell r="IN73">
            <v>0</v>
          </cell>
          <cell r="IO73">
            <v>0</v>
          </cell>
          <cell r="IP73">
            <v>0</v>
          </cell>
          <cell r="IQ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  <cell r="HU74">
            <v>0</v>
          </cell>
          <cell r="HV74">
            <v>0</v>
          </cell>
          <cell r="HW74">
            <v>0</v>
          </cell>
          <cell r="HX74">
            <v>0</v>
          </cell>
          <cell r="HY74">
            <v>0</v>
          </cell>
          <cell r="HZ74">
            <v>0</v>
          </cell>
          <cell r="IA74">
            <v>0</v>
          </cell>
          <cell r="IB74">
            <v>0</v>
          </cell>
          <cell r="IC74">
            <v>0</v>
          </cell>
          <cell r="ID74">
            <v>0</v>
          </cell>
          <cell r="IE74">
            <v>0</v>
          </cell>
          <cell r="IF74">
            <v>0</v>
          </cell>
          <cell r="IG74">
            <v>0</v>
          </cell>
          <cell r="IH74">
            <v>0</v>
          </cell>
          <cell r="II74">
            <v>0</v>
          </cell>
          <cell r="IJ74">
            <v>0</v>
          </cell>
          <cell r="IK74">
            <v>0</v>
          </cell>
          <cell r="IL74">
            <v>0</v>
          </cell>
          <cell r="IM74">
            <v>0</v>
          </cell>
          <cell r="IN74">
            <v>0</v>
          </cell>
          <cell r="IO74">
            <v>0</v>
          </cell>
          <cell r="IP74">
            <v>0</v>
          </cell>
          <cell r="IQ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  <cell r="IC75">
            <v>0</v>
          </cell>
          <cell r="ID75">
            <v>0</v>
          </cell>
          <cell r="IE75">
            <v>0</v>
          </cell>
          <cell r="IF75">
            <v>0</v>
          </cell>
          <cell r="IG75">
            <v>0</v>
          </cell>
          <cell r="IH75">
            <v>0</v>
          </cell>
          <cell r="II75">
            <v>0</v>
          </cell>
          <cell r="IJ75">
            <v>0</v>
          </cell>
          <cell r="IK75">
            <v>0</v>
          </cell>
          <cell r="IL75">
            <v>0</v>
          </cell>
          <cell r="IM75">
            <v>0</v>
          </cell>
          <cell r="IN75">
            <v>0</v>
          </cell>
          <cell r="IO75">
            <v>0</v>
          </cell>
          <cell r="IP75">
            <v>0</v>
          </cell>
          <cell r="IQ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  <cell r="HU76">
            <v>0</v>
          </cell>
          <cell r="HV76">
            <v>0</v>
          </cell>
          <cell r="HW76">
            <v>0</v>
          </cell>
          <cell r="HX76">
            <v>0</v>
          </cell>
          <cell r="HY76">
            <v>0</v>
          </cell>
          <cell r="HZ76">
            <v>0</v>
          </cell>
          <cell r="IA76">
            <v>0</v>
          </cell>
          <cell r="IB76">
            <v>0</v>
          </cell>
          <cell r="IC76">
            <v>0</v>
          </cell>
          <cell r="ID76">
            <v>0</v>
          </cell>
          <cell r="IE76">
            <v>0</v>
          </cell>
          <cell r="IF76">
            <v>0</v>
          </cell>
          <cell r="IG76">
            <v>0</v>
          </cell>
          <cell r="IH76">
            <v>0</v>
          </cell>
          <cell r="II76">
            <v>0</v>
          </cell>
          <cell r="IJ76">
            <v>0</v>
          </cell>
          <cell r="IK76">
            <v>0</v>
          </cell>
          <cell r="IL76">
            <v>0</v>
          </cell>
          <cell r="IM76">
            <v>0</v>
          </cell>
          <cell r="IN76">
            <v>0</v>
          </cell>
          <cell r="IO76">
            <v>0</v>
          </cell>
          <cell r="IP76">
            <v>0</v>
          </cell>
          <cell r="IQ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U77">
            <v>0</v>
          </cell>
          <cell r="HV77">
            <v>0</v>
          </cell>
          <cell r="HW77">
            <v>0</v>
          </cell>
          <cell r="HX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0</v>
          </cell>
          <cell r="IC77">
            <v>0</v>
          </cell>
          <cell r="ID77">
            <v>0</v>
          </cell>
          <cell r="IE77">
            <v>0</v>
          </cell>
          <cell r="IF77">
            <v>0</v>
          </cell>
          <cell r="IG77">
            <v>0</v>
          </cell>
          <cell r="IH77">
            <v>0</v>
          </cell>
          <cell r="II77">
            <v>0</v>
          </cell>
          <cell r="IJ77">
            <v>0</v>
          </cell>
          <cell r="IK77">
            <v>0</v>
          </cell>
          <cell r="IL77">
            <v>0</v>
          </cell>
          <cell r="IM77">
            <v>0</v>
          </cell>
          <cell r="IN77">
            <v>0</v>
          </cell>
          <cell r="IO77">
            <v>0</v>
          </cell>
          <cell r="IP77">
            <v>0</v>
          </cell>
          <cell r="IQ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0</v>
          </cell>
          <cell r="IG78">
            <v>0</v>
          </cell>
          <cell r="IH78">
            <v>0</v>
          </cell>
          <cell r="II78">
            <v>0</v>
          </cell>
          <cell r="IJ78">
            <v>0</v>
          </cell>
          <cell r="IK78">
            <v>0</v>
          </cell>
          <cell r="IL78">
            <v>0</v>
          </cell>
          <cell r="IM78">
            <v>0</v>
          </cell>
          <cell r="IN78">
            <v>0</v>
          </cell>
          <cell r="IO78">
            <v>0</v>
          </cell>
          <cell r="IP78">
            <v>0</v>
          </cell>
          <cell r="IQ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0</v>
          </cell>
          <cell r="HN79">
            <v>0</v>
          </cell>
          <cell r="HO79">
            <v>0</v>
          </cell>
          <cell r="HP79">
            <v>0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0</v>
          </cell>
          <cell r="IE79">
            <v>0</v>
          </cell>
          <cell r="IF79">
            <v>0</v>
          </cell>
          <cell r="IG79">
            <v>0</v>
          </cell>
          <cell r="IH79">
            <v>0</v>
          </cell>
          <cell r="II79">
            <v>0</v>
          </cell>
          <cell r="IJ79">
            <v>0</v>
          </cell>
          <cell r="IK79">
            <v>0</v>
          </cell>
          <cell r="IL79">
            <v>0</v>
          </cell>
          <cell r="IM79">
            <v>0</v>
          </cell>
          <cell r="IN79">
            <v>0</v>
          </cell>
          <cell r="IO79">
            <v>0</v>
          </cell>
          <cell r="IP79">
            <v>0</v>
          </cell>
          <cell r="IQ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  <cell r="HU80">
            <v>0</v>
          </cell>
          <cell r="HV80">
            <v>0</v>
          </cell>
          <cell r="HW80">
            <v>0</v>
          </cell>
          <cell r="HX80">
            <v>0</v>
          </cell>
          <cell r="HY80">
            <v>0</v>
          </cell>
          <cell r="HZ80">
            <v>0</v>
          </cell>
          <cell r="IA80">
            <v>0</v>
          </cell>
          <cell r="IB80">
            <v>0</v>
          </cell>
          <cell r="IC80">
            <v>0</v>
          </cell>
          <cell r="ID80">
            <v>0</v>
          </cell>
          <cell r="IE80">
            <v>0</v>
          </cell>
          <cell r="IF80">
            <v>0</v>
          </cell>
          <cell r="IG80">
            <v>0</v>
          </cell>
          <cell r="IH80">
            <v>0</v>
          </cell>
          <cell r="II80">
            <v>0</v>
          </cell>
          <cell r="IJ80">
            <v>0</v>
          </cell>
          <cell r="IK80">
            <v>0</v>
          </cell>
          <cell r="IL80">
            <v>0</v>
          </cell>
          <cell r="IM80">
            <v>0</v>
          </cell>
          <cell r="IN80">
            <v>0</v>
          </cell>
          <cell r="IO80">
            <v>0</v>
          </cell>
          <cell r="IP80">
            <v>0</v>
          </cell>
          <cell r="IQ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  <cell r="IC81">
            <v>0</v>
          </cell>
          <cell r="ID81">
            <v>0</v>
          </cell>
          <cell r="IE81">
            <v>0</v>
          </cell>
          <cell r="IF81">
            <v>0</v>
          </cell>
          <cell r="IG81">
            <v>0</v>
          </cell>
          <cell r="IH81">
            <v>0</v>
          </cell>
          <cell r="II81">
            <v>0</v>
          </cell>
          <cell r="IJ81">
            <v>0</v>
          </cell>
          <cell r="IK81">
            <v>0</v>
          </cell>
          <cell r="IL81">
            <v>0</v>
          </cell>
          <cell r="IM81">
            <v>0</v>
          </cell>
          <cell r="IN81">
            <v>0</v>
          </cell>
          <cell r="IO81">
            <v>0</v>
          </cell>
          <cell r="IP81">
            <v>0</v>
          </cell>
          <cell r="IQ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0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  <cell r="IC82">
            <v>0</v>
          </cell>
          <cell r="ID82">
            <v>0</v>
          </cell>
          <cell r="IE82">
            <v>0</v>
          </cell>
          <cell r="IF82">
            <v>0</v>
          </cell>
          <cell r="IG82">
            <v>0</v>
          </cell>
          <cell r="IH82">
            <v>0</v>
          </cell>
          <cell r="II82">
            <v>0</v>
          </cell>
          <cell r="IJ82">
            <v>0</v>
          </cell>
          <cell r="IK82">
            <v>0</v>
          </cell>
          <cell r="IL82">
            <v>0</v>
          </cell>
          <cell r="IM82">
            <v>0</v>
          </cell>
          <cell r="IN82">
            <v>0</v>
          </cell>
          <cell r="IO82">
            <v>0</v>
          </cell>
          <cell r="IP82">
            <v>0</v>
          </cell>
          <cell r="IQ82">
            <v>0</v>
          </cell>
        </row>
        <row r="83">
          <cell r="B83">
            <v>122.78100000000001</v>
          </cell>
          <cell r="C83">
            <v>123.30500000000001</v>
          </cell>
          <cell r="D83">
            <v>1621.261</v>
          </cell>
          <cell r="E83">
            <v>809.96900000000005</v>
          </cell>
          <cell r="F83">
            <v>811.29200000000003</v>
          </cell>
          <cell r="G83">
            <v>3072.5219999999999</v>
          </cell>
          <cell r="H83">
            <v>1577.72</v>
          </cell>
          <cell r="I83">
            <v>1494.8009999999999</v>
          </cell>
          <cell r="J83">
            <v>664.48500000000001</v>
          </cell>
          <cell r="K83">
            <v>312.76499999999999</v>
          </cell>
          <cell r="L83">
            <v>351.72</v>
          </cell>
          <cell r="M83">
            <v>461.78899999999999</v>
          </cell>
          <cell r="N83">
            <v>209.684</v>
          </cell>
          <cell r="O83">
            <v>252.10499999999999</v>
          </cell>
          <cell r="P83">
            <v>318.38900000000001</v>
          </cell>
          <cell r="Q83">
            <v>158.92400000000001</v>
          </cell>
          <cell r="R83">
            <v>159.46600000000001</v>
          </cell>
          <cell r="S83">
            <v>143.4</v>
          </cell>
          <cell r="T83">
            <v>50.76</v>
          </cell>
          <cell r="U83">
            <v>92.638999999999996</v>
          </cell>
          <cell r="V83">
            <v>102.44499999999999</v>
          </cell>
          <cell r="W83">
            <v>46.875999999999998</v>
          </cell>
          <cell r="X83">
            <v>55.569000000000003</v>
          </cell>
          <cell r="Y83">
            <v>95.447000000000003</v>
          </cell>
          <cell r="Z83">
            <v>51.524000000000001</v>
          </cell>
          <cell r="AA83">
            <v>43.923000000000002</v>
          </cell>
          <cell r="AB83">
            <v>107.249</v>
          </cell>
          <cell r="AC83">
            <v>51.557000000000002</v>
          </cell>
          <cell r="AD83">
            <v>55.692</v>
          </cell>
          <cell r="AE83">
            <v>272.67200000000003</v>
          </cell>
          <cell r="AF83">
            <v>126.541</v>
          </cell>
          <cell r="AG83">
            <v>146.131</v>
          </cell>
          <cell r="AH83">
            <v>165.67500000000001</v>
          </cell>
          <cell r="AI83">
            <v>76.381</v>
          </cell>
          <cell r="AJ83">
            <v>89.293999999999997</v>
          </cell>
          <cell r="AK83">
            <v>29.946000000000002</v>
          </cell>
          <cell r="AL83">
            <v>13.688000000000001</v>
          </cell>
          <cell r="AM83">
            <v>16.257999999999999</v>
          </cell>
          <cell r="AN83">
            <v>106.997</v>
          </cell>
          <cell r="AO83">
            <v>50.16</v>
          </cell>
          <cell r="AP83">
            <v>56.837000000000003</v>
          </cell>
          <cell r="AQ83">
            <v>176.10900000000001</v>
          </cell>
          <cell r="AR83">
            <v>99.320999999999998</v>
          </cell>
          <cell r="AS83">
            <v>76.789000000000001</v>
          </cell>
          <cell r="AT83">
            <v>88.956000000000003</v>
          </cell>
          <cell r="AU83">
            <v>51.231000000000002</v>
          </cell>
          <cell r="AV83">
            <v>37.725000000000001</v>
          </cell>
          <cell r="AW83">
            <v>80.411000000000001</v>
          </cell>
          <cell r="AX83">
            <v>46.4</v>
          </cell>
          <cell r="AY83">
            <v>34.01</v>
          </cell>
          <cell r="AZ83">
            <v>22.977</v>
          </cell>
          <cell r="BA83">
            <v>15.494999999999999</v>
          </cell>
          <cell r="BB83">
            <v>7.4820000000000002</v>
          </cell>
          <cell r="BC83">
            <v>95.698999999999998</v>
          </cell>
          <cell r="BD83">
            <v>52.920999999999999</v>
          </cell>
          <cell r="BE83">
            <v>42.777999999999999</v>
          </cell>
          <cell r="BF83">
            <v>5884.6890000000003</v>
          </cell>
          <cell r="BG83">
            <v>3112.6210000000001</v>
          </cell>
          <cell r="BH83">
            <v>2772.0680000000002</v>
          </cell>
          <cell r="BI83">
            <v>1058.98</v>
          </cell>
          <cell r="BJ83">
            <v>535.75400000000002</v>
          </cell>
          <cell r="BK83">
            <v>523.226</v>
          </cell>
          <cell r="BL83">
            <v>306.43599999999998</v>
          </cell>
          <cell r="BM83">
            <v>145.886</v>
          </cell>
          <cell r="BN83">
            <v>160.54900000000001</v>
          </cell>
          <cell r="BO83">
            <v>320.00599999999997</v>
          </cell>
          <cell r="BP83">
            <v>151.75299999999999</v>
          </cell>
          <cell r="BQ83">
            <v>168.25299999999999</v>
          </cell>
          <cell r="BR83">
            <v>432.53800000000001</v>
          </cell>
          <cell r="BS83">
            <v>238.11500000000001</v>
          </cell>
          <cell r="BT83">
            <v>194.42400000000001</v>
          </cell>
          <cell r="BU83">
            <v>4825.7089999999998</v>
          </cell>
          <cell r="BV83">
            <v>2576.8670000000002</v>
          </cell>
          <cell r="BW83">
            <v>2248.8420000000001</v>
          </cell>
          <cell r="BX83">
            <v>2478.5520000000001</v>
          </cell>
          <cell r="BY83">
            <v>1296.1369999999999</v>
          </cell>
          <cell r="BZ83">
            <v>1182.414</v>
          </cell>
          <cell r="CA83">
            <v>625.60900000000004</v>
          </cell>
          <cell r="CB83">
            <v>316.75</v>
          </cell>
          <cell r="CC83">
            <v>308.858</v>
          </cell>
          <cell r="CD83">
            <v>740.71699999999998</v>
          </cell>
          <cell r="CE83">
            <v>396.91199999999998</v>
          </cell>
          <cell r="CF83">
            <v>343.80500000000001</v>
          </cell>
          <cell r="CG83">
            <v>1112.2260000000001</v>
          </cell>
          <cell r="CH83">
            <v>582.47500000000002</v>
          </cell>
          <cell r="CI83">
            <v>529.75099999999998</v>
          </cell>
          <cell r="CJ83">
            <v>2347.1579999999999</v>
          </cell>
          <cell r="CK83">
            <v>1280.73</v>
          </cell>
          <cell r="CL83">
            <v>1066.4280000000001</v>
          </cell>
          <cell r="CM83">
            <v>1353.4259999999999</v>
          </cell>
          <cell r="CN83">
            <v>733.39400000000001</v>
          </cell>
          <cell r="CO83">
            <v>620.03099999999995</v>
          </cell>
          <cell r="CP83">
            <v>993.73199999999997</v>
          </cell>
          <cell r="CQ83">
            <v>547.33500000000004</v>
          </cell>
          <cell r="CR83">
            <v>446.39600000000002</v>
          </cell>
          <cell r="CS83">
            <v>870.31700000000001</v>
          </cell>
          <cell r="CT83">
            <v>474.96100000000001</v>
          </cell>
          <cell r="CU83">
            <v>395.35599999999999</v>
          </cell>
          <cell r="CV83">
            <v>123.414</v>
          </cell>
          <cell r="CW83">
            <v>72.373999999999995</v>
          </cell>
          <cell r="CX83">
            <v>51.04</v>
          </cell>
          <cell r="CY83">
            <v>499.48500000000001</v>
          </cell>
          <cell r="CZ83">
            <v>268.00599999999997</v>
          </cell>
          <cell r="DA83">
            <v>231.47900000000001</v>
          </cell>
          <cell r="DB83">
            <v>5385.2039999999997</v>
          </cell>
          <cell r="DC83">
            <v>2844.6149999999998</v>
          </cell>
          <cell r="DD83">
            <v>2540.5889999999999</v>
          </cell>
          <cell r="DE83">
            <v>7159.902</v>
          </cell>
          <cell r="DF83">
            <v>3536.3310000000001</v>
          </cell>
          <cell r="DG83">
            <v>3623.5709999999999</v>
          </cell>
          <cell r="DH83">
            <v>1368.3309999999999</v>
          </cell>
          <cell r="DI83">
            <v>650.50099999999998</v>
          </cell>
          <cell r="DJ83">
            <v>717.83100000000002</v>
          </cell>
          <cell r="DK83">
            <v>1052.7719999999999</v>
          </cell>
          <cell r="DL83">
            <v>532.60699999999997</v>
          </cell>
          <cell r="DM83">
            <v>520.16499999999996</v>
          </cell>
          <cell r="DN83">
            <v>715.04200000000003</v>
          </cell>
          <cell r="DO83">
            <v>372.88900000000001</v>
          </cell>
          <cell r="DP83">
            <v>342.15300000000002</v>
          </cell>
          <cell r="DQ83">
            <v>337.73099999999999</v>
          </cell>
          <cell r="DR83">
            <v>159.71799999999999</v>
          </cell>
          <cell r="DS83">
            <v>178.01300000000001</v>
          </cell>
          <cell r="DT83">
            <v>109.51</v>
          </cell>
          <cell r="DU83">
            <v>45.63</v>
          </cell>
          <cell r="DV83">
            <v>63.878999999999998</v>
          </cell>
          <cell r="DW83">
            <v>121.02</v>
          </cell>
          <cell r="DX83">
            <v>71.236000000000004</v>
          </cell>
          <cell r="DY83">
            <v>49.783999999999999</v>
          </cell>
          <cell r="DZ83">
            <v>194.53899999999999</v>
          </cell>
          <cell r="EA83">
            <v>46.658000000000001</v>
          </cell>
          <cell r="EB83">
            <v>147.881</v>
          </cell>
          <cell r="EC83">
            <v>523.60699999999997</v>
          </cell>
          <cell r="ED83">
            <v>228.95699999999999</v>
          </cell>
          <cell r="EE83">
            <v>294.64999999999998</v>
          </cell>
          <cell r="EF83">
            <v>337.66500000000002</v>
          </cell>
          <cell r="EG83">
            <v>180.28899999999999</v>
          </cell>
          <cell r="EH83">
            <v>157.376</v>
          </cell>
          <cell r="EI83">
            <v>31.497</v>
          </cell>
          <cell r="EJ83">
            <v>13.337999999999999</v>
          </cell>
          <cell r="EK83">
            <v>18.158999999999999</v>
          </cell>
          <cell r="EL83">
            <v>185.94200000000001</v>
          </cell>
          <cell r="EM83">
            <v>48.667999999999999</v>
          </cell>
          <cell r="EN83">
            <v>137.274</v>
          </cell>
          <cell r="EO83">
            <v>291.43700000000001</v>
          </cell>
          <cell r="EP83">
            <v>156.94300000000001</v>
          </cell>
          <cell r="EQ83">
            <v>134.494</v>
          </cell>
          <cell r="ER83">
            <v>174.77</v>
          </cell>
          <cell r="ES83">
            <v>98.686000000000007</v>
          </cell>
          <cell r="ET83">
            <v>76.084000000000003</v>
          </cell>
          <cell r="EU83">
            <v>161.82</v>
          </cell>
          <cell r="EV83">
            <v>87.716999999999999</v>
          </cell>
          <cell r="EW83">
            <v>74.102999999999994</v>
          </cell>
          <cell r="EX83">
            <v>24.588999999999999</v>
          </cell>
          <cell r="EY83">
            <v>11.711</v>
          </cell>
          <cell r="EZ83">
            <v>12.877000000000001</v>
          </cell>
          <cell r="FA83">
            <v>129.61699999999999</v>
          </cell>
          <cell r="FB83">
            <v>69.225999999999999</v>
          </cell>
          <cell r="FC83">
            <v>60.390999999999998</v>
          </cell>
          <cell r="FD83">
            <v>4545.1970000000001</v>
          </cell>
          <cell r="FE83">
            <v>2356.83</v>
          </cell>
          <cell r="FF83">
            <v>2188.3670000000002</v>
          </cell>
          <cell r="FG83">
            <v>454.35899999999998</v>
          </cell>
          <cell r="FH83">
            <v>231.68799999999999</v>
          </cell>
          <cell r="FI83">
            <v>222.67</v>
          </cell>
          <cell r="FJ83">
            <v>125.185</v>
          </cell>
          <cell r="FK83">
            <v>65.944999999999993</v>
          </cell>
          <cell r="FL83">
            <v>59.24</v>
          </cell>
          <cell r="FM83">
            <v>136.429</v>
          </cell>
          <cell r="FN83">
            <v>66.247</v>
          </cell>
          <cell r="FO83">
            <v>70.182000000000002</v>
          </cell>
          <cell r="FP83">
            <v>192.744</v>
          </cell>
          <cell r="FQ83">
            <v>99.495999999999995</v>
          </cell>
          <cell r="FR83">
            <v>93.248000000000005</v>
          </cell>
          <cell r="FS83">
            <v>4090.8389999999999</v>
          </cell>
          <cell r="FT83">
            <v>2125.1419999999998</v>
          </cell>
          <cell r="FU83">
            <v>1965.6969999999999</v>
          </cell>
          <cell r="FV83">
            <v>1105.748</v>
          </cell>
          <cell r="FW83">
            <v>551.03099999999995</v>
          </cell>
          <cell r="FX83">
            <v>554.71699999999998</v>
          </cell>
          <cell r="FY83">
            <v>253.27600000000001</v>
          </cell>
          <cell r="FZ83">
            <v>122.062</v>
          </cell>
          <cell r="GA83">
            <v>131.214</v>
          </cell>
          <cell r="GB83">
            <v>324.24299999999999</v>
          </cell>
          <cell r="GC83">
            <v>151.619</v>
          </cell>
          <cell r="GD83">
            <v>172.624</v>
          </cell>
          <cell r="GE83">
            <v>528.22900000000004</v>
          </cell>
          <cell r="GF83">
            <v>277.34899999999999</v>
          </cell>
          <cell r="GG83">
            <v>250.88</v>
          </cell>
          <cell r="GH83">
            <v>2985.0909999999999</v>
          </cell>
          <cell r="GI83">
            <v>1574.1110000000001</v>
          </cell>
          <cell r="GJ83">
            <v>1410.979</v>
          </cell>
          <cell r="GK83">
            <v>877.02</v>
          </cell>
          <cell r="GL83">
            <v>442.88200000000001</v>
          </cell>
          <cell r="GM83">
            <v>434.13799999999998</v>
          </cell>
          <cell r="GN83">
            <v>2108.0709999999999</v>
          </cell>
          <cell r="GO83">
            <v>1131.23</v>
          </cell>
          <cell r="GP83">
            <v>976.84100000000001</v>
          </cell>
          <cell r="GQ83">
            <v>1159.595</v>
          </cell>
          <cell r="GR83">
            <v>586.19600000000003</v>
          </cell>
          <cell r="GS83">
            <v>573.399</v>
          </cell>
          <cell r="GT83">
            <v>948.476</v>
          </cell>
          <cell r="GU83">
            <v>545.03399999999999</v>
          </cell>
          <cell r="GV83">
            <v>403.44200000000001</v>
          </cell>
          <cell r="GW83">
            <v>222.67599999999999</v>
          </cell>
          <cell r="GX83">
            <v>113.89100000000001</v>
          </cell>
          <cell r="GY83">
            <v>108.785</v>
          </cell>
          <cell r="GZ83">
            <v>4322.5209999999997</v>
          </cell>
          <cell r="HA83">
            <v>2242.9389999999999</v>
          </cell>
          <cell r="HB83">
            <v>2079.5819999999999</v>
          </cell>
          <cell r="HC83">
            <v>6184.6289999999999</v>
          </cell>
          <cell r="HD83">
            <v>3015.84</v>
          </cell>
          <cell r="HE83">
            <v>3168.7890000000002</v>
          </cell>
          <cell r="HF83">
            <v>900.32899999999995</v>
          </cell>
          <cell r="HG83">
            <v>418.25099999999998</v>
          </cell>
          <cell r="HH83">
            <v>482.07799999999997</v>
          </cell>
          <cell r="HI83">
            <v>672.23299999999995</v>
          </cell>
          <cell r="HJ83">
            <v>315.93299999999999</v>
          </cell>
          <cell r="HK83">
            <v>356.3</v>
          </cell>
          <cell r="HL83">
            <v>393.83300000000003</v>
          </cell>
          <cell r="HM83">
            <v>200.197</v>
          </cell>
          <cell r="HN83">
            <v>193.636</v>
          </cell>
          <cell r="HO83">
            <v>278.39999999999998</v>
          </cell>
          <cell r="HP83">
            <v>115.73699999999999</v>
          </cell>
          <cell r="HQ83">
            <v>162.66399999999999</v>
          </cell>
          <cell r="HR83">
            <v>78.510999999999996</v>
          </cell>
          <cell r="HS83">
            <v>39.460999999999999</v>
          </cell>
          <cell r="HT83">
            <v>39.051000000000002</v>
          </cell>
          <cell r="HU83">
            <v>70.495999999999995</v>
          </cell>
          <cell r="HV83">
            <v>38.14</v>
          </cell>
          <cell r="HW83">
            <v>32.356000000000002</v>
          </cell>
          <cell r="HX83">
            <v>157.6</v>
          </cell>
          <cell r="HY83">
            <v>64.177999999999997</v>
          </cell>
          <cell r="HZ83">
            <v>93.421999999999997</v>
          </cell>
          <cell r="IA83">
            <v>236.28</v>
          </cell>
          <cell r="IB83">
            <v>107.265</v>
          </cell>
          <cell r="IC83">
            <v>129.01599999999999</v>
          </cell>
          <cell r="ID83">
            <v>139.93199999999999</v>
          </cell>
          <cell r="IE83">
            <v>70.849999999999994</v>
          </cell>
          <cell r="IF83">
            <v>69.081999999999994</v>
          </cell>
          <cell r="IG83">
            <v>12.218</v>
          </cell>
          <cell r="IH83">
            <v>7.327</v>
          </cell>
          <cell r="II83">
            <v>4.891</v>
          </cell>
          <cell r="IJ83">
            <v>96.347999999999999</v>
          </cell>
          <cell r="IK83">
            <v>36.414999999999999</v>
          </cell>
          <cell r="IL83">
            <v>59.933999999999997</v>
          </cell>
          <cell r="IM83">
            <v>214.49199999999999</v>
          </cell>
          <cell r="IN83">
            <v>108.94499999999999</v>
          </cell>
          <cell r="IO83">
            <v>105.547</v>
          </cell>
          <cell r="IP83">
            <v>117.292</v>
          </cell>
          <cell r="IQ83">
            <v>60.454000000000001</v>
          </cell>
        </row>
      </sheetData>
      <sheetData sheetId="6">
        <row r="1">
          <cell r="B1" t="str">
            <v>&gt; 45-64 years ;  &gt; Retrenched last year ;  &gt; Females ;</v>
          </cell>
          <cell r="C1" t="str">
            <v>&gt; 45-64 years ;  &gt; Employed in a new job since lost last job ;  Persons ;</v>
          </cell>
          <cell r="D1" t="str">
            <v>&gt; 45-64 years ;  &gt; Employed in a new job since lost last job ;  &gt; Males ;</v>
          </cell>
          <cell r="E1" t="str">
            <v>&gt; 45-64 years ;  &gt; Employed in a new job since lost last job ;  &gt; Females ;</v>
          </cell>
          <cell r="F1" t="str">
            <v>&gt; 45-64 years ;  &gt;&gt; Underemployed in a new job since lost last job ;  Persons ;</v>
          </cell>
          <cell r="G1" t="str">
            <v>&gt; 45-64 years ;  &gt;&gt; Underemployed in a new job since lost last job ;  &gt; Males ;</v>
          </cell>
          <cell r="H1" t="str">
            <v>&gt; 45-64 years ;  &gt;&gt; Underemployed in a new job since lost last job ;  &gt; Females ;</v>
          </cell>
          <cell r="I1" t="str">
            <v>&gt; 45-64 years ;  &gt; Not employed since lost last job ;  Persons ;</v>
          </cell>
          <cell r="J1" t="str">
            <v>&gt; 45-64 years ;  &gt; Not employed since lost last job ;  &gt; Males ;</v>
          </cell>
          <cell r="K1" t="str">
            <v>&gt; 45-64 years ;  &gt; Not employed since lost last job ;  &gt; Females ;</v>
          </cell>
          <cell r="L1" t="str">
            <v>65 years and over ;  Employed total ;  Persons ;</v>
          </cell>
          <cell r="M1" t="str">
            <v>65 years and over ;  Employed total ;  &gt; Males ;</v>
          </cell>
          <cell r="N1" t="str">
            <v>65 years and over ;  Employed total ;  &gt; Females ;</v>
          </cell>
          <cell r="O1" t="str">
            <v>65 years and over ;  &gt; Less than 1 year in main job ;  Persons ;</v>
          </cell>
          <cell r="P1" t="str">
            <v>65 years and over ;  &gt; Less than 1 year in main job ;  &gt; Males ;</v>
          </cell>
          <cell r="Q1" t="str">
            <v>65 years and over ;  &gt; Less than 1 year in main job ;  &gt; Females ;</v>
          </cell>
          <cell r="R1" t="str">
            <v>65 years and over ;  &gt;&gt; Less than 3 months in main job ;  Persons ;</v>
          </cell>
          <cell r="S1" t="str">
            <v>65 years and over ;  &gt;&gt; Less than 3 months in main job ;  &gt; Males ;</v>
          </cell>
          <cell r="T1" t="str">
            <v>65 years and over ;  &gt;&gt; Less than 3 months in main job ;  &gt; Females ;</v>
          </cell>
          <cell r="U1" t="str">
            <v>65 years and over ;  &gt;&gt; 3-5 months in main job ;  Persons ;</v>
          </cell>
          <cell r="V1" t="str">
            <v>65 years and over ;  &gt;&gt; 3-5 months in main job ;  &gt; Males ;</v>
          </cell>
          <cell r="W1" t="str">
            <v>65 years and over ;  &gt;&gt; 3-5 months in main job ;  &gt; Females ;</v>
          </cell>
          <cell r="X1" t="str">
            <v>65 years and over ;  &gt;&gt; 6-11 months in main job ;  Persons ;</v>
          </cell>
          <cell r="Y1" t="str">
            <v>65 years and over ;  &gt;&gt; 6-11 months in main job ;  &gt; Males ;</v>
          </cell>
          <cell r="Z1" t="str">
            <v>65 years and over ;  &gt;&gt; 6-11 months in main job ;  &gt; Females ;</v>
          </cell>
          <cell r="AA1" t="str">
            <v>65 years and over ;  &gt; 1 year or more in main job ;  Persons ;</v>
          </cell>
          <cell r="AB1" t="str">
            <v>65 years and over ;  &gt; 1 year or more in main job ;  &gt; Males ;</v>
          </cell>
          <cell r="AC1" t="str">
            <v>65 years and over ;  &gt; 1 year or more in main job ;  &gt; Females ;</v>
          </cell>
          <cell r="AD1" t="str">
            <v>65 years and over ;  &gt;&gt; 1-4 years in main job ;  Persons ;</v>
          </cell>
          <cell r="AE1" t="str">
            <v>65 years and over ;  &gt;&gt; 1-4 years in main job ;  &gt; Males ;</v>
          </cell>
          <cell r="AF1" t="str">
            <v>65 years and over ;  &gt;&gt; 1-4 years in main job ;  &gt; Females ;</v>
          </cell>
          <cell r="AG1" t="str">
            <v>65 years and over ;  &gt;&gt;&gt; 1 year in main job ;  Persons ;</v>
          </cell>
          <cell r="AH1" t="str">
            <v>65 years and over ;  &gt;&gt;&gt; 1 year in main job ;  &gt; Males ;</v>
          </cell>
          <cell r="AI1" t="str">
            <v>65 years and over ;  &gt;&gt;&gt; 1 year in main job ;  &gt; Females ;</v>
          </cell>
          <cell r="AJ1" t="str">
            <v>65 years and over ;  &gt;&gt;&gt; 2 years in main job ;  Persons ;</v>
          </cell>
          <cell r="AK1" t="str">
            <v>65 years and over ;  &gt;&gt;&gt; 2 years in main job ;  &gt; Males ;</v>
          </cell>
          <cell r="AL1" t="str">
            <v>65 years and over ;  &gt;&gt;&gt; 2 years in main job ;  &gt; Females ;</v>
          </cell>
          <cell r="AM1" t="str">
            <v>65 years and over ;  &gt;&gt;&gt; 3-4 years in main job ;  Persons ;</v>
          </cell>
          <cell r="AN1" t="str">
            <v>65 years and over ;  &gt;&gt;&gt; 3-4 years in main job ;  &gt; Males ;</v>
          </cell>
          <cell r="AO1" t="str">
            <v>65 years and over ;  &gt;&gt;&gt; 3-4 years in main job ;  &gt; Females ;</v>
          </cell>
          <cell r="AP1" t="str">
            <v>65 years and over ;  &gt;&gt; 5 years or more in main job ;  Persons ;</v>
          </cell>
          <cell r="AQ1" t="str">
            <v>65 years and over ;  &gt;&gt; 5 years or more in main job ;  &gt; Males ;</v>
          </cell>
          <cell r="AR1" t="str">
            <v>65 years and over ;  &gt;&gt; 5 years or more in main job ;  &gt; Females ;</v>
          </cell>
          <cell r="AS1" t="str">
            <v>65 years and over ;  &gt;&gt;&gt; 5-9 years in main job ;  Persons ;</v>
          </cell>
          <cell r="AT1" t="str">
            <v>65 years and over ;  &gt;&gt;&gt; 5-9 years in main job ;  &gt; Males ;</v>
          </cell>
          <cell r="AU1" t="str">
            <v>65 years and over ;  &gt;&gt;&gt; 5-9 years in main job ;  &gt; Females ;</v>
          </cell>
          <cell r="AV1" t="str">
            <v>65 years and over ;  &gt;&gt;&gt; 10 years or more in main job ;  Persons ;</v>
          </cell>
          <cell r="AW1" t="str">
            <v>65 years and over ;  &gt;&gt;&gt; 10 years or more in main job ;  &gt; Males ;</v>
          </cell>
          <cell r="AX1" t="str">
            <v>65 years and over ;  &gt;&gt;&gt; 10 years or more in main job ;  &gt; Females ;</v>
          </cell>
          <cell r="AY1" t="str">
            <v>65 years and over ;  &gt;&gt;&gt;&gt; 10-19 years in main job ;  Persons ;</v>
          </cell>
          <cell r="AZ1" t="str">
            <v>65 years and over ;  &gt;&gt;&gt;&gt; 10-19 years in main job ;  &gt; Males ;</v>
          </cell>
          <cell r="BA1" t="str">
            <v>65 years and over ;  &gt;&gt;&gt;&gt; 10-19 years in main job ;  &gt; Females ;</v>
          </cell>
          <cell r="BB1" t="str">
            <v>65 years and over ;  &gt;&gt;&gt;&gt; 20 years or more in main job ;  Persons ;</v>
          </cell>
          <cell r="BC1" t="str">
            <v>65 years and over ;  &gt;&gt;&gt;&gt; 20 years or more in main job ;  &gt; Males ;</v>
          </cell>
          <cell r="BD1" t="str">
            <v>65 years and over ;  &gt;&gt;&gt;&gt; 20 years or more in main job ;  &gt; Females ;</v>
          </cell>
          <cell r="BE1" t="str">
            <v>65 years and over ;  &gt; Changed jobs in last 12 months ;  Persons ;</v>
          </cell>
          <cell r="BF1" t="str">
            <v>65 years and over ;  &gt; Changed jobs in last 12 months ;  &gt; Males ;</v>
          </cell>
          <cell r="BG1" t="str">
            <v>65 years and over ;  &gt; Changed jobs in last 12 months ;  &gt; Females ;</v>
          </cell>
          <cell r="BH1" t="str">
            <v>65 years and over ;  &gt; Did not change jobs in last 12 months ;  Persons ;</v>
          </cell>
          <cell r="BI1" t="str">
            <v>65 years and over ;  &gt; Did not change jobs in last 12 months ;  &gt; Males ;</v>
          </cell>
          <cell r="BJ1" t="str">
            <v>65 years and over ;  &gt; Did not change jobs in last 12 months ;  &gt; Females ;</v>
          </cell>
          <cell r="BK1" t="str">
            <v>65 years and over ;  Civilian Population aged 15 and over ;  Persons ;</v>
          </cell>
          <cell r="BL1" t="str">
            <v>65 years and over ;  Civilian Population aged 15 and over ;  &gt; Males ;</v>
          </cell>
          <cell r="BM1" t="str">
            <v>65 years and over ;  Civilian Population aged 15 and over ;  &gt; Females ;</v>
          </cell>
          <cell r="BN1" t="str">
            <v>65 years and over ;  Left, lost or worked multiple jobs last year ;  Persons ;</v>
          </cell>
          <cell r="BO1" t="str">
            <v>65 years and over ;  Left, lost or worked multiple jobs last year ;  &gt; Males ;</v>
          </cell>
          <cell r="BP1" t="str">
            <v>65 years and over ;  Left, lost or worked multiple jobs last year ;  &gt; Females ;</v>
          </cell>
          <cell r="BQ1" t="str">
            <v>65 years and over ;  &gt; Employed and had more than one job last year ;  Persons ;</v>
          </cell>
          <cell r="BR1" t="str">
            <v>65 years and over ;  &gt; Employed and had more than one job last year ;  &gt; Males ;</v>
          </cell>
          <cell r="BS1" t="str">
            <v>65 years and over ;  &gt; Employed and had more than one job last year ;  &gt; Females ;</v>
          </cell>
          <cell r="BT1" t="str">
            <v>65 years and over ;  &gt;&gt; Single job holder and had more than one job last year ;  Persons ;</v>
          </cell>
          <cell r="BU1" t="str">
            <v>65 years and over ;  &gt;&gt; Single job holder and had more than one job last year ;  &gt; Males ;</v>
          </cell>
          <cell r="BV1" t="str">
            <v>65 years and over ;  &gt;&gt; Single job holder and had more than one job last year ;  &gt; Females ;</v>
          </cell>
          <cell r="BW1" t="str">
            <v>65 years and over ;  &gt;&gt; Multiple job holder and had more than one job last year ;  Persons ;</v>
          </cell>
          <cell r="BX1" t="str">
            <v>65 years and over ;  &gt;&gt; Multiple job holder and had more than one job last year ;  &gt; Males ;</v>
          </cell>
          <cell r="BY1" t="str">
            <v>65 years and over ;  &gt;&gt; Multiple job holder and had more than one job last year ;  &gt; Females ;</v>
          </cell>
          <cell r="BZ1" t="str">
            <v>65 years and over ;  &gt;&gt; Underemployed and had more than one job last year ;  Persons ;</v>
          </cell>
          <cell r="CA1" t="str">
            <v>65 years and over ;  &gt;&gt; Underemployed and had more than one job last year ;  &gt; Males ;</v>
          </cell>
          <cell r="CB1" t="str">
            <v>65 years and over ;  &gt;&gt; Underemployed and had more than one job last year ;  &gt; Females ;</v>
          </cell>
          <cell r="CC1" t="str">
            <v>65 years and over ;  &gt; Unemployed and had a job last year ;  Persons ;</v>
          </cell>
          <cell r="CD1" t="str">
            <v>65 years and over ;  &gt; Unemployed and had a job last year ;  &gt; Males ;</v>
          </cell>
          <cell r="CE1" t="str">
            <v>65 years and over ;  &gt; Unemployed and had a job last year ;  &gt; Females ;</v>
          </cell>
          <cell r="CF1" t="str">
            <v>65 years and over ;  &gt; Not in the labour force and had a job last year ;  Persons ;</v>
          </cell>
          <cell r="CG1" t="str">
            <v>65 years and over ;  &gt; Not in the labour force and had a job last year ;  &gt; Males ;</v>
          </cell>
          <cell r="CH1" t="str">
            <v>65 years and over ;  &gt; Not in the labour force and had a job last year ;  &gt; Females ;</v>
          </cell>
          <cell r="CI1" t="str">
            <v>65 years and over ;  Left a job last year ;  Persons ;</v>
          </cell>
          <cell r="CJ1" t="str">
            <v>65 years and over ;  Left a job last year ;  &gt; Males ;</v>
          </cell>
          <cell r="CK1" t="str">
            <v>65 years and over ;  Left a job last year ;  &gt; Females ;</v>
          </cell>
          <cell r="CL1" t="str">
            <v>65 years and over ;  &gt; Employed in a new job since left last job ;  Persons ;</v>
          </cell>
          <cell r="CM1" t="str">
            <v>65 years and over ;  &gt; Employed in a new job since left last job ;  &gt; Males ;</v>
          </cell>
          <cell r="CN1" t="str">
            <v>65 years and over ;  &gt; Employed in a new job since left last job ;  &gt; Females ;</v>
          </cell>
          <cell r="CO1" t="str">
            <v>65 years and over ;  &gt;&gt; Underemployed in a new job since left last job ;  Persons ;</v>
          </cell>
          <cell r="CP1" t="str">
            <v>65 years and over ;  &gt;&gt; Underemployed in a new job since left last job ;  &gt; Males ;</v>
          </cell>
          <cell r="CQ1" t="str">
            <v>65 years and over ;  &gt;&gt; Underemployed in a new job since left last job ;  &gt; Females ;</v>
          </cell>
          <cell r="CR1" t="str">
            <v>65 years and over ;  &gt; Not employed since left last job ;  Persons ;</v>
          </cell>
          <cell r="CS1" t="str">
            <v>65 years and over ;  &gt; Not employed since left last job ;  &gt; Males ;</v>
          </cell>
          <cell r="CT1" t="str">
            <v>65 years and over ;  &gt; Not employed since left last job ;  &gt; Females ;</v>
          </cell>
          <cell r="CU1" t="str">
            <v>65 years and over ;  Lost a job last year ;  Persons ;</v>
          </cell>
          <cell r="CV1" t="str">
            <v>65 years and over ;  Lost a job last year ;  &gt; Males ;</v>
          </cell>
          <cell r="CW1" t="str">
            <v>65 years and over ;  Lost a job last year ;  &gt; Females ;</v>
          </cell>
          <cell r="CX1" t="str">
            <v>65 years and over ;  &gt; Retrenched last year ;  Persons ;</v>
          </cell>
          <cell r="CY1" t="str">
            <v>65 years and over ;  &gt; Retrenched last year ;  &gt; Males ;</v>
          </cell>
          <cell r="CZ1" t="str">
            <v>65 years and over ;  &gt; Retrenched last year ;  &gt; Females ;</v>
          </cell>
          <cell r="DA1" t="str">
            <v>65 years and over ;  &gt; Employed in a new job since lost last job ;  Persons ;</v>
          </cell>
          <cell r="DB1" t="str">
            <v>65 years and over ;  &gt; Employed in a new job since lost last job ;  &gt; Males ;</v>
          </cell>
          <cell r="DC1" t="str">
            <v>65 years and over ;  &gt; Employed in a new job since lost last job ;  &gt; Females ;</v>
          </cell>
          <cell r="DD1" t="str">
            <v>65 years and over ;  &gt;&gt; Underemployed in a new job since lost last job ;  Persons ;</v>
          </cell>
          <cell r="DE1" t="str">
            <v>65 years and over ;  &gt;&gt; Underemployed in a new job since lost last job ;  &gt; Males ;</v>
          </cell>
          <cell r="DF1" t="str">
            <v>65 years and over ;  &gt;&gt; Underemployed in a new job since lost last job ;  &gt; Females ;</v>
          </cell>
          <cell r="DG1" t="str">
            <v>65 years and over ;  &gt; Not employed since lost last job ;  Persons ;</v>
          </cell>
          <cell r="DH1" t="str">
            <v>65 years and over ;  &gt; Not employed since lost last job ;  &gt; Males ;</v>
          </cell>
          <cell r="DI1" t="str">
            <v>65 years and over ;  &gt; Not employed since lost last job ;  &gt; Females ;</v>
          </cell>
          <cell r="DJ1" t="str">
            <v>New South Wales ;  Employed total ;  Persons ;</v>
          </cell>
          <cell r="DK1" t="str">
            <v>New South Wales ;  Employed total ;  &gt; Males ;</v>
          </cell>
          <cell r="DL1" t="str">
            <v>New South Wales ;  Employed total ;  &gt; Females ;</v>
          </cell>
          <cell r="DM1" t="str">
            <v>New South Wales ;  &gt; Less than 1 year in main job ;  Persons ;</v>
          </cell>
          <cell r="DN1" t="str">
            <v>New South Wales ;  &gt; Less than 1 year in main job ;  &gt; Males ;</v>
          </cell>
          <cell r="DO1" t="str">
            <v>New South Wales ;  &gt; Less than 1 year in main job ;  &gt; Females ;</v>
          </cell>
          <cell r="DP1" t="str">
            <v>New South Wales ;  &gt;&gt; Less than 3 months in main job ;  Persons ;</v>
          </cell>
          <cell r="DQ1" t="str">
            <v>New South Wales ;  &gt;&gt; Less than 3 months in main job ;  &gt; Males ;</v>
          </cell>
          <cell r="DR1" t="str">
            <v>New South Wales ;  &gt;&gt; Less than 3 months in main job ;  &gt; Females ;</v>
          </cell>
          <cell r="DS1" t="str">
            <v>New South Wales ;  &gt;&gt; 3-5 months in main job ;  Persons ;</v>
          </cell>
          <cell r="DT1" t="str">
            <v>New South Wales ;  &gt;&gt; 3-5 months in main job ;  &gt; Males ;</v>
          </cell>
          <cell r="DU1" t="str">
            <v>New South Wales ;  &gt;&gt; 3-5 months in main job ;  &gt; Females ;</v>
          </cell>
          <cell r="DV1" t="str">
            <v>New South Wales ;  &gt;&gt; 6-11 months in main job ;  Persons ;</v>
          </cell>
          <cell r="DW1" t="str">
            <v>New South Wales ;  &gt;&gt; 6-11 months in main job ;  &gt; Males ;</v>
          </cell>
          <cell r="DX1" t="str">
            <v>New South Wales ;  &gt;&gt; 6-11 months in main job ;  &gt; Females ;</v>
          </cell>
          <cell r="DY1" t="str">
            <v>New South Wales ;  &gt; 1 year or more in main job ;  Persons ;</v>
          </cell>
          <cell r="DZ1" t="str">
            <v>New South Wales ;  &gt; 1 year or more in main job ;  &gt; Males ;</v>
          </cell>
          <cell r="EA1" t="str">
            <v>New South Wales ;  &gt; 1 year or more in main job ;  &gt; Females ;</v>
          </cell>
          <cell r="EB1" t="str">
            <v>New South Wales ;  &gt;&gt; 1-4 years in main job ;  Persons ;</v>
          </cell>
          <cell r="EC1" t="str">
            <v>New South Wales ;  &gt;&gt; 1-4 years in main job ;  &gt; Males ;</v>
          </cell>
          <cell r="ED1" t="str">
            <v>New South Wales ;  &gt;&gt; 1-4 years in main job ;  &gt; Females ;</v>
          </cell>
          <cell r="EE1" t="str">
            <v>New South Wales ;  &gt;&gt;&gt; 1 year in main job ;  Persons ;</v>
          </cell>
          <cell r="EF1" t="str">
            <v>New South Wales ;  &gt;&gt;&gt; 1 year in main job ;  &gt; Males ;</v>
          </cell>
          <cell r="EG1" t="str">
            <v>New South Wales ;  &gt;&gt;&gt; 1 year in main job ;  &gt; Females ;</v>
          </cell>
          <cell r="EH1" t="str">
            <v>New South Wales ;  &gt;&gt;&gt; 2 years in main job ;  Persons ;</v>
          </cell>
          <cell r="EI1" t="str">
            <v>New South Wales ;  &gt;&gt;&gt; 2 years in main job ;  &gt; Males ;</v>
          </cell>
          <cell r="EJ1" t="str">
            <v>New South Wales ;  &gt;&gt;&gt; 2 years in main job ;  &gt; Females ;</v>
          </cell>
          <cell r="EK1" t="str">
            <v>New South Wales ;  &gt;&gt;&gt; 3-4 years in main job ;  Persons ;</v>
          </cell>
          <cell r="EL1" t="str">
            <v>New South Wales ;  &gt;&gt;&gt; 3-4 years in main job ;  &gt; Males ;</v>
          </cell>
          <cell r="EM1" t="str">
            <v>New South Wales ;  &gt;&gt;&gt; 3-4 years in main job ;  &gt; Females ;</v>
          </cell>
          <cell r="EN1" t="str">
            <v>New South Wales ;  &gt;&gt; 5 years or more in main job ;  Persons ;</v>
          </cell>
          <cell r="EO1" t="str">
            <v>New South Wales ;  &gt;&gt; 5 years or more in main job ;  &gt; Males ;</v>
          </cell>
          <cell r="EP1" t="str">
            <v>New South Wales ;  &gt;&gt; 5 years or more in main job ;  &gt; Females ;</v>
          </cell>
          <cell r="EQ1" t="str">
            <v>New South Wales ;  &gt;&gt;&gt; 5-9 years in main job ;  Persons ;</v>
          </cell>
          <cell r="ER1" t="str">
            <v>New South Wales ;  &gt;&gt;&gt; 5-9 years in main job ;  &gt; Males ;</v>
          </cell>
          <cell r="ES1" t="str">
            <v>New South Wales ;  &gt;&gt;&gt; 5-9 years in main job ;  &gt; Females ;</v>
          </cell>
          <cell r="ET1" t="str">
            <v>New South Wales ;  &gt;&gt;&gt; 10 years or more in main job ;  Persons ;</v>
          </cell>
          <cell r="EU1" t="str">
            <v>New South Wales ;  &gt;&gt;&gt; 10 years or more in main job ;  &gt; Males ;</v>
          </cell>
          <cell r="EV1" t="str">
            <v>New South Wales ;  &gt;&gt;&gt; 10 years or more in main job ;  &gt; Females ;</v>
          </cell>
          <cell r="EW1" t="str">
            <v>New South Wales ;  &gt;&gt;&gt;&gt; 10-19 years in main job ;  Persons ;</v>
          </cell>
          <cell r="EX1" t="str">
            <v>New South Wales ;  &gt;&gt;&gt;&gt; 10-19 years in main job ;  &gt; Males ;</v>
          </cell>
          <cell r="EY1" t="str">
            <v>New South Wales ;  &gt;&gt;&gt;&gt; 10-19 years in main job ;  &gt; Females ;</v>
          </cell>
          <cell r="EZ1" t="str">
            <v>New South Wales ;  &gt;&gt;&gt;&gt; 20 years or more in main job ;  Persons ;</v>
          </cell>
          <cell r="FA1" t="str">
            <v>New South Wales ;  &gt;&gt;&gt;&gt; 20 years or more in main job ;  &gt; Males ;</v>
          </cell>
          <cell r="FB1" t="str">
            <v>New South Wales ;  &gt;&gt;&gt;&gt; 20 years or more in main job ;  &gt; Females ;</v>
          </cell>
          <cell r="FC1" t="str">
            <v>New South Wales ;  &gt; Changed jobs in last 12 months ;  Persons ;</v>
          </cell>
          <cell r="FD1" t="str">
            <v>New South Wales ;  &gt; Changed jobs in last 12 months ;  &gt; Males ;</v>
          </cell>
          <cell r="FE1" t="str">
            <v>New South Wales ;  &gt; Changed jobs in last 12 months ;  &gt; Females ;</v>
          </cell>
          <cell r="FF1" t="str">
            <v>New South Wales ;  &gt; Did not change jobs in last 12 months ;  Persons ;</v>
          </cell>
          <cell r="FG1" t="str">
            <v>New South Wales ;  &gt; Did not change jobs in last 12 months ;  &gt; Males ;</v>
          </cell>
          <cell r="FH1" t="str">
            <v>New South Wales ;  &gt; Did not change jobs in last 12 months ;  &gt; Females ;</v>
          </cell>
          <cell r="FI1" t="str">
            <v>New South Wales ;  Civilian Population aged 15 and over ;  Persons ;</v>
          </cell>
          <cell r="FJ1" t="str">
            <v>New South Wales ;  Civilian Population aged 15 and over ;  &gt; Males ;</v>
          </cell>
          <cell r="FK1" t="str">
            <v>New South Wales ;  Civilian Population aged 15 and over ;  &gt; Females ;</v>
          </cell>
          <cell r="FL1" t="str">
            <v>New South Wales ;  Left, lost or worked multiple jobs last year ;  Persons ;</v>
          </cell>
          <cell r="FM1" t="str">
            <v>New South Wales ;  Left, lost or worked multiple jobs last year ;  &gt; Males ;</v>
          </cell>
          <cell r="FN1" t="str">
            <v>New South Wales ;  Left, lost or worked multiple jobs last year ;  &gt; Females ;</v>
          </cell>
          <cell r="FO1" t="str">
            <v>New South Wales ;  &gt; Employed and had more than one job last year ;  Persons ;</v>
          </cell>
          <cell r="FP1" t="str">
            <v>New South Wales ;  &gt; Employed and had more than one job last year ;  &gt; Males ;</v>
          </cell>
          <cell r="FQ1" t="str">
            <v>New South Wales ;  &gt; Employed and had more than one job last year ;  &gt; Females ;</v>
          </cell>
          <cell r="FR1" t="str">
            <v>New South Wales ;  &gt;&gt; Single job holder and had more than one job last year ;  Persons ;</v>
          </cell>
          <cell r="FS1" t="str">
            <v>New South Wales ;  &gt;&gt; Single job holder and had more than one job last year ;  &gt; Males ;</v>
          </cell>
          <cell r="FT1" t="str">
            <v>New South Wales ;  &gt;&gt; Single job holder and had more than one job last year ;  &gt; Females ;</v>
          </cell>
          <cell r="FU1" t="str">
            <v>New South Wales ;  &gt;&gt; Multiple job holder and had more than one job last year ;  Persons ;</v>
          </cell>
          <cell r="FV1" t="str">
            <v>New South Wales ;  &gt;&gt; Multiple job holder and had more than one job last year ;  &gt; Males ;</v>
          </cell>
          <cell r="FW1" t="str">
            <v>New South Wales ;  &gt;&gt; Multiple job holder and had more than one job last year ;  &gt; Females ;</v>
          </cell>
          <cell r="FX1" t="str">
            <v>New South Wales ;  &gt;&gt; Underemployed and had more than one job last year ;  Persons ;</v>
          </cell>
          <cell r="FY1" t="str">
            <v>New South Wales ;  &gt;&gt; Underemployed and had more than one job last year ;  &gt; Males ;</v>
          </cell>
          <cell r="FZ1" t="str">
            <v>New South Wales ;  &gt;&gt; Underemployed and had more than one job last year ;  &gt; Females ;</v>
          </cell>
          <cell r="GA1" t="str">
            <v>New South Wales ;  &gt; Unemployed and had a job last year ;  Persons ;</v>
          </cell>
          <cell r="GB1" t="str">
            <v>New South Wales ;  &gt; Unemployed and had a job last year ;  &gt; Males ;</v>
          </cell>
          <cell r="GC1" t="str">
            <v>New South Wales ;  &gt; Unemployed and had a job last year ;  &gt; Females ;</v>
          </cell>
          <cell r="GD1" t="str">
            <v>New South Wales ;  &gt; Not in the labour force and had a job last year ;  Persons ;</v>
          </cell>
          <cell r="GE1" t="str">
            <v>New South Wales ;  &gt; Not in the labour force and had a job last year ;  &gt; Males ;</v>
          </cell>
          <cell r="GF1" t="str">
            <v>New South Wales ;  &gt; Not in the labour force and had a job last year ;  &gt; Females ;</v>
          </cell>
          <cell r="GG1" t="str">
            <v>New South Wales ;  Left a job last year ;  Persons ;</v>
          </cell>
          <cell r="GH1" t="str">
            <v>New South Wales ;  Left a job last year ;  &gt; Males ;</v>
          </cell>
          <cell r="GI1" t="str">
            <v>New South Wales ;  Left a job last year ;  &gt; Females ;</v>
          </cell>
          <cell r="GJ1" t="str">
            <v>New South Wales ;  &gt; Employed in a new job since left last job ;  Persons ;</v>
          </cell>
          <cell r="GK1" t="str">
            <v>New South Wales ;  &gt; Employed in a new job since left last job ;  &gt; Males ;</v>
          </cell>
          <cell r="GL1" t="str">
            <v>New South Wales ;  &gt; Employed in a new job since left last job ;  &gt; Females ;</v>
          </cell>
          <cell r="GM1" t="str">
            <v>New South Wales ;  &gt;&gt; Underemployed in a new job since left last job ;  Persons ;</v>
          </cell>
          <cell r="GN1" t="str">
            <v>New South Wales ;  &gt;&gt; Underemployed in a new job since left last job ;  &gt; Males ;</v>
          </cell>
          <cell r="GO1" t="str">
            <v>New South Wales ;  &gt;&gt; Underemployed in a new job since left last job ;  &gt; Females ;</v>
          </cell>
          <cell r="GP1" t="str">
            <v>New South Wales ;  &gt; Not employed since left last job ;  Persons ;</v>
          </cell>
          <cell r="GQ1" t="str">
            <v>New South Wales ;  &gt; Not employed since left last job ;  &gt; Males ;</v>
          </cell>
          <cell r="GR1" t="str">
            <v>New South Wales ;  &gt; Not employed since left last job ;  &gt; Females ;</v>
          </cell>
          <cell r="GS1" t="str">
            <v>New South Wales ;  Lost a job last year ;  Persons ;</v>
          </cell>
          <cell r="GT1" t="str">
            <v>New South Wales ;  Lost a job last year ;  &gt; Males ;</v>
          </cell>
          <cell r="GU1" t="str">
            <v>New South Wales ;  Lost a job last year ;  &gt; Females ;</v>
          </cell>
          <cell r="GV1" t="str">
            <v>New South Wales ;  &gt; Retrenched last year ;  Persons ;</v>
          </cell>
          <cell r="GW1" t="str">
            <v>New South Wales ;  &gt; Retrenched last year ;  &gt; Males ;</v>
          </cell>
          <cell r="GX1" t="str">
            <v>New South Wales ;  &gt; Retrenched last year ;  &gt; Females ;</v>
          </cell>
          <cell r="GY1" t="str">
            <v>New South Wales ;  &gt; Employed in a new job since lost last job ;  Persons ;</v>
          </cell>
          <cell r="GZ1" t="str">
            <v>New South Wales ;  &gt; Employed in a new job since lost last job ;  &gt; Males ;</v>
          </cell>
          <cell r="HA1" t="str">
            <v>New South Wales ;  &gt; Employed in a new job since lost last job ;  &gt; Females ;</v>
          </cell>
          <cell r="HB1" t="str">
            <v>New South Wales ;  &gt;&gt; Underemployed in a new job since lost last job ;  Persons ;</v>
          </cell>
          <cell r="HC1" t="str">
            <v>New South Wales ;  &gt;&gt; Underemployed in a new job since lost last job ;  &gt; Males ;</v>
          </cell>
          <cell r="HD1" t="str">
            <v>New South Wales ;  &gt;&gt; Underemployed in a new job since lost last job ;  &gt; Females ;</v>
          </cell>
          <cell r="HE1" t="str">
            <v>New South Wales ;  &gt; Not employed since lost last job ;  Persons ;</v>
          </cell>
          <cell r="HF1" t="str">
            <v>New South Wales ;  &gt; Not employed since lost last job ;  &gt; Males ;</v>
          </cell>
          <cell r="HG1" t="str">
            <v>New South Wales ;  &gt; Not employed since lost last job ;  &gt; Females ;</v>
          </cell>
          <cell r="HH1" t="str">
            <v>Victoria ;  Employed total ;  Persons ;</v>
          </cell>
          <cell r="HI1" t="str">
            <v>Victoria ;  Employed total ;  &gt; Males ;</v>
          </cell>
          <cell r="HJ1" t="str">
            <v>Victoria ;  Employed total ;  &gt; Females ;</v>
          </cell>
          <cell r="HK1" t="str">
            <v>Victoria ;  &gt; Less than 1 year in main job ;  Persons ;</v>
          </cell>
          <cell r="HL1" t="str">
            <v>Victoria ;  &gt; Less than 1 year in main job ;  &gt; Males ;</v>
          </cell>
          <cell r="HM1" t="str">
            <v>Victoria ;  &gt; Less than 1 year in main job ;  &gt; Females ;</v>
          </cell>
          <cell r="HN1" t="str">
            <v>Victoria ;  &gt;&gt; Less than 3 months in main job ;  Persons ;</v>
          </cell>
          <cell r="HO1" t="str">
            <v>Victoria ;  &gt;&gt; Less than 3 months in main job ;  &gt; Males ;</v>
          </cell>
          <cell r="HP1" t="str">
            <v>Victoria ;  &gt;&gt; Less than 3 months in main job ;  &gt; Females ;</v>
          </cell>
          <cell r="HQ1" t="str">
            <v>Victoria ;  &gt;&gt; 3-5 months in main job ;  Persons ;</v>
          </cell>
          <cell r="HR1" t="str">
            <v>Victoria ;  &gt;&gt; 3-5 months in main job ;  &gt; Males ;</v>
          </cell>
          <cell r="HS1" t="str">
            <v>Victoria ;  &gt;&gt; 3-5 months in main job ;  &gt; Females ;</v>
          </cell>
          <cell r="HT1" t="str">
            <v>Victoria ;  &gt;&gt; 6-11 months in main job ;  Persons ;</v>
          </cell>
          <cell r="HU1" t="str">
            <v>Victoria ;  &gt;&gt; 6-11 months in main job ;  &gt; Males ;</v>
          </cell>
          <cell r="HV1" t="str">
            <v>Victoria ;  &gt;&gt; 6-11 months in main job ;  &gt; Females ;</v>
          </cell>
          <cell r="HW1" t="str">
            <v>Victoria ;  &gt; 1 year or more in main job ;  Persons ;</v>
          </cell>
          <cell r="HX1" t="str">
            <v>Victoria ;  &gt; 1 year or more in main job ;  &gt; Males ;</v>
          </cell>
          <cell r="HY1" t="str">
            <v>Victoria ;  &gt; 1 year or more in main job ;  &gt; Females ;</v>
          </cell>
          <cell r="HZ1" t="str">
            <v>Victoria ;  &gt;&gt; 1-4 years in main job ;  Persons ;</v>
          </cell>
          <cell r="IA1" t="str">
            <v>Victoria ;  &gt;&gt; 1-4 years in main job ;  &gt; Males ;</v>
          </cell>
          <cell r="IB1" t="str">
            <v>Victoria ;  &gt;&gt; 1-4 years in main job ;  &gt; Females ;</v>
          </cell>
          <cell r="IC1" t="str">
            <v>Victoria ;  &gt;&gt;&gt; 1 year in main job ;  Persons ;</v>
          </cell>
          <cell r="ID1" t="str">
            <v>Victoria ;  &gt;&gt;&gt; 1 year in main job ;  &gt; Males ;</v>
          </cell>
          <cell r="IE1" t="str">
            <v>Victoria ;  &gt;&gt;&gt; 1 year in main job ;  &gt; Females ;</v>
          </cell>
          <cell r="IF1" t="str">
            <v>Victoria ;  &gt;&gt;&gt; 2 years in main job ;  Persons ;</v>
          </cell>
          <cell r="IG1" t="str">
            <v>Victoria ;  &gt;&gt;&gt; 2 years in main job ;  &gt; Males ;</v>
          </cell>
          <cell r="IH1" t="str">
            <v>Victoria ;  &gt;&gt;&gt; 2 years in main job ;  &gt; Females ;</v>
          </cell>
          <cell r="II1" t="str">
            <v>Victoria ;  &gt;&gt;&gt; 3-4 years in main job ;  Persons ;</v>
          </cell>
          <cell r="IJ1" t="str">
            <v>Victoria ;  &gt;&gt;&gt; 3-4 years in main job ;  &gt; Males ;</v>
          </cell>
          <cell r="IK1" t="str">
            <v>Victoria ;  &gt;&gt;&gt; 3-4 years in main job ;  &gt; Females ;</v>
          </cell>
          <cell r="IL1" t="str">
            <v>Victoria ;  &gt;&gt; 5 years or more in main job ;  Persons ;</v>
          </cell>
          <cell r="IM1" t="str">
            <v>Victoria ;  &gt;&gt; 5 years or more in main job ;  &gt; Males ;</v>
          </cell>
          <cell r="IN1" t="str">
            <v>Victoria ;  &gt;&gt; 5 years or more in main job ;  &gt; Females ;</v>
          </cell>
          <cell r="IO1" t="str">
            <v>Victoria ;  &gt;&gt;&gt; 5-9 years in main job ;  Persons ;</v>
          </cell>
          <cell r="IP1" t="str">
            <v>Victoria ;  &gt;&gt;&gt; 5-9 years in main job ;  &gt; Males ;</v>
          </cell>
          <cell r="IQ1" t="str">
            <v>Victoria ;  &gt;&gt;&gt; 5-9 years in main job ;  &gt; Females ;</v>
          </cell>
        </row>
        <row r="2">
          <cell r="B2" t="str">
            <v>000</v>
          </cell>
          <cell r="C2" t="str">
            <v>000</v>
          </cell>
          <cell r="D2" t="str">
            <v>000</v>
          </cell>
          <cell r="E2" t="str">
            <v>000</v>
          </cell>
          <cell r="F2" t="str">
            <v>000</v>
          </cell>
          <cell r="G2" t="str">
            <v>000</v>
          </cell>
          <cell r="H2" t="str">
            <v>000</v>
          </cell>
          <cell r="I2" t="str">
            <v>000</v>
          </cell>
          <cell r="J2" t="str">
            <v>000</v>
          </cell>
          <cell r="K2" t="str">
            <v>000</v>
          </cell>
          <cell r="L2" t="str">
            <v>000</v>
          </cell>
          <cell r="M2" t="str">
            <v>000</v>
          </cell>
          <cell r="N2" t="str">
            <v>000</v>
          </cell>
          <cell r="O2" t="str">
            <v>000</v>
          </cell>
          <cell r="P2" t="str">
            <v>000</v>
          </cell>
          <cell r="Q2" t="str">
            <v>000</v>
          </cell>
          <cell r="R2" t="str">
            <v>000</v>
          </cell>
          <cell r="S2" t="str">
            <v>000</v>
          </cell>
          <cell r="T2" t="str">
            <v>000</v>
          </cell>
          <cell r="U2" t="str">
            <v>000</v>
          </cell>
          <cell r="V2" t="str">
            <v>000</v>
          </cell>
          <cell r="W2" t="str">
            <v>000</v>
          </cell>
          <cell r="X2" t="str">
            <v>000</v>
          </cell>
          <cell r="Y2" t="str">
            <v>000</v>
          </cell>
          <cell r="Z2" t="str">
            <v>000</v>
          </cell>
          <cell r="AA2" t="str">
            <v>000</v>
          </cell>
          <cell r="AB2" t="str">
            <v>000</v>
          </cell>
          <cell r="AC2" t="str">
            <v>000</v>
          </cell>
          <cell r="AD2" t="str">
            <v>000</v>
          </cell>
          <cell r="AE2" t="str">
            <v>000</v>
          </cell>
          <cell r="AF2" t="str">
            <v>000</v>
          </cell>
          <cell r="AG2" t="str">
            <v>000</v>
          </cell>
          <cell r="AH2" t="str">
            <v>000</v>
          </cell>
          <cell r="AI2" t="str">
            <v>000</v>
          </cell>
          <cell r="AJ2" t="str">
            <v>000</v>
          </cell>
          <cell r="AK2" t="str">
            <v>000</v>
          </cell>
          <cell r="AL2" t="str">
            <v>000</v>
          </cell>
          <cell r="AM2" t="str">
            <v>000</v>
          </cell>
          <cell r="AN2" t="str">
            <v>000</v>
          </cell>
          <cell r="AO2" t="str">
            <v>000</v>
          </cell>
          <cell r="AP2" t="str">
            <v>000</v>
          </cell>
          <cell r="AQ2" t="str">
            <v>000</v>
          </cell>
          <cell r="AR2" t="str">
            <v>000</v>
          </cell>
          <cell r="AS2" t="str">
            <v>000</v>
          </cell>
          <cell r="AT2" t="str">
            <v>000</v>
          </cell>
          <cell r="AU2" t="str">
            <v>000</v>
          </cell>
          <cell r="AV2" t="str">
            <v>000</v>
          </cell>
          <cell r="AW2" t="str">
            <v>000</v>
          </cell>
          <cell r="AX2" t="str">
            <v>000</v>
          </cell>
          <cell r="AY2" t="str">
            <v>000</v>
          </cell>
          <cell r="AZ2" t="str">
            <v>000</v>
          </cell>
          <cell r="BA2" t="str">
            <v>000</v>
          </cell>
          <cell r="BB2" t="str">
            <v>000</v>
          </cell>
          <cell r="BC2" t="str">
            <v>000</v>
          </cell>
          <cell r="BD2" t="str">
            <v>000</v>
          </cell>
          <cell r="BE2" t="str">
            <v>000</v>
          </cell>
          <cell r="BF2" t="str">
            <v>000</v>
          </cell>
          <cell r="BG2" t="str">
            <v>000</v>
          </cell>
          <cell r="BH2" t="str">
            <v>000</v>
          </cell>
          <cell r="BI2" t="str">
            <v>000</v>
          </cell>
          <cell r="BJ2" t="str">
            <v>000</v>
          </cell>
          <cell r="BK2" t="str">
            <v>000</v>
          </cell>
          <cell r="BL2" t="str">
            <v>000</v>
          </cell>
          <cell r="BM2" t="str">
            <v>000</v>
          </cell>
          <cell r="BN2" t="str">
            <v>000</v>
          </cell>
          <cell r="BO2" t="str">
            <v>000</v>
          </cell>
          <cell r="BP2" t="str">
            <v>000</v>
          </cell>
          <cell r="BQ2" t="str">
            <v>000</v>
          </cell>
          <cell r="BR2" t="str">
            <v>000</v>
          </cell>
          <cell r="BS2" t="str">
            <v>000</v>
          </cell>
          <cell r="BT2" t="str">
            <v>000</v>
          </cell>
          <cell r="BU2" t="str">
            <v>000</v>
          </cell>
          <cell r="BV2" t="str">
            <v>000</v>
          </cell>
          <cell r="BW2" t="str">
            <v>000</v>
          </cell>
          <cell r="BX2" t="str">
            <v>000</v>
          </cell>
          <cell r="BY2" t="str">
            <v>000</v>
          </cell>
          <cell r="BZ2" t="str">
            <v>000</v>
          </cell>
          <cell r="CA2" t="str">
            <v>000</v>
          </cell>
          <cell r="CB2" t="str">
            <v>000</v>
          </cell>
          <cell r="CC2" t="str">
            <v>000</v>
          </cell>
          <cell r="CD2" t="str">
            <v>000</v>
          </cell>
          <cell r="CE2" t="str">
            <v>000</v>
          </cell>
          <cell r="CF2" t="str">
            <v>000</v>
          </cell>
          <cell r="CG2" t="str">
            <v>000</v>
          </cell>
          <cell r="CH2" t="str">
            <v>000</v>
          </cell>
          <cell r="CI2" t="str">
            <v>000</v>
          </cell>
          <cell r="CJ2" t="str">
            <v>000</v>
          </cell>
          <cell r="CK2" t="str">
            <v>000</v>
          </cell>
          <cell r="CL2" t="str">
            <v>000</v>
          </cell>
          <cell r="CM2" t="str">
            <v>000</v>
          </cell>
          <cell r="CN2" t="str">
            <v>000</v>
          </cell>
          <cell r="CO2" t="str">
            <v>000</v>
          </cell>
          <cell r="CP2" t="str">
            <v>000</v>
          </cell>
          <cell r="CQ2" t="str">
            <v>000</v>
          </cell>
          <cell r="CR2" t="str">
            <v>000</v>
          </cell>
          <cell r="CS2" t="str">
            <v>000</v>
          </cell>
          <cell r="CT2" t="str">
            <v>000</v>
          </cell>
          <cell r="CU2" t="str">
            <v>000</v>
          </cell>
          <cell r="CV2" t="str">
            <v>000</v>
          </cell>
          <cell r="CW2" t="str">
            <v>000</v>
          </cell>
          <cell r="CX2" t="str">
            <v>000</v>
          </cell>
          <cell r="CY2" t="str">
            <v>000</v>
          </cell>
          <cell r="CZ2" t="str">
            <v>000</v>
          </cell>
          <cell r="DA2" t="str">
            <v>000</v>
          </cell>
          <cell r="DB2" t="str">
            <v>000</v>
          </cell>
          <cell r="DC2" t="str">
            <v>000</v>
          </cell>
          <cell r="DD2" t="str">
            <v>000</v>
          </cell>
          <cell r="DE2" t="str">
            <v>000</v>
          </cell>
          <cell r="DF2" t="str">
            <v>000</v>
          </cell>
          <cell r="DG2" t="str">
            <v>000</v>
          </cell>
          <cell r="DH2" t="str">
            <v>000</v>
          </cell>
          <cell r="DI2" t="str">
            <v>000</v>
          </cell>
          <cell r="DJ2" t="str">
            <v>000</v>
          </cell>
          <cell r="DK2" t="str">
            <v>000</v>
          </cell>
          <cell r="DL2" t="str">
            <v>000</v>
          </cell>
          <cell r="DM2" t="str">
            <v>000</v>
          </cell>
          <cell r="DN2" t="str">
            <v>000</v>
          </cell>
          <cell r="DO2" t="str">
            <v>000</v>
          </cell>
          <cell r="DP2" t="str">
            <v>000</v>
          </cell>
          <cell r="DQ2" t="str">
            <v>000</v>
          </cell>
          <cell r="DR2" t="str">
            <v>000</v>
          </cell>
          <cell r="DS2" t="str">
            <v>000</v>
          </cell>
          <cell r="DT2" t="str">
            <v>000</v>
          </cell>
          <cell r="DU2" t="str">
            <v>000</v>
          </cell>
          <cell r="DV2" t="str">
            <v>000</v>
          </cell>
          <cell r="DW2" t="str">
            <v>000</v>
          </cell>
          <cell r="DX2" t="str">
            <v>000</v>
          </cell>
          <cell r="DY2" t="str">
            <v>000</v>
          </cell>
          <cell r="DZ2" t="str">
            <v>000</v>
          </cell>
          <cell r="EA2" t="str">
            <v>000</v>
          </cell>
          <cell r="EB2" t="str">
            <v>000</v>
          </cell>
          <cell r="EC2" t="str">
            <v>000</v>
          </cell>
          <cell r="ED2" t="str">
            <v>000</v>
          </cell>
          <cell r="EE2" t="str">
            <v>000</v>
          </cell>
          <cell r="EF2" t="str">
            <v>000</v>
          </cell>
          <cell r="EG2" t="str">
            <v>000</v>
          </cell>
          <cell r="EH2" t="str">
            <v>000</v>
          </cell>
          <cell r="EI2" t="str">
            <v>000</v>
          </cell>
          <cell r="EJ2" t="str">
            <v>000</v>
          </cell>
          <cell r="EK2" t="str">
            <v>000</v>
          </cell>
          <cell r="EL2" t="str">
            <v>000</v>
          </cell>
          <cell r="EM2" t="str">
            <v>000</v>
          </cell>
          <cell r="EN2" t="str">
            <v>000</v>
          </cell>
          <cell r="EO2" t="str">
            <v>000</v>
          </cell>
          <cell r="EP2" t="str">
            <v>000</v>
          </cell>
          <cell r="EQ2" t="str">
            <v>000</v>
          </cell>
          <cell r="ER2" t="str">
            <v>000</v>
          </cell>
          <cell r="ES2" t="str">
            <v>000</v>
          </cell>
          <cell r="ET2" t="str">
            <v>000</v>
          </cell>
          <cell r="EU2" t="str">
            <v>000</v>
          </cell>
          <cell r="EV2" t="str">
            <v>000</v>
          </cell>
          <cell r="EW2" t="str">
            <v>000</v>
          </cell>
          <cell r="EX2" t="str">
            <v>000</v>
          </cell>
          <cell r="EY2" t="str">
            <v>000</v>
          </cell>
          <cell r="EZ2" t="str">
            <v>000</v>
          </cell>
          <cell r="FA2" t="str">
            <v>000</v>
          </cell>
          <cell r="FB2" t="str">
            <v>000</v>
          </cell>
          <cell r="FC2" t="str">
            <v>000</v>
          </cell>
          <cell r="FD2" t="str">
            <v>000</v>
          </cell>
          <cell r="FE2" t="str">
            <v>000</v>
          </cell>
          <cell r="FF2" t="str">
            <v>000</v>
          </cell>
          <cell r="FG2" t="str">
            <v>000</v>
          </cell>
          <cell r="FH2" t="str">
            <v>000</v>
          </cell>
          <cell r="FI2" t="str">
            <v>000</v>
          </cell>
          <cell r="FJ2" t="str">
            <v>000</v>
          </cell>
          <cell r="FK2" t="str">
            <v>000</v>
          </cell>
          <cell r="FL2" t="str">
            <v>000</v>
          </cell>
          <cell r="FM2" t="str">
            <v>000</v>
          </cell>
          <cell r="FN2" t="str">
            <v>000</v>
          </cell>
          <cell r="FO2" t="str">
            <v>000</v>
          </cell>
          <cell r="FP2" t="str">
            <v>000</v>
          </cell>
          <cell r="FQ2" t="str">
            <v>000</v>
          </cell>
          <cell r="FR2" t="str">
            <v>000</v>
          </cell>
          <cell r="FS2" t="str">
            <v>000</v>
          </cell>
          <cell r="FT2" t="str">
            <v>000</v>
          </cell>
          <cell r="FU2" t="str">
            <v>000</v>
          </cell>
          <cell r="FV2" t="str">
            <v>000</v>
          </cell>
          <cell r="FW2" t="str">
            <v>000</v>
          </cell>
          <cell r="FX2" t="str">
            <v>000</v>
          </cell>
          <cell r="FY2" t="str">
            <v>000</v>
          </cell>
          <cell r="FZ2" t="str">
            <v>000</v>
          </cell>
          <cell r="GA2" t="str">
            <v>000</v>
          </cell>
          <cell r="GB2" t="str">
            <v>000</v>
          </cell>
          <cell r="GC2" t="str">
            <v>000</v>
          </cell>
          <cell r="GD2" t="str">
            <v>000</v>
          </cell>
          <cell r="GE2" t="str">
            <v>000</v>
          </cell>
          <cell r="GF2" t="str">
            <v>000</v>
          </cell>
          <cell r="GG2" t="str">
            <v>000</v>
          </cell>
          <cell r="GH2" t="str">
            <v>000</v>
          </cell>
          <cell r="GI2" t="str">
            <v>000</v>
          </cell>
          <cell r="GJ2" t="str">
            <v>000</v>
          </cell>
          <cell r="GK2" t="str">
            <v>000</v>
          </cell>
          <cell r="GL2" t="str">
            <v>000</v>
          </cell>
          <cell r="GM2" t="str">
            <v>000</v>
          </cell>
          <cell r="GN2" t="str">
            <v>000</v>
          </cell>
          <cell r="GO2" t="str">
            <v>000</v>
          </cell>
          <cell r="GP2" t="str">
            <v>000</v>
          </cell>
          <cell r="GQ2" t="str">
            <v>000</v>
          </cell>
          <cell r="GR2" t="str">
            <v>000</v>
          </cell>
          <cell r="GS2" t="str">
            <v>000</v>
          </cell>
          <cell r="GT2" t="str">
            <v>000</v>
          </cell>
          <cell r="GU2" t="str">
            <v>000</v>
          </cell>
          <cell r="GV2" t="str">
            <v>000</v>
          </cell>
          <cell r="GW2" t="str">
            <v>000</v>
          </cell>
          <cell r="GX2" t="str">
            <v>000</v>
          </cell>
          <cell r="GY2" t="str">
            <v>000</v>
          </cell>
          <cell r="GZ2" t="str">
            <v>000</v>
          </cell>
          <cell r="HA2" t="str">
            <v>000</v>
          </cell>
          <cell r="HB2" t="str">
            <v>000</v>
          </cell>
          <cell r="HC2" t="str">
            <v>000</v>
          </cell>
          <cell r="HD2" t="str">
            <v>000</v>
          </cell>
          <cell r="HE2" t="str">
            <v>000</v>
          </cell>
          <cell r="HF2" t="str">
            <v>000</v>
          </cell>
          <cell r="HG2" t="str">
            <v>000</v>
          </cell>
          <cell r="HH2" t="str">
            <v>000</v>
          </cell>
          <cell r="HI2" t="str">
            <v>000</v>
          </cell>
          <cell r="HJ2" t="str">
            <v>000</v>
          </cell>
          <cell r="HK2" t="str">
            <v>000</v>
          </cell>
          <cell r="HL2" t="str">
            <v>000</v>
          </cell>
          <cell r="HM2" t="str">
            <v>000</v>
          </cell>
          <cell r="HN2" t="str">
            <v>000</v>
          </cell>
          <cell r="HO2" t="str">
            <v>000</v>
          </cell>
          <cell r="HP2" t="str">
            <v>000</v>
          </cell>
          <cell r="HQ2" t="str">
            <v>000</v>
          </cell>
          <cell r="HR2" t="str">
            <v>000</v>
          </cell>
          <cell r="HS2" t="str">
            <v>000</v>
          </cell>
          <cell r="HT2" t="str">
            <v>000</v>
          </cell>
          <cell r="HU2" t="str">
            <v>000</v>
          </cell>
          <cell r="HV2" t="str">
            <v>000</v>
          </cell>
          <cell r="HW2" t="str">
            <v>000</v>
          </cell>
          <cell r="HX2" t="str">
            <v>000</v>
          </cell>
          <cell r="HY2" t="str">
            <v>000</v>
          </cell>
          <cell r="HZ2" t="str">
            <v>000</v>
          </cell>
          <cell r="IA2" t="str">
            <v>000</v>
          </cell>
          <cell r="IB2" t="str">
            <v>000</v>
          </cell>
          <cell r="IC2" t="str">
            <v>000</v>
          </cell>
          <cell r="ID2" t="str">
            <v>000</v>
          </cell>
          <cell r="IE2" t="str">
            <v>000</v>
          </cell>
          <cell r="IF2" t="str">
            <v>000</v>
          </cell>
          <cell r="IG2" t="str">
            <v>000</v>
          </cell>
          <cell r="IH2" t="str">
            <v>000</v>
          </cell>
          <cell r="II2" t="str">
            <v>000</v>
          </cell>
          <cell r="IJ2" t="str">
            <v>000</v>
          </cell>
          <cell r="IK2" t="str">
            <v>000</v>
          </cell>
          <cell r="IL2" t="str">
            <v>000</v>
          </cell>
          <cell r="IM2" t="str">
            <v>000</v>
          </cell>
          <cell r="IN2" t="str">
            <v>000</v>
          </cell>
          <cell r="IO2" t="str">
            <v>000</v>
          </cell>
          <cell r="IP2" t="str">
            <v>000</v>
          </cell>
          <cell r="IQ2" t="str">
            <v>000</v>
          </cell>
        </row>
        <row r="3"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CT3" t="str">
            <v>Original</v>
          </cell>
          <cell r="CU3" t="str">
            <v>Original</v>
          </cell>
          <cell r="CV3" t="str">
            <v>Original</v>
          </cell>
          <cell r="CW3" t="str">
            <v>Original</v>
          </cell>
          <cell r="CX3" t="str">
            <v>Original</v>
          </cell>
          <cell r="CY3" t="str">
            <v>Original</v>
          </cell>
          <cell r="CZ3" t="str">
            <v>Original</v>
          </cell>
          <cell r="DA3" t="str">
            <v>Original</v>
          </cell>
          <cell r="DB3" t="str">
            <v>Original</v>
          </cell>
          <cell r="DC3" t="str">
            <v>Original</v>
          </cell>
          <cell r="DD3" t="str">
            <v>Original</v>
          </cell>
          <cell r="DE3" t="str">
            <v>Original</v>
          </cell>
          <cell r="DF3" t="str">
            <v>Original</v>
          </cell>
          <cell r="DG3" t="str">
            <v>Original</v>
          </cell>
          <cell r="DH3" t="str">
            <v>Original</v>
          </cell>
          <cell r="DI3" t="str">
            <v>Original</v>
          </cell>
          <cell r="DJ3" t="str">
            <v>Original</v>
          </cell>
          <cell r="DK3" t="str">
            <v>Original</v>
          </cell>
          <cell r="DL3" t="str">
            <v>Original</v>
          </cell>
          <cell r="DM3" t="str">
            <v>Original</v>
          </cell>
          <cell r="DN3" t="str">
            <v>Original</v>
          </cell>
          <cell r="DO3" t="str">
            <v>Original</v>
          </cell>
          <cell r="DP3" t="str">
            <v>Original</v>
          </cell>
          <cell r="DQ3" t="str">
            <v>Original</v>
          </cell>
          <cell r="DR3" t="str">
            <v>Original</v>
          </cell>
          <cell r="DS3" t="str">
            <v>Original</v>
          </cell>
          <cell r="DT3" t="str">
            <v>Original</v>
          </cell>
          <cell r="DU3" t="str">
            <v>Original</v>
          </cell>
          <cell r="DV3" t="str">
            <v>Original</v>
          </cell>
          <cell r="DW3" t="str">
            <v>Original</v>
          </cell>
          <cell r="DX3" t="str">
            <v>Original</v>
          </cell>
          <cell r="DY3" t="str">
            <v>Original</v>
          </cell>
          <cell r="DZ3" t="str">
            <v>Original</v>
          </cell>
          <cell r="EA3" t="str">
            <v>Original</v>
          </cell>
          <cell r="EB3" t="str">
            <v>Original</v>
          </cell>
          <cell r="EC3" t="str">
            <v>Original</v>
          </cell>
          <cell r="ED3" t="str">
            <v>Original</v>
          </cell>
          <cell r="EE3" t="str">
            <v>Original</v>
          </cell>
          <cell r="EF3" t="str">
            <v>Original</v>
          </cell>
          <cell r="EG3" t="str">
            <v>Original</v>
          </cell>
          <cell r="EH3" t="str">
            <v>Original</v>
          </cell>
          <cell r="EI3" t="str">
            <v>Original</v>
          </cell>
          <cell r="EJ3" t="str">
            <v>Original</v>
          </cell>
          <cell r="EK3" t="str">
            <v>Original</v>
          </cell>
          <cell r="EL3" t="str">
            <v>Original</v>
          </cell>
          <cell r="EM3" t="str">
            <v>Original</v>
          </cell>
          <cell r="EN3" t="str">
            <v>Original</v>
          </cell>
          <cell r="EO3" t="str">
            <v>Original</v>
          </cell>
          <cell r="EP3" t="str">
            <v>Original</v>
          </cell>
          <cell r="EQ3" t="str">
            <v>Original</v>
          </cell>
          <cell r="ER3" t="str">
            <v>Original</v>
          </cell>
          <cell r="ES3" t="str">
            <v>Original</v>
          </cell>
          <cell r="ET3" t="str">
            <v>Original</v>
          </cell>
          <cell r="EU3" t="str">
            <v>Original</v>
          </cell>
          <cell r="EV3" t="str">
            <v>Original</v>
          </cell>
          <cell r="EW3" t="str">
            <v>Original</v>
          </cell>
          <cell r="EX3" t="str">
            <v>Original</v>
          </cell>
          <cell r="EY3" t="str">
            <v>Original</v>
          </cell>
          <cell r="EZ3" t="str">
            <v>Original</v>
          </cell>
          <cell r="FA3" t="str">
            <v>Original</v>
          </cell>
          <cell r="FB3" t="str">
            <v>Original</v>
          </cell>
          <cell r="FC3" t="str">
            <v>Original</v>
          </cell>
          <cell r="FD3" t="str">
            <v>Original</v>
          </cell>
          <cell r="FE3" t="str">
            <v>Original</v>
          </cell>
          <cell r="FF3" t="str">
            <v>Original</v>
          </cell>
          <cell r="FG3" t="str">
            <v>Original</v>
          </cell>
          <cell r="FH3" t="str">
            <v>Original</v>
          </cell>
          <cell r="FI3" t="str">
            <v>Original</v>
          </cell>
          <cell r="FJ3" t="str">
            <v>Original</v>
          </cell>
          <cell r="FK3" t="str">
            <v>Original</v>
          </cell>
          <cell r="FL3" t="str">
            <v>Original</v>
          </cell>
          <cell r="FM3" t="str">
            <v>Original</v>
          </cell>
          <cell r="FN3" t="str">
            <v>Original</v>
          </cell>
          <cell r="FO3" t="str">
            <v>Original</v>
          </cell>
          <cell r="FP3" t="str">
            <v>Original</v>
          </cell>
          <cell r="FQ3" t="str">
            <v>Original</v>
          </cell>
          <cell r="FR3" t="str">
            <v>Original</v>
          </cell>
          <cell r="FS3" t="str">
            <v>Original</v>
          </cell>
          <cell r="FT3" t="str">
            <v>Original</v>
          </cell>
          <cell r="FU3" t="str">
            <v>Original</v>
          </cell>
          <cell r="FV3" t="str">
            <v>Original</v>
          </cell>
          <cell r="FW3" t="str">
            <v>Original</v>
          </cell>
          <cell r="FX3" t="str">
            <v>Original</v>
          </cell>
          <cell r="FY3" t="str">
            <v>Original</v>
          </cell>
          <cell r="FZ3" t="str">
            <v>Original</v>
          </cell>
          <cell r="GA3" t="str">
            <v>Original</v>
          </cell>
          <cell r="GB3" t="str">
            <v>Original</v>
          </cell>
          <cell r="GC3" t="str">
            <v>Original</v>
          </cell>
          <cell r="GD3" t="str">
            <v>Original</v>
          </cell>
          <cell r="GE3" t="str">
            <v>Original</v>
          </cell>
          <cell r="GF3" t="str">
            <v>Original</v>
          </cell>
          <cell r="GG3" t="str">
            <v>Original</v>
          </cell>
          <cell r="GH3" t="str">
            <v>Original</v>
          </cell>
          <cell r="GI3" t="str">
            <v>Original</v>
          </cell>
          <cell r="GJ3" t="str">
            <v>Original</v>
          </cell>
          <cell r="GK3" t="str">
            <v>Original</v>
          </cell>
          <cell r="GL3" t="str">
            <v>Original</v>
          </cell>
          <cell r="GM3" t="str">
            <v>Original</v>
          </cell>
          <cell r="GN3" t="str">
            <v>Original</v>
          </cell>
          <cell r="GO3" t="str">
            <v>Original</v>
          </cell>
          <cell r="GP3" t="str">
            <v>Original</v>
          </cell>
          <cell r="GQ3" t="str">
            <v>Original</v>
          </cell>
          <cell r="GR3" t="str">
            <v>Original</v>
          </cell>
          <cell r="GS3" t="str">
            <v>Original</v>
          </cell>
          <cell r="GT3" t="str">
            <v>Original</v>
          </cell>
          <cell r="GU3" t="str">
            <v>Original</v>
          </cell>
          <cell r="GV3" t="str">
            <v>Original</v>
          </cell>
          <cell r="GW3" t="str">
            <v>Original</v>
          </cell>
          <cell r="GX3" t="str">
            <v>Original</v>
          </cell>
          <cell r="GY3" t="str">
            <v>Original</v>
          </cell>
          <cell r="GZ3" t="str">
            <v>Original</v>
          </cell>
          <cell r="HA3" t="str">
            <v>Original</v>
          </cell>
          <cell r="HB3" t="str">
            <v>Original</v>
          </cell>
          <cell r="HC3" t="str">
            <v>Original</v>
          </cell>
          <cell r="HD3" t="str">
            <v>Original</v>
          </cell>
          <cell r="HE3" t="str">
            <v>Original</v>
          </cell>
          <cell r="HF3" t="str">
            <v>Original</v>
          </cell>
          <cell r="HG3" t="str">
            <v>Original</v>
          </cell>
          <cell r="HH3" t="str">
            <v>Original</v>
          </cell>
          <cell r="HI3" t="str">
            <v>Original</v>
          </cell>
          <cell r="HJ3" t="str">
            <v>Original</v>
          </cell>
          <cell r="HK3" t="str">
            <v>Original</v>
          </cell>
          <cell r="HL3" t="str">
            <v>Original</v>
          </cell>
          <cell r="HM3" t="str">
            <v>Original</v>
          </cell>
          <cell r="HN3" t="str">
            <v>Original</v>
          </cell>
          <cell r="HO3" t="str">
            <v>Original</v>
          </cell>
          <cell r="HP3" t="str">
            <v>Original</v>
          </cell>
          <cell r="HQ3" t="str">
            <v>Original</v>
          </cell>
          <cell r="HR3" t="str">
            <v>Original</v>
          </cell>
          <cell r="HS3" t="str">
            <v>Original</v>
          </cell>
          <cell r="HT3" t="str">
            <v>Original</v>
          </cell>
          <cell r="HU3" t="str">
            <v>Original</v>
          </cell>
          <cell r="HV3" t="str">
            <v>Original</v>
          </cell>
          <cell r="HW3" t="str">
            <v>Original</v>
          </cell>
          <cell r="HX3" t="str">
            <v>Original</v>
          </cell>
          <cell r="HY3" t="str">
            <v>Original</v>
          </cell>
          <cell r="HZ3" t="str">
            <v>Original</v>
          </cell>
          <cell r="IA3" t="str">
            <v>Original</v>
          </cell>
          <cell r="IB3" t="str">
            <v>Original</v>
          </cell>
          <cell r="IC3" t="str">
            <v>Original</v>
          </cell>
          <cell r="ID3" t="str">
            <v>Original</v>
          </cell>
          <cell r="IE3" t="str">
            <v>Original</v>
          </cell>
          <cell r="IF3" t="str">
            <v>Original</v>
          </cell>
          <cell r="IG3" t="str">
            <v>Original</v>
          </cell>
          <cell r="IH3" t="str">
            <v>Original</v>
          </cell>
          <cell r="II3" t="str">
            <v>Original</v>
          </cell>
          <cell r="IJ3" t="str">
            <v>Original</v>
          </cell>
          <cell r="IK3" t="str">
            <v>Original</v>
          </cell>
          <cell r="IL3" t="str">
            <v>Original</v>
          </cell>
          <cell r="IM3" t="str">
            <v>Original</v>
          </cell>
          <cell r="IN3" t="str">
            <v>Original</v>
          </cell>
          <cell r="IO3" t="str">
            <v>Original</v>
          </cell>
          <cell r="IP3" t="str">
            <v>Original</v>
          </cell>
          <cell r="IQ3" t="str">
            <v>Original</v>
          </cell>
        </row>
        <row r="4">
          <cell r="B4" t="str">
            <v>STOCK</v>
          </cell>
          <cell r="C4" t="str">
            <v>STOCK</v>
          </cell>
          <cell r="D4" t="str">
            <v>STOCK</v>
          </cell>
          <cell r="E4" t="str">
            <v>STOCK</v>
          </cell>
          <cell r="F4" t="str">
            <v>STOCK</v>
          </cell>
          <cell r="G4" t="str">
            <v>STOCK</v>
          </cell>
          <cell r="H4" t="str">
            <v>STOCK</v>
          </cell>
          <cell r="I4" t="str">
            <v>STOCK</v>
          </cell>
          <cell r="J4" t="str">
            <v>STOCK</v>
          </cell>
          <cell r="K4" t="str">
            <v>STOCK</v>
          </cell>
          <cell r="L4" t="str">
            <v>STOCK</v>
          </cell>
          <cell r="M4" t="str">
            <v>STOCK</v>
          </cell>
          <cell r="N4" t="str">
            <v>STOCK</v>
          </cell>
          <cell r="O4" t="str">
            <v>STOCK</v>
          </cell>
          <cell r="P4" t="str">
            <v>STOCK</v>
          </cell>
          <cell r="Q4" t="str">
            <v>STOCK</v>
          </cell>
          <cell r="R4" t="str">
            <v>STOCK</v>
          </cell>
          <cell r="S4" t="str">
            <v>STOCK</v>
          </cell>
          <cell r="T4" t="str">
            <v>STOCK</v>
          </cell>
          <cell r="U4" t="str">
            <v>STOCK</v>
          </cell>
          <cell r="V4" t="str">
            <v>STOCK</v>
          </cell>
          <cell r="W4" t="str">
            <v>STOCK</v>
          </cell>
          <cell r="X4" t="str">
            <v>STOCK</v>
          </cell>
          <cell r="Y4" t="str">
            <v>STOCK</v>
          </cell>
          <cell r="Z4" t="str">
            <v>STOCK</v>
          </cell>
          <cell r="AA4" t="str">
            <v>STOCK</v>
          </cell>
          <cell r="AB4" t="str">
            <v>STOCK</v>
          </cell>
          <cell r="AC4" t="str">
            <v>STOCK</v>
          </cell>
          <cell r="AD4" t="str">
            <v>STOCK</v>
          </cell>
          <cell r="AE4" t="str">
            <v>STOCK</v>
          </cell>
          <cell r="AF4" t="str">
            <v>STOCK</v>
          </cell>
          <cell r="AG4" t="str">
            <v>STOCK</v>
          </cell>
          <cell r="AH4" t="str">
            <v>STOCK</v>
          </cell>
          <cell r="AI4" t="str">
            <v>STOCK</v>
          </cell>
          <cell r="AJ4" t="str">
            <v>STOCK</v>
          </cell>
          <cell r="AK4" t="str">
            <v>STOCK</v>
          </cell>
          <cell r="AL4" t="str">
            <v>STOCK</v>
          </cell>
          <cell r="AM4" t="str">
            <v>STOCK</v>
          </cell>
          <cell r="AN4" t="str">
            <v>STOCK</v>
          </cell>
          <cell r="AO4" t="str">
            <v>STOCK</v>
          </cell>
          <cell r="AP4" t="str">
            <v>STOCK</v>
          </cell>
          <cell r="AQ4" t="str">
            <v>STOCK</v>
          </cell>
          <cell r="AR4" t="str">
            <v>STOCK</v>
          </cell>
          <cell r="AS4" t="str">
            <v>STOCK</v>
          </cell>
          <cell r="AT4" t="str">
            <v>STOCK</v>
          </cell>
          <cell r="AU4" t="str">
            <v>STOCK</v>
          </cell>
          <cell r="AV4" t="str">
            <v>STOCK</v>
          </cell>
          <cell r="AW4" t="str">
            <v>STOCK</v>
          </cell>
          <cell r="AX4" t="str">
            <v>STOCK</v>
          </cell>
          <cell r="AY4" t="str">
            <v>STOCK</v>
          </cell>
          <cell r="AZ4" t="str">
            <v>STOCK</v>
          </cell>
          <cell r="BA4" t="str">
            <v>STOCK</v>
          </cell>
          <cell r="BB4" t="str">
            <v>STOCK</v>
          </cell>
          <cell r="BC4" t="str">
            <v>STOCK</v>
          </cell>
          <cell r="BD4" t="str">
            <v>STOCK</v>
          </cell>
          <cell r="BE4" t="str">
            <v>STOCK</v>
          </cell>
          <cell r="BF4" t="str">
            <v>STOCK</v>
          </cell>
          <cell r="BG4" t="str">
            <v>STOCK</v>
          </cell>
          <cell r="BH4" t="str">
            <v>STOCK</v>
          </cell>
          <cell r="BI4" t="str">
            <v>STOCK</v>
          </cell>
          <cell r="BJ4" t="str">
            <v>STOCK</v>
          </cell>
          <cell r="BK4" t="str">
            <v>STOCK</v>
          </cell>
          <cell r="BL4" t="str">
            <v>STOCK</v>
          </cell>
          <cell r="BM4" t="str">
            <v>STOCK</v>
          </cell>
          <cell r="BN4" t="str">
            <v>STOCK</v>
          </cell>
          <cell r="BO4" t="str">
            <v>STOCK</v>
          </cell>
          <cell r="BP4" t="str">
            <v>STOCK</v>
          </cell>
          <cell r="BQ4" t="str">
            <v>STOCK</v>
          </cell>
          <cell r="BR4" t="str">
            <v>STOCK</v>
          </cell>
          <cell r="BS4" t="str">
            <v>STOCK</v>
          </cell>
          <cell r="BT4" t="str">
            <v>STOCK</v>
          </cell>
          <cell r="BU4" t="str">
            <v>STOCK</v>
          </cell>
          <cell r="BV4" t="str">
            <v>STOCK</v>
          </cell>
          <cell r="BW4" t="str">
            <v>STOCK</v>
          </cell>
          <cell r="BX4" t="str">
            <v>STOCK</v>
          </cell>
          <cell r="BY4" t="str">
            <v>STOCK</v>
          </cell>
          <cell r="BZ4" t="str">
            <v>STOCK</v>
          </cell>
          <cell r="CA4" t="str">
            <v>STOCK</v>
          </cell>
          <cell r="CB4" t="str">
            <v>STOCK</v>
          </cell>
          <cell r="CC4" t="str">
            <v>STOCK</v>
          </cell>
          <cell r="CD4" t="str">
            <v>STOCK</v>
          </cell>
          <cell r="CE4" t="str">
            <v>STOCK</v>
          </cell>
          <cell r="CF4" t="str">
            <v>STOCK</v>
          </cell>
          <cell r="CG4" t="str">
            <v>STOCK</v>
          </cell>
          <cell r="CH4" t="str">
            <v>STOCK</v>
          </cell>
          <cell r="CI4" t="str">
            <v>STOCK</v>
          </cell>
          <cell r="CJ4" t="str">
            <v>STOCK</v>
          </cell>
          <cell r="CK4" t="str">
            <v>STOCK</v>
          </cell>
          <cell r="CL4" t="str">
            <v>STOCK</v>
          </cell>
          <cell r="CM4" t="str">
            <v>STOCK</v>
          </cell>
          <cell r="CN4" t="str">
            <v>STOCK</v>
          </cell>
          <cell r="CO4" t="str">
            <v>STOCK</v>
          </cell>
          <cell r="CP4" t="str">
            <v>STOCK</v>
          </cell>
          <cell r="CQ4" t="str">
            <v>STOCK</v>
          </cell>
          <cell r="CR4" t="str">
            <v>STOCK</v>
          </cell>
          <cell r="CS4" t="str">
            <v>STOCK</v>
          </cell>
          <cell r="CT4" t="str">
            <v>STOCK</v>
          </cell>
          <cell r="CU4" t="str">
            <v>STOCK</v>
          </cell>
          <cell r="CV4" t="str">
            <v>STOCK</v>
          </cell>
          <cell r="CW4" t="str">
            <v>STOCK</v>
          </cell>
          <cell r="CX4" t="str">
            <v>STOCK</v>
          </cell>
          <cell r="CY4" t="str">
            <v>STOCK</v>
          </cell>
          <cell r="CZ4" t="str">
            <v>STOCK</v>
          </cell>
          <cell r="DA4" t="str">
            <v>STOCK</v>
          </cell>
          <cell r="DB4" t="str">
            <v>STOCK</v>
          </cell>
          <cell r="DC4" t="str">
            <v>STOCK</v>
          </cell>
          <cell r="DD4" t="str">
            <v>STOCK</v>
          </cell>
          <cell r="DE4" t="str">
            <v>STOCK</v>
          </cell>
          <cell r="DF4" t="str">
            <v>STOCK</v>
          </cell>
          <cell r="DG4" t="str">
            <v>STOCK</v>
          </cell>
          <cell r="DH4" t="str">
            <v>STOCK</v>
          </cell>
          <cell r="DI4" t="str">
            <v>STOCK</v>
          </cell>
          <cell r="DJ4" t="str">
            <v>STOCK</v>
          </cell>
          <cell r="DK4" t="str">
            <v>STOCK</v>
          </cell>
          <cell r="DL4" t="str">
            <v>STOCK</v>
          </cell>
          <cell r="DM4" t="str">
            <v>STOCK</v>
          </cell>
          <cell r="DN4" t="str">
            <v>STOCK</v>
          </cell>
          <cell r="DO4" t="str">
            <v>STOCK</v>
          </cell>
          <cell r="DP4" t="str">
            <v>STOCK</v>
          </cell>
          <cell r="DQ4" t="str">
            <v>STOCK</v>
          </cell>
          <cell r="DR4" t="str">
            <v>STOCK</v>
          </cell>
          <cell r="DS4" t="str">
            <v>STOCK</v>
          </cell>
          <cell r="DT4" t="str">
            <v>STOCK</v>
          </cell>
          <cell r="DU4" t="str">
            <v>STOCK</v>
          </cell>
          <cell r="DV4" t="str">
            <v>STOCK</v>
          </cell>
          <cell r="DW4" t="str">
            <v>STOCK</v>
          </cell>
          <cell r="DX4" t="str">
            <v>STOCK</v>
          </cell>
          <cell r="DY4" t="str">
            <v>STOCK</v>
          </cell>
          <cell r="DZ4" t="str">
            <v>STOCK</v>
          </cell>
          <cell r="EA4" t="str">
            <v>STOCK</v>
          </cell>
          <cell r="EB4" t="str">
            <v>STOCK</v>
          </cell>
          <cell r="EC4" t="str">
            <v>STOCK</v>
          </cell>
          <cell r="ED4" t="str">
            <v>STOCK</v>
          </cell>
          <cell r="EE4" t="str">
            <v>STOCK</v>
          </cell>
          <cell r="EF4" t="str">
            <v>STOCK</v>
          </cell>
          <cell r="EG4" t="str">
            <v>STOCK</v>
          </cell>
          <cell r="EH4" t="str">
            <v>STOCK</v>
          </cell>
          <cell r="EI4" t="str">
            <v>STOCK</v>
          </cell>
          <cell r="EJ4" t="str">
            <v>STOCK</v>
          </cell>
          <cell r="EK4" t="str">
            <v>STOCK</v>
          </cell>
          <cell r="EL4" t="str">
            <v>STOCK</v>
          </cell>
          <cell r="EM4" t="str">
            <v>STOCK</v>
          </cell>
          <cell r="EN4" t="str">
            <v>STOCK</v>
          </cell>
          <cell r="EO4" t="str">
            <v>STOCK</v>
          </cell>
          <cell r="EP4" t="str">
            <v>STOCK</v>
          </cell>
          <cell r="EQ4" t="str">
            <v>STOCK</v>
          </cell>
          <cell r="ER4" t="str">
            <v>STOCK</v>
          </cell>
          <cell r="ES4" t="str">
            <v>STOCK</v>
          </cell>
          <cell r="ET4" t="str">
            <v>STOCK</v>
          </cell>
          <cell r="EU4" t="str">
            <v>STOCK</v>
          </cell>
          <cell r="EV4" t="str">
            <v>STOCK</v>
          </cell>
          <cell r="EW4" t="str">
            <v>STOCK</v>
          </cell>
          <cell r="EX4" t="str">
            <v>STOCK</v>
          </cell>
          <cell r="EY4" t="str">
            <v>STOCK</v>
          </cell>
          <cell r="EZ4" t="str">
            <v>STOCK</v>
          </cell>
          <cell r="FA4" t="str">
            <v>STOCK</v>
          </cell>
          <cell r="FB4" t="str">
            <v>STOCK</v>
          </cell>
          <cell r="FC4" t="str">
            <v>STOCK</v>
          </cell>
          <cell r="FD4" t="str">
            <v>STOCK</v>
          </cell>
          <cell r="FE4" t="str">
            <v>STOCK</v>
          </cell>
          <cell r="FF4" t="str">
            <v>STOCK</v>
          </cell>
          <cell r="FG4" t="str">
            <v>STOCK</v>
          </cell>
          <cell r="FH4" t="str">
            <v>STOCK</v>
          </cell>
          <cell r="FI4" t="str">
            <v>STOCK</v>
          </cell>
          <cell r="FJ4" t="str">
            <v>STOCK</v>
          </cell>
          <cell r="FK4" t="str">
            <v>STOCK</v>
          </cell>
          <cell r="FL4" t="str">
            <v>STOCK</v>
          </cell>
          <cell r="FM4" t="str">
            <v>STOCK</v>
          </cell>
          <cell r="FN4" t="str">
            <v>STOCK</v>
          </cell>
          <cell r="FO4" t="str">
            <v>STOCK</v>
          </cell>
          <cell r="FP4" t="str">
            <v>STOCK</v>
          </cell>
          <cell r="FQ4" t="str">
            <v>STOCK</v>
          </cell>
          <cell r="FR4" t="str">
            <v>STOCK</v>
          </cell>
          <cell r="FS4" t="str">
            <v>STOCK</v>
          </cell>
          <cell r="FT4" t="str">
            <v>STOCK</v>
          </cell>
          <cell r="FU4" t="str">
            <v>STOCK</v>
          </cell>
          <cell r="FV4" t="str">
            <v>STOCK</v>
          </cell>
          <cell r="FW4" t="str">
            <v>STOCK</v>
          </cell>
          <cell r="FX4" t="str">
            <v>STOCK</v>
          </cell>
          <cell r="FY4" t="str">
            <v>STOCK</v>
          </cell>
          <cell r="FZ4" t="str">
            <v>STOCK</v>
          </cell>
          <cell r="GA4" t="str">
            <v>STOCK</v>
          </cell>
          <cell r="GB4" t="str">
            <v>STOCK</v>
          </cell>
          <cell r="GC4" t="str">
            <v>STOCK</v>
          </cell>
          <cell r="GD4" t="str">
            <v>STOCK</v>
          </cell>
          <cell r="GE4" t="str">
            <v>STOCK</v>
          </cell>
          <cell r="GF4" t="str">
            <v>STOCK</v>
          </cell>
          <cell r="GG4" t="str">
            <v>STOCK</v>
          </cell>
          <cell r="GH4" t="str">
            <v>STOCK</v>
          </cell>
          <cell r="GI4" t="str">
            <v>STOCK</v>
          </cell>
          <cell r="GJ4" t="str">
            <v>STOCK</v>
          </cell>
          <cell r="GK4" t="str">
            <v>STOCK</v>
          </cell>
          <cell r="GL4" t="str">
            <v>STOCK</v>
          </cell>
          <cell r="GM4" t="str">
            <v>STOCK</v>
          </cell>
          <cell r="GN4" t="str">
            <v>STOCK</v>
          </cell>
          <cell r="GO4" t="str">
            <v>STOCK</v>
          </cell>
          <cell r="GP4" t="str">
            <v>STOCK</v>
          </cell>
          <cell r="GQ4" t="str">
            <v>STOCK</v>
          </cell>
          <cell r="GR4" t="str">
            <v>STOCK</v>
          </cell>
          <cell r="GS4" t="str">
            <v>STOCK</v>
          </cell>
          <cell r="GT4" t="str">
            <v>STOCK</v>
          </cell>
          <cell r="GU4" t="str">
            <v>STOCK</v>
          </cell>
          <cell r="GV4" t="str">
            <v>STOCK</v>
          </cell>
          <cell r="GW4" t="str">
            <v>STOCK</v>
          </cell>
          <cell r="GX4" t="str">
            <v>STOCK</v>
          </cell>
          <cell r="GY4" t="str">
            <v>STOCK</v>
          </cell>
          <cell r="GZ4" t="str">
            <v>STOCK</v>
          </cell>
          <cell r="HA4" t="str">
            <v>STOCK</v>
          </cell>
          <cell r="HB4" t="str">
            <v>STOCK</v>
          </cell>
          <cell r="HC4" t="str">
            <v>STOCK</v>
          </cell>
          <cell r="HD4" t="str">
            <v>STOCK</v>
          </cell>
          <cell r="HE4" t="str">
            <v>STOCK</v>
          </cell>
          <cell r="HF4" t="str">
            <v>STOCK</v>
          </cell>
          <cell r="HG4" t="str">
            <v>STOCK</v>
          </cell>
          <cell r="HH4" t="str">
            <v>STOCK</v>
          </cell>
          <cell r="HI4" t="str">
            <v>STOCK</v>
          </cell>
          <cell r="HJ4" t="str">
            <v>STOCK</v>
          </cell>
          <cell r="HK4" t="str">
            <v>STOCK</v>
          </cell>
          <cell r="HL4" t="str">
            <v>STOCK</v>
          </cell>
          <cell r="HM4" t="str">
            <v>STOCK</v>
          </cell>
          <cell r="HN4" t="str">
            <v>STOCK</v>
          </cell>
          <cell r="HO4" t="str">
            <v>STOCK</v>
          </cell>
          <cell r="HP4" t="str">
            <v>STOCK</v>
          </cell>
          <cell r="HQ4" t="str">
            <v>STOCK</v>
          </cell>
          <cell r="HR4" t="str">
            <v>STOCK</v>
          </cell>
          <cell r="HS4" t="str">
            <v>STOCK</v>
          </cell>
          <cell r="HT4" t="str">
            <v>STOCK</v>
          </cell>
          <cell r="HU4" t="str">
            <v>STOCK</v>
          </cell>
          <cell r="HV4" t="str">
            <v>STOCK</v>
          </cell>
          <cell r="HW4" t="str">
            <v>STOCK</v>
          </cell>
          <cell r="HX4" t="str">
            <v>STOCK</v>
          </cell>
          <cell r="HY4" t="str">
            <v>STOCK</v>
          </cell>
          <cell r="HZ4" t="str">
            <v>STOCK</v>
          </cell>
          <cell r="IA4" t="str">
            <v>STOCK</v>
          </cell>
          <cell r="IB4" t="str">
            <v>STOCK</v>
          </cell>
          <cell r="IC4" t="str">
            <v>STOCK</v>
          </cell>
          <cell r="ID4" t="str">
            <v>STOCK</v>
          </cell>
          <cell r="IE4" t="str">
            <v>STOCK</v>
          </cell>
          <cell r="IF4" t="str">
            <v>STOCK</v>
          </cell>
          <cell r="IG4" t="str">
            <v>STOCK</v>
          </cell>
          <cell r="IH4" t="str">
            <v>STOCK</v>
          </cell>
          <cell r="II4" t="str">
            <v>STOCK</v>
          </cell>
          <cell r="IJ4" t="str">
            <v>STOCK</v>
          </cell>
          <cell r="IK4" t="str">
            <v>STOCK</v>
          </cell>
          <cell r="IL4" t="str">
            <v>STOCK</v>
          </cell>
          <cell r="IM4" t="str">
            <v>STOCK</v>
          </cell>
          <cell r="IN4" t="str">
            <v>STOCK</v>
          </cell>
          <cell r="IO4" t="str">
            <v>STOCK</v>
          </cell>
          <cell r="IP4" t="str">
            <v>STOCK</v>
          </cell>
          <cell r="IQ4" t="str">
            <v>STOCK</v>
          </cell>
        </row>
        <row r="5"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  <cell r="F5" t="str">
            <v>Month</v>
          </cell>
          <cell r="G5" t="str">
            <v>Month</v>
          </cell>
          <cell r="H5" t="str">
            <v>Month</v>
          </cell>
          <cell r="I5" t="str">
            <v>Month</v>
          </cell>
          <cell r="J5" t="str">
            <v>Month</v>
          </cell>
          <cell r="K5" t="str">
            <v>Month</v>
          </cell>
          <cell r="L5" t="str">
            <v>Month</v>
          </cell>
          <cell r="M5" t="str">
            <v>Month</v>
          </cell>
          <cell r="N5" t="str">
            <v>Month</v>
          </cell>
          <cell r="O5" t="str">
            <v>Month</v>
          </cell>
          <cell r="P5" t="str">
            <v>Month</v>
          </cell>
          <cell r="Q5" t="str">
            <v>Month</v>
          </cell>
          <cell r="R5" t="str">
            <v>Month</v>
          </cell>
          <cell r="S5" t="str">
            <v>Month</v>
          </cell>
          <cell r="T5" t="str">
            <v>Month</v>
          </cell>
          <cell r="U5" t="str">
            <v>Month</v>
          </cell>
          <cell r="V5" t="str">
            <v>Month</v>
          </cell>
          <cell r="W5" t="str">
            <v>Month</v>
          </cell>
          <cell r="X5" t="str">
            <v>Month</v>
          </cell>
          <cell r="Y5" t="str">
            <v>Month</v>
          </cell>
          <cell r="Z5" t="str">
            <v>Month</v>
          </cell>
          <cell r="AA5" t="str">
            <v>Month</v>
          </cell>
          <cell r="AB5" t="str">
            <v>Month</v>
          </cell>
          <cell r="AC5" t="str">
            <v>Month</v>
          </cell>
          <cell r="AD5" t="str">
            <v>Month</v>
          </cell>
          <cell r="AE5" t="str">
            <v>Month</v>
          </cell>
          <cell r="AF5" t="str">
            <v>Month</v>
          </cell>
          <cell r="AG5" t="str">
            <v>Month</v>
          </cell>
          <cell r="AH5" t="str">
            <v>Month</v>
          </cell>
          <cell r="AI5" t="str">
            <v>Month</v>
          </cell>
          <cell r="AJ5" t="str">
            <v>Month</v>
          </cell>
          <cell r="AK5" t="str">
            <v>Month</v>
          </cell>
          <cell r="AL5" t="str">
            <v>Month</v>
          </cell>
          <cell r="AM5" t="str">
            <v>Month</v>
          </cell>
          <cell r="AN5" t="str">
            <v>Month</v>
          </cell>
          <cell r="AO5" t="str">
            <v>Month</v>
          </cell>
          <cell r="AP5" t="str">
            <v>Month</v>
          </cell>
          <cell r="AQ5" t="str">
            <v>Month</v>
          </cell>
          <cell r="AR5" t="str">
            <v>Month</v>
          </cell>
          <cell r="AS5" t="str">
            <v>Month</v>
          </cell>
          <cell r="AT5" t="str">
            <v>Month</v>
          </cell>
          <cell r="AU5" t="str">
            <v>Month</v>
          </cell>
          <cell r="AV5" t="str">
            <v>Month</v>
          </cell>
          <cell r="AW5" t="str">
            <v>Month</v>
          </cell>
          <cell r="AX5" t="str">
            <v>Month</v>
          </cell>
          <cell r="AY5" t="str">
            <v>Month</v>
          </cell>
          <cell r="AZ5" t="str">
            <v>Month</v>
          </cell>
          <cell r="BA5" t="str">
            <v>Month</v>
          </cell>
          <cell r="BB5" t="str">
            <v>Month</v>
          </cell>
          <cell r="BC5" t="str">
            <v>Month</v>
          </cell>
          <cell r="BD5" t="str">
            <v>Month</v>
          </cell>
          <cell r="BE5" t="str">
            <v>Month</v>
          </cell>
          <cell r="BF5" t="str">
            <v>Month</v>
          </cell>
          <cell r="BG5" t="str">
            <v>Month</v>
          </cell>
          <cell r="BH5" t="str">
            <v>Month</v>
          </cell>
          <cell r="BI5" t="str">
            <v>Month</v>
          </cell>
          <cell r="BJ5" t="str">
            <v>Month</v>
          </cell>
          <cell r="BK5" t="str">
            <v>Month</v>
          </cell>
          <cell r="BL5" t="str">
            <v>Month</v>
          </cell>
          <cell r="BM5" t="str">
            <v>Month</v>
          </cell>
          <cell r="BN5" t="str">
            <v>Month</v>
          </cell>
          <cell r="BO5" t="str">
            <v>Month</v>
          </cell>
          <cell r="BP5" t="str">
            <v>Month</v>
          </cell>
          <cell r="BQ5" t="str">
            <v>Month</v>
          </cell>
          <cell r="BR5" t="str">
            <v>Month</v>
          </cell>
          <cell r="BS5" t="str">
            <v>Month</v>
          </cell>
          <cell r="BT5" t="str">
            <v>Month</v>
          </cell>
          <cell r="BU5" t="str">
            <v>Month</v>
          </cell>
          <cell r="BV5" t="str">
            <v>Month</v>
          </cell>
          <cell r="BW5" t="str">
            <v>Month</v>
          </cell>
          <cell r="BX5" t="str">
            <v>Month</v>
          </cell>
          <cell r="BY5" t="str">
            <v>Month</v>
          </cell>
          <cell r="BZ5" t="str">
            <v>Month</v>
          </cell>
          <cell r="CA5" t="str">
            <v>Month</v>
          </cell>
          <cell r="CB5" t="str">
            <v>Month</v>
          </cell>
          <cell r="CC5" t="str">
            <v>Month</v>
          </cell>
          <cell r="CD5" t="str">
            <v>Month</v>
          </cell>
          <cell r="CE5" t="str">
            <v>Month</v>
          </cell>
          <cell r="CF5" t="str">
            <v>Month</v>
          </cell>
          <cell r="CG5" t="str">
            <v>Month</v>
          </cell>
          <cell r="CH5" t="str">
            <v>Month</v>
          </cell>
          <cell r="CI5" t="str">
            <v>Month</v>
          </cell>
          <cell r="CJ5" t="str">
            <v>Month</v>
          </cell>
          <cell r="CK5" t="str">
            <v>Month</v>
          </cell>
          <cell r="CL5" t="str">
            <v>Month</v>
          </cell>
          <cell r="CM5" t="str">
            <v>Month</v>
          </cell>
          <cell r="CN5" t="str">
            <v>Month</v>
          </cell>
          <cell r="CO5" t="str">
            <v>Month</v>
          </cell>
          <cell r="CP5" t="str">
            <v>Month</v>
          </cell>
          <cell r="CQ5" t="str">
            <v>Month</v>
          </cell>
          <cell r="CR5" t="str">
            <v>Month</v>
          </cell>
          <cell r="CS5" t="str">
            <v>Month</v>
          </cell>
          <cell r="CT5" t="str">
            <v>Month</v>
          </cell>
          <cell r="CU5" t="str">
            <v>Month</v>
          </cell>
          <cell r="CV5" t="str">
            <v>Month</v>
          </cell>
          <cell r="CW5" t="str">
            <v>Month</v>
          </cell>
          <cell r="CX5" t="str">
            <v>Month</v>
          </cell>
          <cell r="CY5" t="str">
            <v>Month</v>
          </cell>
          <cell r="CZ5" t="str">
            <v>Month</v>
          </cell>
          <cell r="DA5" t="str">
            <v>Month</v>
          </cell>
          <cell r="DB5" t="str">
            <v>Month</v>
          </cell>
          <cell r="DC5" t="str">
            <v>Month</v>
          </cell>
          <cell r="DD5" t="str">
            <v>Month</v>
          </cell>
          <cell r="DE5" t="str">
            <v>Month</v>
          </cell>
          <cell r="DF5" t="str">
            <v>Month</v>
          </cell>
          <cell r="DG5" t="str">
            <v>Month</v>
          </cell>
          <cell r="DH5" t="str">
            <v>Month</v>
          </cell>
          <cell r="DI5" t="str">
            <v>Month</v>
          </cell>
          <cell r="DJ5" t="str">
            <v>Month</v>
          </cell>
          <cell r="DK5" t="str">
            <v>Month</v>
          </cell>
          <cell r="DL5" t="str">
            <v>Month</v>
          </cell>
          <cell r="DM5" t="str">
            <v>Month</v>
          </cell>
          <cell r="DN5" t="str">
            <v>Month</v>
          </cell>
          <cell r="DO5" t="str">
            <v>Month</v>
          </cell>
          <cell r="DP5" t="str">
            <v>Month</v>
          </cell>
          <cell r="DQ5" t="str">
            <v>Month</v>
          </cell>
          <cell r="DR5" t="str">
            <v>Month</v>
          </cell>
          <cell r="DS5" t="str">
            <v>Month</v>
          </cell>
          <cell r="DT5" t="str">
            <v>Month</v>
          </cell>
          <cell r="DU5" t="str">
            <v>Month</v>
          </cell>
          <cell r="DV5" t="str">
            <v>Month</v>
          </cell>
          <cell r="DW5" t="str">
            <v>Month</v>
          </cell>
          <cell r="DX5" t="str">
            <v>Month</v>
          </cell>
          <cell r="DY5" t="str">
            <v>Month</v>
          </cell>
          <cell r="DZ5" t="str">
            <v>Month</v>
          </cell>
          <cell r="EA5" t="str">
            <v>Month</v>
          </cell>
          <cell r="EB5" t="str">
            <v>Month</v>
          </cell>
          <cell r="EC5" t="str">
            <v>Month</v>
          </cell>
          <cell r="ED5" t="str">
            <v>Month</v>
          </cell>
          <cell r="EE5" t="str">
            <v>Month</v>
          </cell>
          <cell r="EF5" t="str">
            <v>Month</v>
          </cell>
          <cell r="EG5" t="str">
            <v>Month</v>
          </cell>
          <cell r="EH5" t="str">
            <v>Month</v>
          </cell>
          <cell r="EI5" t="str">
            <v>Month</v>
          </cell>
          <cell r="EJ5" t="str">
            <v>Month</v>
          </cell>
          <cell r="EK5" t="str">
            <v>Month</v>
          </cell>
          <cell r="EL5" t="str">
            <v>Month</v>
          </cell>
          <cell r="EM5" t="str">
            <v>Month</v>
          </cell>
          <cell r="EN5" t="str">
            <v>Month</v>
          </cell>
          <cell r="EO5" t="str">
            <v>Month</v>
          </cell>
          <cell r="EP5" t="str">
            <v>Month</v>
          </cell>
          <cell r="EQ5" t="str">
            <v>Month</v>
          </cell>
          <cell r="ER5" t="str">
            <v>Month</v>
          </cell>
          <cell r="ES5" t="str">
            <v>Month</v>
          </cell>
          <cell r="ET5" t="str">
            <v>Month</v>
          </cell>
          <cell r="EU5" t="str">
            <v>Month</v>
          </cell>
          <cell r="EV5" t="str">
            <v>Month</v>
          </cell>
          <cell r="EW5" t="str">
            <v>Month</v>
          </cell>
          <cell r="EX5" t="str">
            <v>Month</v>
          </cell>
          <cell r="EY5" t="str">
            <v>Month</v>
          </cell>
          <cell r="EZ5" t="str">
            <v>Month</v>
          </cell>
          <cell r="FA5" t="str">
            <v>Month</v>
          </cell>
          <cell r="FB5" t="str">
            <v>Month</v>
          </cell>
          <cell r="FC5" t="str">
            <v>Month</v>
          </cell>
          <cell r="FD5" t="str">
            <v>Month</v>
          </cell>
          <cell r="FE5" t="str">
            <v>Month</v>
          </cell>
          <cell r="FF5" t="str">
            <v>Month</v>
          </cell>
          <cell r="FG5" t="str">
            <v>Month</v>
          </cell>
          <cell r="FH5" t="str">
            <v>Month</v>
          </cell>
          <cell r="FI5" t="str">
            <v>Month</v>
          </cell>
          <cell r="FJ5" t="str">
            <v>Month</v>
          </cell>
          <cell r="FK5" t="str">
            <v>Month</v>
          </cell>
          <cell r="FL5" t="str">
            <v>Month</v>
          </cell>
          <cell r="FM5" t="str">
            <v>Month</v>
          </cell>
          <cell r="FN5" t="str">
            <v>Month</v>
          </cell>
          <cell r="FO5" t="str">
            <v>Month</v>
          </cell>
          <cell r="FP5" t="str">
            <v>Month</v>
          </cell>
          <cell r="FQ5" t="str">
            <v>Month</v>
          </cell>
          <cell r="FR5" t="str">
            <v>Month</v>
          </cell>
          <cell r="FS5" t="str">
            <v>Month</v>
          </cell>
          <cell r="FT5" t="str">
            <v>Month</v>
          </cell>
          <cell r="FU5" t="str">
            <v>Month</v>
          </cell>
          <cell r="FV5" t="str">
            <v>Month</v>
          </cell>
          <cell r="FW5" t="str">
            <v>Month</v>
          </cell>
          <cell r="FX5" t="str">
            <v>Month</v>
          </cell>
          <cell r="FY5" t="str">
            <v>Month</v>
          </cell>
          <cell r="FZ5" t="str">
            <v>Month</v>
          </cell>
          <cell r="GA5" t="str">
            <v>Month</v>
          </cell>
          <cell r="GB5" t="str">
            <v>Month</v>
          </cell>
          <cell r="GC5" t="str">
            <v>Month</v>
          </cell>
          <cell r="GD5" t="str">
            <v>Month</v>
          </cell>
          <cell r="GE5" t="str">
            <v>Month</v>
          </cell>
          <cell r="GF5" t="str">
            <v>Month</v>
          </cell>
          <cell r="GG5" t="str">
            <v>Month</v>
          </cell>
          <cell r="GH5" t="str">
            <v>Month</v>
          </cell>
          <cell r="GI5" t="str">
            <v>Month</v>
          </cell>
          <cell r="GJ5" t="str">
            <v>Month</v>
          </cell>
          <cell r="GK5" t="str">
            <v>Month</v>
          </cell>
          <cell r="GL5" t="str">
            <v>Month</v>
          </cell>
          <cell r="GM5" t="str">
            <v>Month</v>
          </cell>
          <cell r="GN5" t="str">
            <v>Month</v>
          </cell>
          <cell r="GO5" t="str">
            <v>Month</v>
          </cell>
          <cell r="GP5" t="str">
            <v>Month</v>
          </cell>
          <cell r="GQ5" t="str">
            <v>Month</v>
          </cell>
          <cell r="GR5" t="str">
            <v>Month</v>
          </cell>
          <cell r="GS5" t="str">
            <v>Month</v>
          </cell>
          <cell r="GT5" t="str">
            <v>Month</v>
          </cell>
          <cell r="GU5" t="str">
            <v>Month</v>
          </cell>
          <cell r="GV5" t="str">
            <v>Month</v>
          </cell>
          <cell r="GW5" t="str">
            <v>Month</v>
          </cell>
          <cell r="GX5" t="str">
            <v>Month</v>
          </cell>
          <cell r="GY5" t="str">
            <v>Month</v>
          </cell>
          <cell r="GZ5" t="str">
            <v>Month</v>
          </cell>
          <cell r="HA5" t="str">
            <v>Month</v>
          </cell>
          <cell r="HB5" t="str">
            <v>Month</v>
          </cell>
          <cell r="HC5" t="str">
            <v>Month</v>
          </cell>
          <cell r="HD5" t="str">
            <v>Month</v>
          </cell>
          <cell r="HE5" t="str">
            <v>Month</v>
          </cell>
          <cell r="HF5" t="str">
            <v>Month</v>
          </cell>
          <cell r="HG5" t="str">
            <v>Month</v>
          </cell>
          <cell r="HH5" t="str">
            <v>Month</v>
          </cell>
          <cell r="HI5" t="str">
            <v>Month</v>
          </cell>
          <cell r="HJ5" t="str">
            <v>Month</v>
          </cell>
          <cell r="HK5" t="str">
            <v>Month</v>
          </cell>
          <cell r="HL5" t="str">
            <v>Month</v>
          </cell>
          <cell r="HM5" t="str">
            <v>Month</v>
          </cell>
          <cell r="HN5" t="str">
            <v>Month</v>
          </cell>
          <cell r="HO5" t="str">
            <v>Month</v>
          </cell>
          <cell r="HP5" t="str">
            <v>Month</v>
          </cell>
          <cell r="HQ5" t="str">
            <v>Month</v>
          </cell>
          <cell r="HR5" t="str">
            <v>Month</v>
          </cell>
          <cell r="HS5" t="str">
            <v>Month</v>
          </cell>
          <cell r="HT5" t="str">
            <v>Month</v>
          </cell>
          <cell r="HU5" t="str">
            <v>Month</v>
          </cell>
          <cell r="HV5" t="str">
            <v>Month</v>
          </cell>
          <cell r="HW5" t="str">
            <v>Month</v>
          </cell>
          <cell r="HX5" t="str">
            <v>Month</v>
          </cell>
          <cell r="HY5" t="str">
            <v>Month</v>
          </cell>
          <cell r="HZ5" t="str">
            <v>Month</v>
          </cell>
          <cell r="IA5" t="str">
            <v>Month</v>
          </cell>
          <cell r="IB5" t="str">
            <v>Month</v>
          </cell>
          <cell r="IC5" t="str">
            <v>Month</v>
          </cell>
          <cell r="ID5" t="str">
            <v>Month</v>
          </cell>
          <cell r="IE5" t="str">
            <v>Month</v>
          </cell>
          <cell r="IF5" t="str">
            <v>Month</v>
          </cell>
          <cell r="IG5" t="str">
            <v>Month</v>
          </cell>
          <cell r="IH5" t="str">
            <v>Month</v>
          </cell>
          <cell r="II5" t="str">
            <v>Month</v>
          </cell>
          <cell r="IJ5" t="str">
            <v>Month</v>
          </cell>
          <cell r="IK5" t="str">
            <v>Month</v>
          </cell>
          <cell r="IL5" t="str">
            <v>Month</v>
          </cell>
          <cell r="IM5" t="str">
            <v>Month</v>
          </cell>
          <cell r="IN5" t="str">
            <v>Month</v>
          </cell>
          <cell r="IO5" t="str">
            <v>Month</v>
          </cell>
          <cell r="IP5" t="str">
            <v>Month</v>
          </cell>
          <cell r="IQ5" t="str">
            <v>Month</v>
          </cell>
        </row>
        <row r="6"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1</v>
          </cell>
          <cell r="BZ6">
            <v>1</v>
          </cell>
          <cell r="CA6">
            <v>1</v>
          </cell>
          <cell r="CB6">
            <v>1</v>
          </cell>
          <cell r="CC6">
            <v>1</v>
          </cell>
          <cell r="CD6">
            <v>1</v>
          </cell>
          <cell r="CE6">
            <v>1</v>
          </cell>
          <cell r="CF6">
            <v>1</v>
          </cell>
          <cell r="CG6">
            <v>1</v>
          </cell>
          <cell r="CH6">
            <v>1</v>
          </cell>
          <cell r="CI6">
            <v>1</v>
          </cell>
          <cell r="CJ6">
            <v>1</v>
          </cell>
          <cell r="CK6">
            <v>1</v>
          </cell>
          <cell r="CL6">
            <v>1</v>
          </cell>
          <cell r="CM6">
            <v>1</v>
          </cell>
          <cell r="CN6">
            <v>1</v>
          </cell>
          <cell r="CO6">
            <v>1</v>
          </cell>
          <cell r="CP6">
            <v>1</v>
          </cell>
          <cell r="CQ6">
            <v>1</v>
          </cell>
          <cell r="CR6">
            <v>1</v>
          </cell>
          <cell r="CS6">
            <v>1</v>
          </cell>
          <cell r="CT6">
            <v>1</v>
          </cell>
          <cell r="CU6">
            <v>1</v>
          </cell>
          <cell r="CV6">
            <v>1</v>
          </cell>
          <cell r="CW6">
            <v>1</v>
          </cell>
          <cell r="CX6">
            <v>1</v>
          </cell>
          <cell r="CY6">
            <v>1</v>
          </cell>
          <cell r="CZ6">
            <v>1</v>
          </cell>
          <cell r="DA6">
            <v>1</v>
          </cell>
          <cell r="DB6">
            <v>1</v>
          </cell>
          <cell r="DC6">
            <v>1</v>
          </cell>
          <cell r="DD6">
            <v>1</v>
          </cell>
          <cell r="DE6">
            <v>1</v>
          </cell>
          <cell r="DF6">
            <v>1</v>
          </cell>
          <cell r="DG6">
            <v>1</v>
          </cell>
          <cell r="DH6">
            <v>1</v>
          </cell>
          <cell r="DI6">
            <v>1</v>
          </cell>
          <cell r="DJ6">
            <v>1</v>
          </cell>
          <cell r="DK6">
            <v>1</v>
          </cell>
          <cell r="DL6">
            <v>1</v>
          </cell>
          <cell r="DM6">
            <v>1</v>
          </cell>
          <cell r="DN6">
            <v>1</v>
          </cell>
          <cell r="DO6">
            <v>1</v>
          </cell>
          <cell r="DP6">
            <v>1</v>
          </cell>
          <cell r="DQ6">
            <v>1</v>
          </cell>
          <cell r="DR6">
            <v>1</v>
          </cell>
          <cell r="DS6">
            <v>1</v>
          </cell>
          <cell r="DT6">
            <v>1</v>
          </cell>
          <cell r="DU6">
            <v>1</v>
          </cell>
          <cell r="DV6">
            <v>1</v>
          </cell>
          <cell r="DW6">
            <v>1</v>
          </cell>
          <cell r="DX6">
            <v>1</v>
          </cell>
          <cell r="DY6">
            <v>1</v>
          </cell>
          <cell r="DZ6">
            <v>1</v>
          </cell>
          <cell r="EA6">
            <v>1</v>
          </cell>
          <cell r="EB6">
            <v>1</v>
          </cell>
          <cell r="EC6">
            <v>1</v>
          </cell>
          <cell r="ED6">
            <v>1</v>
          </cell>
          <cell r="EE6">
            <v>1</v>
          </cell>
          <cell r="EF6">
            <v>1</v>
          </cell>
          <cell r="EG6">
            <v>1</v>
          </cell>
          <cell r="EH6">
            <v>1</v>
          </cell>
          <cell r="EI6">
            <v>1</v>
          </cell>
          <cell r="EJ6">
            <v>1</v>
          </cell>
          <cell r="EK6">
            <v>1</v>
          </cell>
          <cell r="EL6">
            <v>1</v>
          </cell>
          <cell r="EM6">
            <v>1</v>
          </cell>
          <cell r="EN6">
            <v>1</v>
          </cell>
          <cell r="EO6">
            <v>1</v>
          </cell>
          <cell r="EP6">
            <v>1</v>
          </cell>
          <cell r="EQ6">
            <v>1</v>
          </cell>
          <cell r="ER6">
            <v>1</v>
          </cell>
          <cell r="ES6">
            <v>1</v>
          </cell>
          <cell r="ET6">
            <v>1</v>
          </cell>
          <cell r="EU6">
            <v>1</v>
          </cell>
          <cell r="EV6">
            <v>1</v>
          </cell>
          <cell r="EW6">
            <v>1</v>
          </cell>
          <cell r="EX6">
            <v>1</v>
          </cell>
          <cell r="EY6">
            <v>1</v>
          </cell>
          <cell r="EZ6">
            <v>1</v>
          </cell>
          <cell r="FA6">
            <v>1</v>
          </cell>
          <cell r="FB6">
            <v>1</v>
          </cell>
          <cell r="FC6">
            <v>1</v>
          </cell>
          <cell r="FD6">
            <v>1</v>
          </cell>
          <cell r="FE6">
            <v>1</v>
          </cell>
          <cell r="FF6">
            <v>1</v>
          </cell>
          <cell r="FG6">
            <v>1</v>
          </cell>
          <cell r="FH6">
            <v>1</v>
          </cell>
          <cell r="FI6">
            <v>1</v>
          </cell>
          <cell r="FJ6">
            <v>1</v>
          </cell>
          <cell r="FK6">
            <v>1</v>
          </cell>
          <cell r="FL6">
            <v>1</v>
          </cell>
          <cell r="FM6">
            <v>1</v>
          </cell>
          <cell r="FN6">
            <v>1</v>
          </cell>
          <cell r="FO6">
            <v>1</v>
          </cell>
          <cell r="FP6">
            <v>1</v>
          </cell>
          <cell r="FQ6">
            <v>1</v>
          </cell>
          <cell r="FR6">
            <v>1</v>
          </cell>
          <cell r="FS6">
            <v>1</v>
          </cell>
          <cell r="FT6">
            <v>1</v>
          </cell>
          <cell r="FU6">
            <v>1</v>
          </cell>
          <cell r="FV6">
            <v>1</v>
          </cell>
          <cell r="FW6">
            <v>1</v>
          </cell>
          <cell r="FX6">
            <v>1</v>
          </cell>
          <cell r="FY6">
            <v>1</v>
          </cell>
          <cell r="FZ6">
            <v>1</v>
          </cell>
          <cell r="GA6">
            <v>1</v>
          </cell>
          <cell r="GB6">
            <v>1</v>
          </cell>
          <cell r="GC6">
            <v>1</v>
          </cell>
          <cell r="GD6">
            <v>1</v>
          </cell>
          <cell r="GE6">
            <v>1</v>
          </cell>
          <cell r="GF6">
            <v>1</v>
          </cell>
          <cell r="GG6">
            <v>1</v>
          </cell>
          <cell r="GH6">
            <v>1</v>
          </cell>
          <cell r="GI6">
            <v>1</v>
          </cell>
          <cell r="GJ6">
            <v>1</v>
          </cell>
          <cell r="GK6">
            <v>1</v>
          </cell>
          <cell r="GL6">
            <v>1</v>
          </cell>
          <cell r="GM6">
            <v>1</v>
          </cell>
          <cell r="GN6">
            <v>1</v>
          </cell>
          <cell r="GO6">
            <v>1</v>
          </cell>
          <cell r="GP6">
            <v>1</v>
          </cell>
          <cell r="GQ6">
            <v>1</v>
          </cell>
          <cell r="GR6">
            <v>1</v>
          </cell>
          <cell r="GS6">
            <v>1</v>
          </cell>
          <cell r="GT6">
            <v>1</v>
          </cell>
          <cell r="GU6">
            <v>1</v>
          </cell>
          <cell r="GV6">
            <v>1</v>
          </cell>
          <cell r="GW6">
            <v>1</v>
          </cell>
          <cell r="GX6">
            <v>1</v>
          </cell>
          <cell r="GY6">
            <v>1</v>
          </cell>
          <cell r="GZ6">
            <v>1</v>
          </cell>
          <cell r="HA6">
            <v>1</v>
          </cell>
          <cell r="HB6">
            <v>1</v>
          </cell>
          <cell r="HC6">
            <v>1</v>
          </cell>
          <cell r="HD6">
            <v>1</v>
          </cell>
          <cell r="HE6">
            <v>1</v>
          </cell>
          <cell r="HF6">
            <v>1</v>
          </cell>
          <cell r="HG6">
            <v>1</v>
          </cell>
          <cell r="HH6">
            <v>1</v>
          </cell>
          <cell r="HI6">
            <v>1</v>
          </cell>
          <cell r="HJ6">
            <v>1</v>
          </cell>
          <cell r="HK6">
            <v>1</v>
          </cell>
          <cell r="HL6">
            <v>1</v>
          </cell>
          <cell r="HM6">
            <v>1</v>
          </cell>
          <cell r="HN6">
            <v>1</v>
          </cell>
          <cell r="HO6">
            <v>1</v>
          </cell>
          <cell r="HP6">
            <v>1</v>
          </cell>
          <cell r="HQ6">
            <v>1</v>
          </cell>
          <cell r="HR6">
            <v>1</v>
          </cell>
          <cell r="HS6">
            <v>1</v>
          </cell>
          <cell r="HT6">
            <v>1</v>
          </cell>
          <cell r="HU6">
            <v>1</v>
          </cell>
          <cell r="HV6">
            <v>1</v>
          </cell>
          <cell r="HW6">
            <v>1</v>
          </cell>
          <cell r="HX6">
            <v>1</v>
          </cell>
          <cell r="HY6">
            <v>1</v>
          </cell>
          <cell r="HZ6">
            <v>1</v>
          </cell>
          <cell r="IA6">
            <v>1</v>
          </cell>
          <cell r="IB6">
            <v>1</v>
          </cell>
          <cell r="IC6">
            <v>1</v>
          </cell>
          <cell r="ID6">
            <v>1</v>
          </cell>
          <cell r="IE6">
            <v>1</v>
          </cell>
          <cell r="IF6">
            <v>1</v>
          </cell>
          <cell r="IG6">
            <v>1</v>
          </cell>
          <cell r="IH6">
            <v>1</v>
          </cell>
          <cell r="II6">
            <v>1</v>
          </cell>
          <cell r="IJ6">
            <v>1</v>
          </cell>
          <cell r="IK6">
            <v>1</v>
          </cell>
          <cell r="IL6">
            <v>1</v>
          </cell>
          <cell r="IM6">
            <v>1</v>
          </cell>
          <cell r="IN6">
            <v>1</v>
          </cell>
          <cell r="IO6">
            <v>1</v>
          </cell>
          <cell r="IP6">
            <v>1</v>
          </cell>
          <cell r="IQ6">
            <v>1</v>
          </cell>
        </row>
        <row r="7">
          <cell r="B7">
            <v>42036</v>
          </cell>
          <cell r="C7">
            <v>42036</v>
          </cell>
          <cell r="D7">
            <v>42036</v>
          </cell>
          <cell r="E7">
            <v>42036</v>
          </cell>
          <cell r="F7">
            <v>42036</v>
          </cell>
          <cell r="G7">
            <v>42036</v>
          </cell>
          <cell r="H7">
            <v>42036</v>
          </cell>
          <cell r="I7">
            <v>42036</v>
          </cell>
          <cell r="J7">
            <v>42036</v>
          </cell>
          <cell r="K7">
            <v>42036</v>
          </cell>
          <cell r="L7">
            <v>42036</v>
          </cell>
          <cell r="M7">
            <v>42036</v>
          </cell>
          <cell r="N7">
            <v>42036</v>
          </cell>
          <cell r="O7">
            <v>42036</v>
          </cell>
          <cell r="P7">
            <v>42036</v>
          </cell>
          <cell r="Q7">
            <v>42036</v>
          </cell>
          <cell r="R7">
            <v>42036</v>
          </cell>
          <cell r="S7">
            <v>42036</v>
          </cell>
          <cell r="T7">
            <v>42036</v>
          </cell>
          <cell r="U7">
            <v>42036</v>
          </cell>
          <cell r="V7">
            <v>42036</v>
          </cell>
          <cell r="W7">
            <v>42036</v>
          </cell>
          <cell r="X7">
            <v>42036</v>
          </cell>
          <cell r="Y7">
            <v>42036</v>
          </cell>
          <cell r="Z7">
            <v>42036</v>
          </cell>
          <cell r="AA7">
            <v>42036</v>
          </cell>
          <cell r="AB7">
            <v>42036</v>
          </cell>
          <cell r="AC7">
            <v>42036</v>
          </cell>
          <cell r="AD7">
            <v>42036</v>
          </cell>
          <cell r="AE7">
            <v>42036</v>
          </cell>
          <cell r="AF7">
            <v>42036</v>
          </cell>
          <cell r="AG7">
            <v>42036</v>
          </cell>
          <cell r="AH7">
            <v>42036</v>
          </cell>
          <cell r="AI7">
            <v>42036</v>
          </cell>
          <cell r="AJ7">
            <v>42036</v>
          </cell>
          <cell r="AK7">
            <v>42036</v>
          </cell>
          <cell r="AL7">
            <v>42036</v>
          </cell>
          <cell r="AM7">
            <v>42036</v>
          </cell>
          <cell r="AN7">
            <v>42036</v>
          </cell>
          <cell r="AO7">
            <v>42036</v>
          </cell>
          <cell r="AP7">
            <v>42036</v>
          </cell>
          <cell r="AQ7">
            <v>42036</v>
          </cell>
          <cell r="AR7">
            <v>42036</v>
          </cell>
          <cell r="AS7">
            <v>42036</v>
          </cell>
          <cell r="AT7">
            <v>42036</v>
          </cell>
          <cell r="AU7">
            <v>42036</v>
          </cell>
          <cell r="AV7">
            <v>42036</v>
          </cell>
          <cell r="AW7">
            <v>42036</v>
          </cell>
          <cell r="AX7">
            <v>42036</v>
          </cell>
          <cell r="AY7">
            <v>42036</v>
          </cell>
          <cell r="AZ7">
            <v>42036</v>
          </cell>
          <cell r="BA7">
            <v>42036</v>
          </cell>
          <cell r="BB7">
            <v>42036</v>
          </cell>
          <cell r="BC7">
            <v>42036</v>
          </cell>
          <cell r="BD7">
            <v>42036</v>
          </cell>
          <cell r="BE7">
            <v>42036</v>
          </cell>
          <cell r="BF7">
            <v>42036</v>
          </cell>
          <cell r="BG7">
            <v>42036</v>
          </cell>
          <cell r="BH7">
            <v>42036</v>
          </cell>
          <cell r="BI7">
            <v>42036</v>
          </cell>
          <cell r="BJ7">
            <v>42036</v>
          </cell>
          <cell r="BK7">
            <v>42036</v>
          </cell>
          <cell r="BL7">
            <v>42036</v>
          </cell>
          <cell r="BM7">
            <v>42036</v>
          </cell>
          <cell r="BN7">
            <v>42036</v>
          </cell>
          <cell r="BO7">
            <v>42036</v>
          </cell>
          <cell r="BP7">
            <v>42036</v>
          </cell>
          <cell r="BQ7">
            <v>42036</v>
          </cell>
          <cell r="BR7">
            <v>42036</v>
          </cell>
          <cell r="BS7">
            <v>42036</v>
          </cell>
          <cell r="BT7">
            <v>42036</v>
          </cell>
          <cell r="BU7">
            <v>42036</v>
          </cell>
          <cell r="BV7">
            <v>42036</v>
          </cell>
          <cell r="BW7">
            <v>42036</v>
          </cell>
          <cell r="BX7">
            <v>42036</v>
          </cell>
          <cell r="BY7">
            <v>42036</v>
          </cell>
          <cell r="BZ7">
            <v>42036</v>
          </cell>
          <cell r="CA7">
            <v>42036</v>
          </cell>
          <cell r="CB7">
            <v>42036</v>
          </cell>
          <cell r="CC7">
            <v>42036</v>
          </cell>
          <cell r="CD7">
            <v>42036</v>
          </cell>
          <cell r="CE7">
            <v>42036</v>
          </cell>
          <cell r="CF7">
            <v>42036</v>
          </cell>
          <cell r="CG7">
            <v>42036</v>
          </cell>
          <cell r="CH7">
            <v>42036</v>
          </cell>
          <cell r="CI7">
            <v>42036</v>
          </cell>
          <cell r="CJ7">
            <v>42036</v>
          </cell>
          <cell r="CK7">
            <v>42036</v>
          </cell>
          <cell r="CL7">
            <v>42036</v>
          </cell>
          <cell r="CM7">
            <v>42036</v>
          </cell>
          <cell r="CN7">
            <v>42036</v>
          </cell>
          <cell r="CO7">
            <v>42036</v>
          </cell>
          <cell r="CP7">
            <v>42036</v>
          </cell>
          <cell r="CQ7">
            <v>42036</v>
          </cell>
          <cell r="CR7">
            <v>42036</v>
          </cell>
          <cell r="CS7">
            <v>42036</v>
          </cell>
          <cell r="CT7">
            <v>42036</v>
          </cell>
          <cell r="CU7">
            <v>42036</v>
          </cell>
          <cell r="CV7">
            <v>42036</v>
          </cell>
          <cell r="CW7">
            <v>42036</v>
          </cell>
          <cell r="CX7">
            <v>42036</v>
          </cell>
          <cell r="CY7">
            <v>42036</v>
          </cell>
          <cell r="CZ7">
            <v>42036</v>
          </cell>
          <cell r="DA7">
            <v>42036</v>
          </cell>
          <cell r="DB7">
            <v>42036</v>
          </cell>
          <cell r="DC7">
            <v>42036</v>
          </cell>
          <cell r="DD7">
            <v>42036</v>
          </cell>
          <cell r="DE7">
            <v>42036</v>
          </cell>
          <cell r="DF7">
            <v>42036</v>
          </cell>
          <cell r="DG7">
            <v>42036</v>
          </cell>
          <cell r="DH7">
            <v>42036</v>
          </cell>
          <cell r="DI7">
            <v>42036</v>
          </cell>
          <cell r="DJ7">
            <v>42036</v>
          </cell>
          <cell r="DK7">
            <v>42036</v>
          </cell>
          <cell r="DL7">
            <v>42036</v>
          </cell>
          <cell r="DM7">
            <v>42036</v>
          </cell>
          <cell r="DN7">
            <v>42036</v>
          </cell>
          <cell r="DO7">
            <v>42036</v>
          </cell>
          <cell r="DP7">
            <v>42036</v>
          </cell>
          <cell r="DQ7">
            <v>42036</v>
          </cell>
          <cell r="DR7">
            <v>42036</v>
          </cell>
          <cell r="DS7">
            <v>42036</v>
          </cell>
          <cell r="DT7">
            <v>42036</v>
          </cell>
          <cell r="DU7">
            <v>42036</v>
          </cell>
          <cell r="DV7">
            <v>42036</v>
          </cell>
          <cell r="DW7">
            <v>42036</v>
          </cell>
          <cell r="DX7">
            <v>42036</v>
          </cell>
          <cell r="DY7">
            <v>42036</v>
          </cell>
          <cell r="DZ7">
            <v>42036</v>
          </cell>
          <cell r="EA7">
            <v>42036</v>
          </cell>
          <cell r="EB7">
            <v>42036</v>
          </cell>
          <cell r="EC7">
            <v>42036</v>
          </cell>
          <cell r="ED7">
            <v>42036</v>
          </cell>
          <cell r="EE7">
            <v>42036</v>
          </cell>
          <cell r="EF7">
            <v>42036</v>
          </cell>
          <cell r="EG7">
            <v>42036</v>
          </cell>
          <cell r="EH7">
            <v>42036</v>
          </cell>
          <cell r="EI7">
            <v>42036</v>
          </cell>
          <cell r="EJ7">
            <v>42036</v>
          </cell>
          <cell r="EK7">
            <v>42036</v>
          </cell>
          <cell r="EL7">
            <v>42036</v>
          </cell>
          <cell r="EM7">
            <v>42036</v>
          </cell>
          <cell r="EN7">
            <v>42036</v>
          </cell>
          <cell r="EO7">
            <v>42036</v>
          </cell>
          <cell r="EP7">
            <v>42036</v>
          </cell>
          <cell r="EQ7">
            <v>42036</v>
          </cell>
          <cell r="ER7">
            <v>42036</v>
          </cell>
          <cell r="ES7">
            <v>42036</v>
          </cell>
          <cell r="ET7">
            <v>42036</v>
          </cell>
          <cell r="EU7">
            <v>42036</v>
          </cell>
          <cell r="EV7">
            <v>42036</v>
          </cell>
          <cell r="EW7">
            <v>42036</v>
          </cell>
          <cell r="EX7">
            <v>42036</v>
          </cell>
          <cell r="EY7">
            <v>42036</v>
          </cell>
          <cell r="EZ7">
            <v>42036</v>
          </cell>
          <cell r="FA7">
            <v>42036</v>
          </cell>
          <cell r="FB7">
            <v>42036</v>
          </cell>
          <cell r="FC7">
            <v>42036</v>
          </cell>
          <cell r="FD7">
            <v>42036</v>
          </cell>
          <cell r="FE7">
            <v>42036</v>
          </cell>
          <cell r="FF7">
            <v>42036</v>
          </cell>
          <cell r="FG7">
            <v>42036</v>
          </cell>
          <cell r="FH7">
            <v>42036</v>
          </cell>
          <cell r="FI7">
            <v>42036</v>
          </cell>
          <cell r="FJ7">
            <v>42036</v>
          </cell>
          <cell r="FK7">
            <v>42036</v>
          </cell>
          <cell r="FL7">
            <v>42036</v>
          </cell>
          <cell r="FM7">
            <v>42036</v>
          </cell>
          <cell r="FN7">
            <v>42036</v>
          </cell>
          <cell r="FO7">
            <v>42036</v>
          </cell>
          <cell r="FP7">
            <v>42036</v>
          </cell>
          <cell r="FQ7">
            <v>42036</v>
          </cell>
          <cell r="FR7">
            <v>42036</v>
          </cell>
          <cell r="FS7">
            <v>42036</v>
          </cell>
          <cell r="FT7">
            <v>42036</v>
          </cell>
          <cell r="FU7">
            <v>42036</v>
          </cell>
          <cell r="FV7">
            <v>42036</v>
          </cell>
          <cell r="FW7">
            <v>42036</v>
          </cell>
          <cell r="FX7">
            <v>42036</v>
          </cell>
          <cell r="FY7">
            <v>42036</v>
          </cell>
          <cell r="FZ7">
            <v>42036</v>
          </cell>
          <cell r="GA7">
            <v>42036</v>
          </cell>
          <cell r="GB7">
            <v>42036</v>
          </cell>
          <cell r="GC7">
            <v>42036</v>
          </cell>
          <cell r="GD7">
            <v>42036</v>
          </cell>
          <cell r="GE7">
            <v>42036</v>
          </cell>
          <cell r="GF7">
            <v>42036</v>
          </cell>
          <cell r="GG7">
            <v>42036</v>
          </cell>
          <cell r="GH7">
            <v>42036</v>
          </cell>
          <cell r="GI7">
            <v>42036</v>
          </cell>
          <cell r="GJ7">
            <v>42036</v>
          </cell>
          <cell r="GK7">
            <v>42036</v>
          </cell>
          <cell r="GL7">
            <v>42036</v>
          </cell>
          <cell r="GM7">
            <v>42036</v>
          </cell>
          <cell r="GN7">
            <v>42036</v>
          </cell>
          <cell r="GO7">
            <v>42036</v>
          </cell>
          <cell r="GP7">
            <v>42036</v>
          </cell>
          <cell r="GQ7">
            <v>42036</v>
          </cell>
          <cell r="GR7">
            <v>42036</v>
          </cell>
          <cell r="GS7">
            <v>42036</v>
          </cell>
          <cell r="GT7">
            <v>42036</v>
          </cell>
          <cell r="GU7">
            <v>42036</v>
          </cell>
          <cell r="GV7">
            <v>42036</v>
          </cell>
          <cell r="GW7">
            <v>42036</v>
          </cell>
          <cell r="GX7">
            <v>42036</v>
          </cell>
          <cell r="GY7">
            <v>42036</v>
          </cell>
          <cell r="GZ7">
            <v>42036</v>
          </cell>
          <cell r="HA7">
            <v>42036</v>
          </cell>
          <cell r="HB7">
            <v>42036</v>
          </cell>
          <cell r="HC7">
            <v>42036</v>
          </cell>
          <cell r="HD7">
            <v>42036</v>
          </cell>
          <cell r="HE7">
            <v>42036</v>
          </cell>
          <cell r="HF7">
            <v>42036</v>
          </cell>
          <cell r="HG7">
            <v>42036</v>
          </cell>
          <cell r="HH7">
            <v>42036</v>
          </cell>
          <cell r="HI7">
            <v>42036</v>
          </cell>
          <cell r="HJ7">
            <v>42036</v>
          </cell>
          <cell r="HK7">
            <v>42036</v>
          </cell>
          <cell r="HL7">
            <v>42036</v>
          </cell>
          <cell r="HM7">
            <v>42036</v>
          </cell>
          <cell r="HN7">
            <v>42036</v>
          </cell>
          <cell r="HO7">
            <v>42036</v>
          </cell>
          <cell r="HP7">
            <v>42036</v>
          </cell>
          <cell r="HQ7">
            <v>42036</v>
          </cell>
          <cell r="HR7">
            <v>42036</v>
          </cell>
          <cell r="HS7">
            <v>42036</v>
          </cell>
          <cell r="HT7">
            <v>42036</v>
          </cell>
          <cell r="HU7">
            <v>42036</v>
          </cell>
          <cell r="HV7">
            <v>42036</v>
          </cell>
          <cell r="HW7">
            <v>42036</v>
          </cell>
          <cell r="HX7">
            <v>42036</v>
          </cell>
          <cell r="HY7">
            <v>42036</v>
          </cell>
          <cell r="HZ7">
            <v>42036</v>
          </cell>
          <cell r="IA7">
            <v>42036</v>
          </cell>
          <cell r="IB7">
            <v>42036</v>
          </cell>
          <cell r="IC7">
            <v>42036</v>
          </cell>
          <cell r="ID7">
            <v>42036</v>
          </cell>
          <cell r="IE7">
            <v>42036</v>
          </cell>
          <cell r="IF7">
            <v>42036</v>
          </cell>
          <cell r="IG7">
            <v>42036</v>
          </cell>
          <cell r="IH7">
            <v>42036</v>
          </cell>
          <cell r="II7">
            <v>42036</v>
          </cell>
          <cell r="IJ7">
            <v>42036</v>
          </cell>
          <cell r="IK7">
            <v>42036</v>
          </cell>
          <cell r="IL7">
            <v>42036</v>
          </cell>
          <cell r="IM7">
            <v>42036</v>
          </cell>
          <cell r="IN7">
            <v>42036</v>
          </cell>
          <cell r="IO7">
            <v>42036</v>
          </cell>
          <cell r="IP7">
            <v>42036</v>
          </cell>
          <cell r="IQ7">
            <v>42036</v>
          </cell>
        </row>
        <row r="8">
          <cell r="B8">
            <v>44228</v>
          </cell>
          <cell r="C8">
            <v>44228</v>
          </cell>
          <cell r="D8">
            <v>44228</v>
          </cell>
          <cell r="E8">
            <v>44228</v>
          </cell>
          <cell r="F8">
            <v>44228</v>
          </cell>
          <cell r="G8">
            <v>44228</v>
          </cell>
          <cell r="H8">
            <v>44228</v>
          </cell>
          <cell r="I8">
            <v>44228</v>
          </cell>
          <cell r="J8">
            <v>44228</v>
          </cell>
          <cell r="K8">
            <v>44228</v>
          </cell>
          <cell r="L8">
            <v>44228</v>
          </cell>
          <cell r="M8">
            <v>44228</v>
          </cell>
          <cell r="N8">
            <v>44228</v>
          </cell>
          <cell r="O8">
            <v>44228</v>
          </cell>
          <cell r="P8">
            <v>44228</v>
          </cell>
          <cell r="Q8">
            <v>44228</v>
          </cell>
          <cell r="R8">
            <v>44228</v>
          </cell>
          <cell r="S8">
            <v>44228</v>
          </cell>
          <cell r="T8">
            <v>44228</v>
          </cell>
          <cell r="U8">
            <v>44228</v>
          </cell>
          <cell r="V8">
            <v>44228</v>
          </cell>
          <cell r="W8">
            <v>44228</v>
          </cell>
          <cell r="X8">
            <v>44228</v>
          </cell>
          <cell r="Y8">
            <v>44228</v>
          </cell>
          <cell r="Z8">
            <v>44228</v>
          </cell>
          <cell r="AA8">
            <v>44228</v>
          </cell>
          <cell r="AB8">
            <v>44228</v>
          </cell>
          <cell r="AC8">
            <v>44228</v>
          </cell>
          <cell r="AD8">
            <v>44228</v>
          </cell>
          <cell r="AE8">
            <v>44228</v>
          </cell>
          <cell r="AF8">
            <v>44228</v>
          </cell>
          <cell r="AG8">
            <v>44228</v>
          </cell>
          <cell r="AH8">
            <v>44228</v>
          </cell>
          <cell r="AI8">
            <v>44228</v>
          </cell>
          <cell r="AJ8">
            <v>44228</v>
          </cell>
          <cell r="AK8">
            <v>44228</v>
          </cell>
          <cell r="AL8">
            <v>44228</v>
          </cell>
          <cell r="AM8">
            <v>44228</v>
          </cell>
          <cell r="AN8">
            <v>44228</v>
          </cell>
          <cell r="AO8">
            <v>44228</v>
          </cell>
          <cell r="AP8">
            <v>44228</v>
          </cell>
          <cell r="AQ8">
            <v>44228</v>
          </cell>
          <cell r="AR8">
            <v>44228</v>
          </cell>
          <cell r="AS8">
            <v>44228</v>
          </cell>
          <cell r="AT8">
            <v>44228</v>
          </cell>
          <cell r="AU8">
            <v>44228</v>
          </cell>
          <cell r="AV8">
            <v>44228</v>
          </cell>
          <cell r="AW8">
            <v>44228</v>
          </cell>
          <cell r="AX8">
            <v>44228</v>
          </cell>
          <cell r="AY8">
            <v>44228</v>
          </cell>
          <cell r="AZ8">
            <v>44228</v>
          </cell>
          <cell r="BA8">
            <v>44228</v>
          </cell>
          <cell r="BB8">
            <v>44228</v>
          </cell>
          <cell r="BC8">
            <v>44228</v>
          </cell>
          <cell r="BD8">
            <v>44228</v>
          </cell>
          <cell r="BE8">
            <v>44228</v>
          </cell>
          <cell r="BF8">
            <v>44228</v>
          </cell>
          <cell r="BG8">
            <v>44228</v>
          </cell>
          <cell r="BH8">
            <v>44228</v>
          </cell>
          <cell r="BI8">
            <v>44228</v>
          </cell>
          <cell r="BJ8">
            <v>44228</v>
          </cell>
          <cell r="BK8">
            <v>44228</v>
          </cell>
          <cell r="BL8">
            <v>44228</v>
          </cell>
          <cell r="BM8">
            <v>44228</v>
          </cell>
          <cell r="BN8">
            <v>44228</v>
          </cell>
          <cell r="BO8">
            <v>44228</v>
          </cell>
          <cell r="BP8">
            <v>44228</v>
          </cell>
          <cell r="BQ8">
            <v>44228</v>
          </cell>
          <cell r="BR8">
            <v>44228</v>
          </cell>
          <cell r="BS8">
            <v>44228</v>
          </cell>
          <cell r="BT8">
            <v>44228</v>
          </cell>
          <cell r="BU8">
            <v>44228</v>
          </cell>
          <cell r="BV8">
            <v>44228</v>
          </cell>
          <cell r="BW8">
            <v>44228</v>
          </cell>
          <cell r="BX8">
            <v>44228</v>
          </cell>
          <cell r="BY8">
            <v>44228</v>
          </cell>
          <cell r="BZ8">
            <v>44228</v>
          </cell>
          <cell r="CA8">
            <v>44228</v>
          </cell>
          <cell r="CB8">
            <v>44228</v>
          </cell>
          <cell r="CC8">
            <v>44228</v>
          </cell>
          <cell r="CD8">
            <v>44228</v>
          </cell>
          <cell r="CE8">
            <v>44228</v>
          </cell>
          <cell r="CF8">
            <v>44228</v>
          </cell>
          <cell r="CG8">
            <v>44228</v>
          </cell>
          <cell r="CH8">
            <v>44228</v>
          </cell>
          <cell r="CI8">
            <v>44228</v>
          </cell>
          <cell r="CJ8">
            <v>44228</v>
          </cell>
          <cell r="CK8">
            <v>44228</v>
          </cell>
          <cell r="CL8">
            <v>44228</v>
          </cell>
          <cell r="CM8">
            <v>44228</v>
          </cell>
          <cell r="CN8">
            <v>44228</v>
          </cell>
          <cell r="CO8">
            <v>44228</v>
          </cell>
          <cell r="CP8">
            <v>44228</v>
          </cell>
          <cell r="CQ8">
            <v>44228</v>
          </cell>
          <cell r="CR8">
            <v>44228</v>
          </cell>
          <cell r="CS8">
            <v>44228</v>
          </cell>
          <cell r="CT8">
            <v>44228</v>
          </cell>
          <cell r="CU8">
            <v>44228</v>
          </cell>
          <cell r="CV8">
            <v>44228</v>
          </cell>
          <cell r="CW8">
            <v>44228</v>
          </cell>
          <cell r="CX8">
            <v>44228</v>
          </cell>
          <cell r="CY8">
            <v>44228</v>
          </cell>
          <cell r="CZ8">
            <v>44228</v>
          </cell>
          <cell r="DA8">
            <v>44228</v>
          </cell>
          <cell r="DB8">
            <v>44228</v>
          </cell>
          <cell r="DC8">
            <v>44228</v>
          </cell>
          <cell r="DD8">
            <v>44228</v>
          </cell>
          <cell r="DE8">
            <v>44228</v>
          </cell>
          <cell r="DF8">
            <v>44228</v>
          </cell>
          <cell r="DG8">
            <v>44228</v>
          </cell>
          <cell r="DH8">
            <v>44228</v>
          </cell>
          <cell r="DI8">
            <v>44228</v>
          </cell>
          <cell r="DJ8">
            <v>44228</v>
          </cell>
          <cell r="DK8">
            <v>44228</v>
          </cell>
          <cell r="DL8">
            <v>44228</v>
          </cell>
          <cell r="DM8">
            <v>44228</v>
          </cell>
          <cell r="DN8">
            <v>44228</v>
          </cell>
          <cell r="DO8">
            <v>44228</v>
          </cell>
          <cell r="DP8">
            <v>44228</v>
          </cell>
          <cell r="DQ8">
            <v>44228</v>
          </cell>
          <cell r="DR8">
            <v>44228</v>
          </cell>
          <cell r="DS8">
            <v>44228</v>
          </cell>
          <cell r="DT8">
            <v>44228</v>
          </cell>
          <cell r="DU8">
            <v>44228</v>
          </cell>
          <cell r="DV8">
            <v>44228</v>
          </cell>
          <cell r="DW8">
            <v>44228</v>
          </cell>
          <cell r="DX8">
            <v>44228</v>
          </cell>
          <cell r="DY8">
            <v>44228</v>
          </cell>
          <cell r="DZ8">
            <v>44228</v>
          </cell>
          <cell r="EA8">
            <v>44228</v>
          </cell>
          <cell r="EB8">
            <v>44228</v>
          </cell>
          <cell r="EC8">
            <v>44228</v>
          </cell>
          <cell r="ED8">
            <v>44228</v>
          </cell>
          <cell r="EE8">
            <v>44228</v>
          </cell>
          <cell r="EF8">
            <v>44228</v>
          </cell>
          <cell r="EG8">
            <v>44228</v>
          </cell>
          <cell r="EH8">
            <v>44228</v>
          </cell>
          <cell r="EI8">
            <v>44228</v>
          </cell>
          <cell r="EJ8">
            <v>44228</v>
          </cell>
          <cell r="EK8">
            <v>44228</v>
          </cell>
          <cell r="EL8">
            <v>44228</v>
          </cell>
          <cell r="EM8">
            <v>44228</v>
          </cell>
          <cell r="EN8">
            <v>44228</v>
          </cell>
          <cell r="EO8">
            <v>44228</v>
          </cell>
          <cell r="EP8">
            <v>44228</v>
          </cell>
          <cell r="EQ8">
            <v>44228</v>
          </cell>
          <cell r="ER8">
            <v>44228</v>
          </cell>
          <cell r="ES8">
            <v>44228</v>
          </cell>
          <cell r="ET8">
            <v>44228</v>
          </cell>
          <cell r="EU8">
            <v>44228</v>
          </cell>
          <cell r="EV8">
            <v>44228</v>
          </cell>
          <cell r="EW8">
            <v>44228</v>
          </cell>
          <cell r="EX8">
            <v>44228</v>
          </cell>
          <cell r="EY8">
            <v>44228</v>
          </cell>
          <cell r="EZ8">
            <v>44228</v>
          </cell>
          <cell r="FA8">
            <v>44228</v>
          </cell>
          <cell r="FB8">
            <v>44228</v>
          </cell>
          <cell r="FC8">
            <v>44228</v>
          </cell>
          <cell r="FD8">
            <v>44228</v>
          </cell>
          <cell r="FE8">
            <v>44228</v>
          </cell>
          <cell r="FF8">
            <v>44228</v>
          </cell>
          <cell r="FG8">
            <v>44228</v>
          </cell>
          <cell r="FH8">
            <v>44228</v>
          </cell>
          <cell r="FI8">
            <v>44228</v>
          </cell>
          <cell r="FJ8">
            <v>44228</v>
          </cell>
          <cell r="FK8">
            <v>44228</v>
          </cell>
          <cell r="FL8">
            <v>44228</v>
          </cell>
          <cell r="FM8">
            <v>44228</v>
          </cell>
          <cell r="FN8">
            <v>44228</v>
          </cell>
          <cell r="FO8">
            <v>44228</v>
          </cell>
          <cell r="FP8">
            <v>44228</v>
          </cell>
          <cell r="FQ8">
            <v>44228</v>
          </cell>
          <cell r="FR8">
            <v>44228</v>
          </cell>
          <cell r="FS8">
            <v>44228</v>
          </cell>
          <cell r="FT8">
            <v>44228</v>
          </cell>
          <cell r="FU8">
            <v>44228</v>
          </cell>
          <cell r="FV8">
            <v>44228</v>
          </cell>
          <cell r="FW8">
            <v>44228</v>
          </cell>
          <cell r="FX8">
            <v>44228</v>
          </cell>
          <cell r="FY8">
            <v>44228</v>
          </cell>
          <cell r="FZ8">
            <v>44228</v>
          </cell>
          <cell r="GA8">
            <v>44228</v>
          </cell>
          <cell r="GB8">
            <v>44228</v>
          </cell>
          <cell r="GC8">
            <v>44228</v>
          </cell>
          <cell r="GD8">
            <v>44228</v>
          </cell>
          <cell r="GE8">
            <v>44228</v>
          </cell>
          <cell r="GF8">
            <v>44228</v>
          </cell>
          <cell r="GG8">
            <v>44228</v>
          </cell>
          <cell r="GH8">
            <v>44228</v>
          </cell>
          <cell r="GI8">
            <v>44228</v>
          </cell>
          <cell r="GJ8">
            <v>44228</v>
          </cell>
          <cell r="GK8">
            <v>44228</v>
          </cell>
          <cell r="GL8">
            <v>44228</v>
          </cell>
          <cell r="GM8">
            <v>44228</v>
          </cell>
          <cell r="GN8">
            <v>44228</v>
          </cell>
          <cell r="GO8">
            <v>44228</v>
          </cell>
          <cell r="GP8">
            <v>44228</v>
          </cell>
          <cell r="GQ8">
            <v>44228</v>
          </cell>
          <cell r="GR8">
            <v>44228</v>
          </cell>
          <cell r="GS8">
            <v>44228</v>
          </cell>
          <cell r="GT8">
            <v>44228</v>
          </cell>
          <cell r="GU8">
            <v>44228</v>
          </cell>
          <cell r="GV8">
            <v>44228</v>
          </cell>
          <cell r="GW8">
            <v>44228</v>
          </cell>
          <cell r="GX8">
            <v>44228</v>
          </cell>
          <cell r="GY8">
            <v>44228</v>
          </cell>
          <cell r="GZ8">
            <v>44228</v>
          </cell>
          <cell r="HA8">
            <v>44228</v>
          </cell>
          <cell r="HB8">
            <v>44228</v>
          </cell>
          <cell r="HC8">
            <v>44228</v>
          </cell>
          <cell r="HD8">
            <v>44228</v>
          </cell>
          <cell r="HE8">
            <v>44228</v>
          </cell>
          <cell r="HF8">
            <v>44228</v>
          </cell>
          <cell r="HG8">
            <v>44228</v>
          </cell>
          <cell r="HH8">
            <v>44228</v>
          </cell>
          <cell r="HI8">
            <v>44228</v>
          </cell>
          <cell r="HJ8">
            <v>44228</v>
          </cell>
          <cell r="HK8">
            <v>44228</v>
          </cell>
          <cell r="HL8">
            <v>44228</v>
          </cell>
          <cell r="HM8">
            <v>44228</v>
          </cell>
          <cell r="HN8">
            <v>44228</v>
          </cell>
          <cell r="HO8">
            <v>44228</v>
          </cell>
          <cell r="HP8">
            <v>44228</v>
          </cell>
          <cell r="HQ8">
            <v>44228</v>
          </cell>
          <cell r="HR8">
            <v>44228</v>
          </cell>
          <cell r="HS8">
            <v>44228</v>
          </cell>
          <cell r="HT8">
            <v>44228</v>
          </cell>
          <cell r="HU8">
            <v>44228</v>
          </cell>
          <cell r="HV8">
            <v>44228</v>
          </cell>
          <cell r="HW8">
            <v>44228</v>
          </cell>
          <cell r="HX8">
            <v>44228</v>
          </cell>
          <cell r="HY8">
            <v>44228</v>
          </cell>
          <cell r="HZ8">
            <v>44228</v>
          </cell>
          <cell r="IA8">
            <v>44228</v>
          </cell>
          <cell r="IB8">
            <v>44228</v>
          </cell>
          <cell r="IC8">
            <v>44228</v>
          </cell>
          <cell r="ID8">
            <v>44228</v>
          </cell>
          <cell r="IE8">
            <v>44228</v>
          </cell>
          <cell r="IF8">
            <v>44228</v>
          </cell>
          <cell r="IG8">
            <v>44228</v>
          </cell>
          <cell r="IH8">
            <v>44228</v>
          </cell>
          <cell r="II8">
            <v>44228</v>
          </cell>
          <cell r="IJ8">
            <v>44228</v>
          </cell>
          <cell r="IK8">
            <v>44228</v>
          </cell>
          <cell r="IL8">
            <v>44228</v>
          </cell>
          <cell r="IM8">
            <v>44228</v>
          </cell>
          <cell r="IN8">
            <v>44228</v>
          </cell>
          <cell r="IO8">
            <v>44228</v>
          </cell>
          <cell r="IP8">
            <v>44228</v>
          </cell>
          <cell r="IQ8">
            <v>44228</v>
          </cell>
        </row>
        <row r="9">
          <cell r="B9">
            <v>73</v>
          </cell>
          <cell r="C9">
            <v>73</v>
          </cell>
          <cell r="D9">
            <v>73</v>
          </cell>
          <cell r="E9">
            <v>73</v>
          </cell>
          <cell r="F9">
            <v>73</v>
          </cell>
          <cell r="G9">
            <v>73</v>
          </cell>
          <cell r="H9">
            <v>73</v>
          </cell>
          <cell r="I9">
            <v>73</v>
          </cell>
          <cell r="J9">
            <v>73</v>
          </cell>
          <cell r="K9">
            <v>73</v>
          </cell>
          <cell r="L9">
            <v>73</v>
          </cell>
          <cell r="M9">
            <v>73</v>
          </cell>
          <cell r="N9">
            <v>73</v>
          </cell>
          <cell r="O9">
            <v>73</v>
          </cell>
          <cell r="P9">
            <v>73</v>
          </cell>
          <cell r="Q9">
            <v>73</v>
          </cell>
          <cell r="R9">
            <v>73</v>
          </cell>
          <cell r="S9">
            <v>73</v>
          </cell>
          <cell r="T9">
            <v>73</v>
          </cell>
          <cell r="U9">
            <v>73</v>
          </cell>
          <cell r="V9">
            <v>73</v>
          </cell>
          <cell r="W9">
            <v>73</v>
          </cell>
          <cell r="X9">
            <v>73</v>
          </cell>
          <cell r="Y9">
            <v>73</v>
          </cell>
          <cell r="Z9">
            <v>73</v>
          </cell>
          <cell r="AA9">
            <v>73</v>
          </cell>
          <cell r="AB9">
            <v>73</v>
          </cell>
          <cell r="AC9">
            <v>73</v>
          </cell>
          <cell r="AD9">
            <v>73</v>
          </cell>
          <cell r="AE9">
            <v>73</v>
          </cell>
          <cell r="AF9">
            <v>73</v>
          </cell>
          <cell r="AG9">
            <v>73</v>
          </cell>
          <cell r="AH9">
            <v>73</v>
          </cell>
          <cell r="AI9">
            <v>73</v>
          </cell>
          <cell r="AJ9">
            <v>73</v>
          </cell>
          <cell r="AK9">
            <v>73</v>
          </cell>
          <cell r="AL9">
            <v>73</v>
          </cell>
          <cell r="AM9">
            <v>73</v>
          </cell>
          <cell r="AN9">
            <v>73</v>
          </cell>
          <cell r="AO9">
            <v>73</v>
          </cell>
          <cell r="AP9">
            <v>73</v>
          </cell>
          <cell r="AQ9">
            <v>73</v>
          </cell>
          <cell r="AR9">
            <v>73</v>
          </cell>
          <cell r="AS9">
            <v>73</v>
          </cell>
          <cell r="AT9">
            <v>73</v>
          </cell>
          <cell r="AU9">
            <v>73</v>
          </cell>
          <cell r="AV9">
            <v>73</v>
          </cell>
          <cell r="AW9">
            <v>73</v>
          </cell>
          <cell r="AX9">
            <v>73</v>
          </cell>
          <cell r="AY9">
            <v>73</v>
          </cell>
          <cell r="AZ9">
            <v>73</v>
          </cell>
          <cell r="BA9">
            <v>73</v>
          </cell>
          <cell r="BB9">
            <v>73</v>
          </cell>
          <cell r="BC9">
            <v>73</v>
          </cell>
          <cell r="BD9">
            <v>73</v>
          </cell>
          <cell r="BE9">
            <v>73</v>
          </cell>
          <cell r="BF9">
            <v>73</v>
          </cell>
          <cell r="BG9">
            <v>73</v>
          </cell>
          <cell r="BH9">
            <v>73</v>
          </cell>
          <cell r="BI9">
            <v>73</v>
          </cell>
          <cell r="BJ9">
            <v>73</v>
          </cell>
          <cell r="BK9">
            <v>73</v>
          </cell>
          <cell r="BL9">
            <v>73</v>
          </cell>
          <cell r="BM9">
            <v>73</v>
          </cell>
          <cell r="BN9">
            <v>73</v>
          </cell>
          <cell r="BO9">
            <v>73</v>
          </cell>
          <cell r="BP9">
            <v>73</v>
          </cell>
          <cell r="BQ9">
            <v>73</v>
          </cell>
          <cell r="BR9">
            <v>73</v>
          </cell>
          <cell r="BS9">
            <v>73</v>
          </cell>
          <cell r="BT9">
            <v>73</v>
          </cell>
          <cell r="BU9">
            <v>73</v>
          </cell>
          <cell r="BV9">
            <v>73</v>
          </cell>
          <cell r="BW9">
            <v>73</v>
          </cell>
          <cell r="BX9">
            <v>73</v>
          </cell>
          <cell r="BY9">
            <v>73</v>
          </cell>
          <cell r="BZ9">
            <v>73</v>
          </cell>
          <cell r="CA9">
            <v>73</v>
          </cell>
          <cell r="CB9">
            <v>73</v>
          </cell>
          <cell r="CC9">
            <v>73</v>
          </cell>
          <cell r="CD9">
            <v>73</v>
          </cell>
          <cell r="CE9">
            <v>73</v>
          </cell>
          <cell r="CF9">
            <v>73</v>
          </cell>
          <cell r="CG9">
            <v>73</v>
          </cell>
          <cell r="CH9">
            <v>73</v>
          </cell>
          <cell r="CI9">
            <v>73</v>
          </cell>
          <cell r="CJ9">
            <v>73</v>
          </cell>
          <cell r="CK9">
            <v>73</v>
          </cell>
          <cell r="CL9">
            <v>73</v>
          </cell>
          <cell r="CM9">
            <v>73</v>
          </cell>
          <cell r="CN9">
            <v>73</v>
          </cell>
          <cell r="CO9">
            <v>73</v>
          </cell>
          <cell r="CP9">
            <v>73</v>
          </cell>
          <cell r="CQ9">
            <v>73</v>
          </cell>
          <cell r="CR9">
            <v>73</v>
          </cell>
          <cell r="CS9">
            <v>73</v>
          </cell>
          <cell r="CT9">
            <v>73</v>
          </cell>
          <cell r="CU9">
            <v>73</v>
          </cell>
          <cell r="CV9">
            <v>73</v>
          </cell>
          <cell r="CW9">
            <v>73</v>
          </cell>
          <cell r="CX9">
            <v>73</v>
          </cell>
          <cell r="CY9">
            <v>73</v>
          </cell>
          <cell r="CZ9">
            <v>73</v>
          </cell>
          <cell r="DA9">
            <v>73</v>
          </cell>
          <cell r="DB9">
            <v>73</v>
          </cell>
          <cell r="DC9">
            <v>73</v>
          </cell>
          <cell r="DD9">
            <v>73</v>
          </cell>
          <cell r="DE9">
            <v>73</v>
          </cell>
          <cell r="DF9">
            <v>73</v>
          </cell>
          <cell r="DG9">
            <v>73</v>
          </cell>
          <cell r="DH9">
            <v>73</v>
          </cell>
          <cell r="DI9">
            <v>73</v>
          </cell>
          <cell r="DJ9">
            <v>73</v>
          </cell>
          <cell r="DK9">
            <v>73</v>
          </cell>
          <cell r="DL9">
            <v>73</v>
          </cell>
          <cell r="DM9">
            <v>73</v>
          </cell>
          <cell r="DN9">
            <v>73</v>
          </cell>
          <cell r="DO9">
            <v>73</v>
          </cell>
          <cell r="DP9">
            <v>73</v>
          </cell>
          <cell r="DQ9">
            <v>73</v>
          </cell>
          <cell r="DR9">
            <v>73</v>
          </cell>
          <cell r="DS9">
            <v>73</v>
          </cell>
          <cell r="DT9">
            <v>73</v>
          </cell>
          <cell r="DU9">
            <v>73</v>
          </cell>
          <cell r="DV9">
            <v>73</v>
          </cell>
          <cell r="DW9">
            <v>73</v>
          </cell>
          <cell r="DX9">
            <v>73</v>
          </cell>
          <cell r="DY9">
            <v>73</v>
          </cell>
          <cell r="DZ9">
            <v>73</v>
          </cell>
          <cell r="EA9">
            <v>73</v>
          </cell>
          <cell r="EB9">
            <v>73</v>
          </cell>
          <cell r="EC9">
            <v>73</v>
          </cell>
          <cell r="ED9">
            <v>73</v>
          </cell>
          <cell r="EE9">
            <v>73</v>
          </cell>
          <cell r="EF9">
            <v>73</v>
          </cell>
          <cell r="EG9">
            <v>73</v>
          </cell>
          <cell r="EH9">
            <v>73</v>
          </cell>
          <cell r="EI9">
            <v>73</v>
          </cell>
          <cell r="EJ9">
            <v>73</v>
          </cell>
          <cell r="EK9">
            <v>73</v>
          </cell>
          <cell r="EL9">
            <v>73</v>
          </cell>
          <cell r="EM9">
            <v>73</v>
          </cell>
          <cell r="EN9">
            <v>73</v>
          </cell>
          <cell r="EO9">
            <v>73</v>
          </cell>
          <cell r="EP9">
            <v>73</v>
          </cell>
          <cell r="EQ9">
            <v>73</v>
          </cell>
          <cell r="ER9">
            <v>73</v>
          </cell>
          <cell r="ES9">
            <v>73</v>
          </cell>
          <cell r="ET9">
            <v>73</v>
          </cell>
          <cell r="EU9">
            <v>73</v>
          </cell>
          <cell r="EV9">
            <v>73</v>
          </cell>
          <cell r="EW9">
            <v>73</v>
          </cell>
          <cell r="EX9">
            <v>73</v>
          </cell>
          <cell r="EY9">
            <v>73</v>
          </cell>
          <cell r="EZ9">
            <v>73</v>
          </cell>
          <cell r="FA9">
            <v>73</v>
          </cell>
          <cell r="FB9">
            <v>73</v>
          </cell>
          <cell r="FC9">
            <v>73</v>
          </cell>
          <cell r="FD9">
            <v>73</v>
          </cell>
          <cell r="FE9">
            <v>73</v>
          </cell>
          <cell r="FF9">
            <v>73</v>
          </cell>
          <cell r="FG9">
            <v>73</v>
          </cell>
          <cell r="FH9">
            <v>73</v>
          </cell>
          <cell r="FI9">
            <v>73</v>
          </cell>
          <cell r="FJ9">
            <v>73</v>
          </cell>
          <cell r="FK9">
            <v>73</v>
          </cell>
          <cell r="FL9">
            <v>73</v>
          </cell>
          <cell r="FM9">
            <v>73</v>
          </cell>
          <cell r="FN9">
            <v>73</v>
          </cell>
          <cell r="FO9">
            <v>73</v>
          </cell>
          <cell r="FP9">
            <v>73</v>
          </cell>
          <cell r="FQ9">
            <v>73</v>
          </cell>
          <cell r="FR9">
            <v>73</v>
          </cell>
          <cell r="FS9">
            <v>73</v>
          </cell>
          <cell r="FT9">
            <v>73</v>
          </cell>
          <cell r="FU9">
            <v>73</v>
          </cell>
          <cell r="FV9">
            <v>73</v>
          </cell>
          <cell r="FW9">
            <v>73</v>
          </cell>
          <cell r="FX9">
            <v>73</v>
          </cell>
          <cell r="FY9">
            <v>73</v>
          </cell>
          <cell r="FZ9">
            <v>73</v>
          </cell>
          <cell r="GA9">
            <v>73</v>
          </cell>
          <cell r="GB9">
            <v>73</v>
          </cell>
          <cell r="GC9">
            <v>73</v>
          </cell>
          <cell r="GD9">
            <v>73</v>
          </cell>
          <cell r="GE9">
            <v>73</v>
          </cell>
          <cell r="GF9">
            <v>73</v>
          </cell>
          <cell r="GG9">
            <v>73</v>
          </cell>
          <cell r="GH9">
            <v>73</v>
          </cell>
          <cell r="GI9">
            <v>73</v>
          </cell>
          <cell r="GJ9">
            <v>73</v>
          </cell>
          <cell r="GK9">
            <v>73</v>
          </cell>
          <cell r="GL9">
            <v>73</v>
          </cell>
          <cell r="GM9">
            <v>73</v>
          </cell>
          <cell r="GN9">
            <v>73</v>
          </cell>
          <cell r="GO9">
            <v>73</v>
          </cell>
          <cell r="GP9">
            <v>73</v>
          </cell>
          <cell r="GQ9">
            <v>73</v>
          </cell>
          <cell r="GR9">
            <v>73</v>
          </cell>
          <cell r="GS9">
            <v>73</v>
          </cell>
          <cell r="GT9">
            <v>73</v>
          </cell>
          <cell r="GU9">
            <v>73</v>
          </cell>
          <cell r="GV9">
            <v>73</v>
          </cell>
          <cell r="GW9">
            <v>73</v>
          </cell>
          <cell r="GX9">
            <v>73</v>
          </cell>
          <cell r="GY9">
            <v>73</v>
          </cell>
          <cell r="GZ9">
            <v>73</v>
          </cell>
          <cell r="HA9">
            <v>73</v>
          </cell>
          <cell r="HB9">
            <v>73</v>
          </cell>
          <cell r="HC9">
            <v>73</v>
          </cell>
          <cell r="HD9">
            <v>73</v>
          </cell>
          <cell r="HE9">
            <v>73</v>
          </cell>
          <cell r="HF9">
            <v>73</v>
          </cell>
          <cell r="HG9">
            <v>73</v>
          </cell>
          <cell r="HH9">
            <v>73</v>
          </cell>
          <cell r="HI9">
            <v>73</v>
          </cell>
          <cell r="HJ9">
            <v>73</v>
          </cell>
          <cell r="HK9">
            <v>73</v>
          </cell>
          <cell r="HL9">
            <v>73</v>
          </cell>
          <cell r="HM9">
            <v>73</v>
          </cell>
          <cell r="HN9">
            <v>73</v>
          </cell>
          <cell r="HO9">
            <v>73</v>
          </cell>
          <cell r="HP9">
            <v>73</v>
          </cell>
          <cell r="HQ9">
            <v>73</v>
          </cell>
          <cell r="HR9">
            <v>73</v>
          </cell>
          <cell r="HS9">
            <v>73</v>
          </cell>
          <cell r="HT9">
            <v>73</v>
          </cell>
          <cell r="HU9">
            <v>73</v>
          </cell>
          <cell r="HV9">
            <v>73</v>
          </cell>
          <cell r="HW9">
            <v>73</v>
          </cell>
          <cell r="HX9">
            <v>73</v>
          </cell>
          <cell r="HY9">
            <v>73</v>
          </cell>
          <cell r="HZ9">
            <v>73</v>
          </cell>
          <cell r="IA9">
            <v>73</v>
          </cell>
          <cell r="IB9">
            <v>73</v>
          </cell>
          <cell r="IC9">
            <v>73</v>
          </cell>
          <cell r="ID9">
            <v>73</v>
          </cell>
          <cell r="IE9">
            <v>73</v>
          </cell>
          <cell r="IF9">
            <v>73</v>
          </cell>
          <cell r="IG9">
            <v>73</v>
          </cell>
          <cell r="IH9">
            <v>73</v>
          </cell>
          <cell r="II9">
            <v>73</v>
          </cell>
          <cell r="IJ9">
            <v>73</v>
          </cell>
          <cell r="IK9">
            <v>73</v>
          </cell>
          <cell r="IL9">
            <v>73</v>
          </cell>
          <cell r="IM9">
            <v>73</v>
          </cell>
          <cell r="IN9">
            <v>73</v>
          </cell>
          <cell r="IO9">
            <v>73</v>
          </cell>
          <cell r="IP9">
            <v>73</v>
          </cell>
          <cell r="IQ9">
            <v>73</v>
          </cell>
        </row>
        <row r="10">
          <cell r="B10" t="str">
            <v>A126265230X</v>
          </cell>
          <cell r="C10" t="str">
            <v>A126257862W</v>
          </cell>
          <cell r="D10" t="str">
            <v>A126272550T</v>
          </cell>
          <cell r="E10" t="str">
            <v>A126265206X</v>
          </cell>
          <cell r="F10" t="str">
            <v>A126257866F</v>
          </cell>
          <cell r="G10" t="str">
            <v>A126272554A</v>
          </cell>
          <cell r="H10" t="str">
            <v>A126265210R</v>
          </cell>
          <cell r="I10" t="str">
            <v>A126257910C</v>
          </cell>
          <cell r="J10" t="str">
            <v>A126272598C</v>
          </cell>
          <cell r="K10" t="str">
            <v>A126265254T</v>
          </cell>
          <cell r="L10" t="str">
            <v>A126254182L</v>
          </cell>
          <cell r="M10" t="str">
            <v>A126268870A</v>
          </cell>
          <cell r="N10" t="str">
            <v>A126261526L</v>
          </cell>
          <cell r="O10" t="str">
            <v>A126254218C</v>
          </cell>
          <cell r="P10" t="str">
            <v>A126268906T</v>
          </cell>
          <cell r="Q10" t="str">
            <v>A126261562W</v>
          </cell>
          <cell r="R10" t="str">
            <v>A126254166L</v>
          </cell>
          <cell r="S10" t="str">
            <v>A126268854A</v>
          </cell>
          <cell r="T10" t="str">
            <v>A126261510V</v>
          </cell>
          <cell r="U10" t="str">
            <v>A126254222V</v>
          </cell>
          <cell r="V10" t="str">
            <v>A126268910J</v>
          </cell>
          <cell r="W10" t="str">
            <v>A126261566F</v>
          </cell>
          <cell r="X10" t="str">
            <v>A126254226C</v>
          </cell>
          <cell r="Y10" t="str">
            <v>A126268914T</v>
          </cell>
          <cell r="Z10" t="str">
            <v>A126261570W</v>
          </cell>
          <cell r="AA10" t="str">
            <v>A126254170C</v>
          </cell>
          <cell r="AB10" t="str">
            <v>A126268858K</v>
          </cell>
          <cell r="AC10" t="str">
            <v>A126261514C</v>
          </cell>
          <cell r="AD10" t="str">
            <v>A126254174L</v>
          </cell>
          <cell r="AE10" t="str">
            <v>A126268862A</v>
          </cell>
          <cell r="AF10" t="str">
            <v>A126261518L</v>
          </cell>
          <cell r="AG10" t="str">
            <v>A126254198F</v>
          </cell>
          <cell r="AH10" t="str">
            <v>A126268886V</v>
          </cell>
          <cell r="AI10" t="str">
            <v>A126261542L</v>
          </cell>
          <cell r="AJ10" t="str">
            <v>A126254142V</v>
          </cell>
          <cell r="AK10" t="str">
            <v>A126268830J</v>
          </cell>
          <cell r="AL10" t="str">
            <v>A126261486F</v>
          </cell>
          <cell r="AM10" t="str">
            <v>A126254230V</v>
          </cell>
          <cell r="AN10" t="str">
            <v>A126268918A</v>
          </cell>
          <cell r="AO10" t="str">
            <v>A126261574F</v>
          </cell>
          <cell r="AP10" t="str">
            <v>A126254202K</v>
          </cell>
          <cell r="AQ10" t="str">
            <v>A126268890K</v>
          </cell>
          <cell r="AR10" t="str">
            <v>A126261546W</v>
          </cell>
          <cell r="AS10" t="str">
            <v>A126254234C</v>
          </cell>
          <cell r="AT10" t="str">
            <v>A126268922T</v>
          </cell>
          <cell r="AU10" t="str">
            <v>A126261578R</v>
          </cell>
          <cell r="AV10" t="str">
            <v>A126254146C</v>
          </cell>
          <cell r="AW10" t="str">
            <v>A126268834T</v>
          </cell>
          <cell r="AX10" t="str">
            <v>A126261490W</v>
          </cell>
          <cell r="AY10" t="str">
            <v>A126254106K</v>
          </cell>
          <cell r="AZ10" t="str">
            <v>A126268794K</v>
          </cell>
          <cell r="BA10" t="str">
            <v>A126261450C</v>
          </cell>
          <cell r="BB10" t="str">
            <v>A126254118V</v>
          </cell>
          <cell r="BC10" t="str">
            <v>A126268806J</v>
          </cell>
          <cell r="BD10" t="str">
            <v>A126261462L</v>
          </cell>
          <cell r="BE10" t="str">
            <v>A126254178W</v>
          </cell>
          <cell r="BF10" t="str">
            <v>A126268866K</v>
          </cell>
          <cell r="BG10" t="str">
            <v>A126261522C</v>
          </cell>
          <cell r="BH10" t="str">
            <v>A126254122K</v>
          </cell>
          <cell r="BI10" t="str">
            <v>A126268810X</v>
          </cell>
          <cell r="BJ10" t="str">
            <v>A126261466W</v>
          </cell>
          <cell r="BK10" t="str">
            <v>A126254114K</v>
          </cell>
          <cell r="BL10" t="str">
            <v>A126268802X</v>
          </cell>
          <cell r="BM10" t="str">
            <v>A126261458W</v>
          </cell>
          <cell r="BN10" t="str">
            <v>A126254206V</v>
          </cell>
          <cell r="BO10" t="str">
            <v>A126268894V</v>
          </cell>
          <cell r="BP10" t="str">
            <v>A126261550L</v>
          </cell>
          <cell r="BQ10" t="str">
            <v>A126254210K</v>
          </cell>
          <cell r="BR10" t="str">
            <v>A126268898C</v>
          </cell>
          <cell r="BS10" t="str">
            <v>A126261554W</v>
          </cell>
          <cell r="BT10" t="str">
            <v>A126254130K</v>
          </cell>
          <cell r="BU10" t="str">
            <v>A126268818T</v>
          </cell>
          <cell r="BV10" t="str">
            <v>A126261474W</v>
          </cell>
          <cell r="BW10" t="str">
            <v>A126254110A</v>
          </cell>
          <cell r="BX10" t="str">
            <v>A126268798V</v>
          </cell>
          <cell r="BY10" t="str">
            <v>A126261454L</v>
          </cell>
          <cell r="BZ10" t="str">
            <v>A126254150V</v>
          </cell>
          <cell r="CA10" t="str">
            <v>A126268838A</v>
          </cell>
          <cell r="CB10" t="str">
            <v>A126261494F</v>
          </cell>
          <cell r="CC10" t="str">
            <v>A126254126V</v>
          </cell>
          <cell r="CD10" t="str">
            <v>A126268814J</v>
          </cell>
          <cell r="CE10" t="str">
            <v>A126261470L</v>
          </cell>
          <cell r="CF10" t="str">
            <v>A126254154C</v>
          </cell>
          <cell r="CG10" t="str">
            <v>A126268842T</v>
          </cell>
          <cell r="CH10" t="str">
            <v>A126261498R</v>
          </cell>
          <cell r="CI10" t="str">
            <v>A126254134V</v>
          </cell>
          <cell r="CJ10" t="str">
            <v>A126268822J</v>
          </cell>
          <cell r="CK10" t="str">
            <v>A126261478F</v>
          </cell>
          <cell r="CL10" t="str">
            <v>A126254158L</v>
          </cell>
          <cell r="CM10" t="str">
            <v>A126268846A</v>
          </cell>
          <cell r="CN10" t="str">
            <v>A126261502V</v>
          </cell>
          <cell r="CO10" t="str">
            <v>A126254186W</v>
          </cell>
          <cell r="CP10" t="str">
            <v>A126268874K</v>
          </cell>
          <cell r="CQ10" t="str">
            <v>A126261530C</v>
          </cell>
          <cell r="CR10" t="str">
            <v>A126254162C</v>
          </cell>
          <cell r="CS10" t="str">
            <v>A126268850T</v>
          </cell>
          <cell r="CT10" t="str">
            <v>A126261506C</v>
          </cell>
          <cell r="CU10" t="str">
            <v>A126254138C</v>
          </cell>
          <cell r="CV10" t="str">
            <v>A126268826T</v>
          </cell>
          <cell r="CW10" t="str">
            <v>A126261482W</v>
          </cell>
          <cell r="CX10" t="str">
            <v>A126254214V</v>
          </cell>
          <cell r="CY10" t="str">
            <v>A126268902J</v>
          </cell>
          <cell r="CZ10" t="str">
            <v>A126261558F</v>
          </cell>
          <cell r="DA10" t="str">
            <v>A126254190L</v>
          </cell>
          <cell r="DB10" t="str">
            <v>A126268878V</v>
          </cell>
          <cell r="DC10" t="str">
            <v>A126261534L</v>
          </cell>
          <cell r="DD10" t="str">
            <v>A126254194W</v>
          </cell>
          <cell r="DE10" t="str">
            <v>A126268882K</v>
          </cell>
          <cell r="DF10" t="str">
            <v>A126261538W</v>
          </cell>
          <cell r="DG10" t="str">
            <v>A126254238L</v>
          </cell>
          <cell r="DH10" t="str">
            <v>A126268926A</v>
          </cell>
          <cell r="DI10" t="str">
            <v>A126261582F</v>
          </cell>
          <cell r="DJ10" t="str">
            <v>A126252550V</v>
          </cell>
          <cell r="DK10" t="str">
            <v>A126267238C</v>
          </cell>
          <cell r="DL10" t="str">
            <v>A126259894A</v>
          </cell>
          <cell r="DM10" t="str">
            <v>A126252586W</v>
          </cell>
          <cell r="DN10" t="str">
            <v>A126267274L</v>
          </cell>
          <cell r="DO10" t="str">
            <v>A126259930X</v>
          </cell>
          <cell r="DP10" t="str">
            <v>A126252534V</v>
          </cell>
          <cell r="DQ10" t="str">
            <v>A126267222K</v>
          </cell>
          <cell r="DR10" t="str">
            <v>A126259878A</v>
          </cell>
          <cell r="DS10" t="str">
            <v>A126252590L</v>
          </cell>
          <cell r="DT10" t="str">
            <v>A126267278W</v>
          </cell>
          <cell r="DU10" t="str">
            <v>A126259934J</v>
          </cell>
          <cell r="DV10" t="str">
            <v>A126252594W</v>
          </cell>
          <cell r="DW10" t="str">
            <v>A126267282L</v>
          </cell>
          <cell r="DX10" t="str">
            <v>A126259938T</v>
          </cell>
          <cell r="DY10" t="str">
            <v>A126252538C</v>
          </cell>
          <cell r="DZ10" t="str">
            <v>A126267226V</v>
          </cell>
          <cell r="EA10" t="str">
            <v>A126259882T</v>
          </cell>
          <cell r="EB10" t="str">
            <v>A126252542V</v>
          </cell>
          <cell r="EC10" t="str">
            <v>A126267230K</v>
          </cell>
          <cell r="ED10" t="str">
            <v>A126259886A</v>
          </cell>
          <cell r="EE10" t="str">
            <v>A126252566L</v>
          </cell>
          <cell r="EF10" t="str">
            <v>A126267254C</v>
          </cell>
          <cell r="EG10" t="str">
            <v>A126259910R</v>
          </cell>
          <cell r="EH10" t="str">
            <v>A126252510A</v>
          </cell>
          <cell r="EI10" t="str">
            <v>A126267198W</v>
          </cell>
          <cell r="EJ10" t="str">
            <v>A126259854J</v>
          </cell>
          <cell r="EK10" t="str">
            <v>A126252598F</v>
          </cell>
          <cell r="EL10" t="str">
            <v>A126267286W</v>
          </cell>
          <cell r="EM10" t="str">
            <v>A126259942J</v>
          </cell>
          <cell r="EN10" t="str">
            <v>A126252570C</v>
          </cell>
          <cell r="EO10" t="str">
            <v>A126267258L</v>
          </cell>
          <cell r="EP10" t="str">
            <v>A126259914X</v>
          </cell>
          <cell r="EQ10" t="str">
            <v>A126252602K</v>
          </cell>
          <cell r="ER10" t="str">
            <v>A126267290L</v>
          </cell>
          <cell r="ES10" t="str">
            <v>A126259946T</v>
          </cell>
          <cell r="ET10" t="str">
            <v>A126252514K</v>
          </cell>
          <cell r="EU10" t="str">
            <v>A126267202A</v>
          </cell>
          <cell r="EV10" t="str">
            <v>A126259858T</v>
          </cell>
          <cell r="EW10" t="str">
            <v>A126252474C</v>
          </cell>
          <cell r="EX10" t="str">
            <v>A126267162V</v>
          </cell>
          <cell r="EY10" t="str">
            <v>A126259818X</v>
          </cell>
          <cell r="EZ10" t="str">
            <v>A126252486L</v>
          </cell>
          <cell r="FA10" t="str">
            <v>A126267174C</v>
          </cell>
          <cell r="FB10" t="str">
            <v>A126259830R</v>
          </cell>
          <cell r="FC10" t="str">
            <v>A126252546C</v>
          </cell>
          <cell r="FD10" t="str">
            <v>A126267234V</v>
          </cell>
          <cell r="FE10" t="str">
            <v>A126259890T</v>
          </cell>
          <cell r="FF10" t="str">
            <v>A126252490C</v>
          </cell>
          <cell r="FG10" t="str">
            <v>A126267178L</v>
          </cell>
          <cell r="FH10" t="str">
            <v>A126259834X</v>
          </cell>
          <cell r="FI10" t="str">
            <v>A126252482C</v>
          </cell>
          <cell r="FJ10" t="str">
            <v>A126267170V</v>
          </cell>
          <cell r="FK10" t="str">
            <v>A126259826X</v>
          </cell>
          <cell r="FL10" t="str">
            <v>A126252574L</v>
          </cell>
          <cell r="FM10" t="str">
            <v>A126267262C</v>
          </cell>
          <cell r="FN10" t="str">
            <v>A126259918J</v>
          </cell>
          <cell r="FO10" t="str">
            <v>A126252578W</v>
          </cell>
          <cell r="FP10" t="str">
            <v>A126267266L</v>
          </cell>
          <cell r="FQ10" t="str">
            <v>A126259922X</v>
          </cell>
          <cell r="FR10" t="str">
            <v>A126252498W</v>
          </cell>
          <cell r="FS10" t="str">
            <v>A126267186L</v>
          </cell>
          <cell r="FT10" t="str">
            <v>A126259842X</v>
          </cell>
          <cell r="FU10" t="str">
            <v>A126252478L</v>
          </cell>
          <cell r="FV10" t="str">
            <v>A126267166C</v>
          </cell>
          <cell r="FW10" t="str">
            <v>A126259822R</v>
          </cell>
          <cell r="FX10" t="str">
            <v>A126252518V</v>
          </cell>
          <cell r="FY10" t="str">
            <v>A126267206K</v>
          </cell>
          <cell r="FZ10" t="str">
            <v>A126259862J</v>
          </cell>
          <cell r="GA10" t="str">
            <v>A126252494L</v>
          </cell>
          <cell r="GB10" t="str">
            <v>A126267182C</v>
          </cell>
          <cell r="GC10" t="str">
            <v>A126259838J</v>
          </cell>
          <cell r="GD10" t="str">
            <v>A126252522K</v>
          </cell>
          <cell r="GE10" t="str">
            <v>A126267210A</v>
          </cell>
          <cell r="GF10" t="str">
            <v>A126259866T</v>
          </cell>
          <cell r="GG10" t="str">
            <v>A126252502A</v>
          </cell>
          <cell r="GH10" t="str">
            <v>A126267190C</v>
          </cell>
          <cell r="GI10" t="str">
            <v>A126259846J</v>
          </cell>
          <cell r="GJ10" t="str">
            <v>A126252526V</v>
          </cell>
          <cell r="GK10" t="str">
            <v>A126267214K</v>
          </cell>
          <cell r="GL10" t="str">
            <v>A126259870J</v>
          </cell>
          <cell r="GM10" t="str">
            <v>A126252554C</v>
          </cell>
          <cell r="GN10" t="str">
            <v>A126267242V</v>
          </cell>
          <cell r="GO10" t="str">
            <v>A126259898K</v>
          </cell>
          <cell r="GP10" t="str">
            <v>A126252530K</v>
          </cell>
          <cell r="GQ10" t="str">
            <v>A126267218V</v>
          </cell>
          <cell r="GR10" t="str">
            <v>A126259874T</v>
          </cell>
          <cell r="GS10" t="str">
            <v>A126252506K</v>
          </cell>
          <cell r="GT10" t="str">
            <v>A126267194L</v>
          </cell>
          <cell r="GU10" t="str">
            <v>A126259850X</v>
          </cell>
          <cell r="GV10" t="str">
            <v>A126252582L</v>
          </cell>
          <cell r="GW10" t="str">
            <v>A126267270C</v>
          </cell>
          <cell r="GX10" t="str">
            <v>A126259926J</v>
          </cell>
          <cell r="GY10" t="str">
            <v>A126252558L</v>
          </cell>
          <cell r="GZ10" t="str">
            <v>A126267246C</v>
          </cell>
          <cell r="HA10" t="str">
            <v>A126259902R</v>
          </cell>
          <cell r="HB10" t="str">
            <v>A126252562C</v>
          </cell>
          <cell r="HC10" t="str">
            <v>A126267250V</v>
          </cell>
          <cell r="HD10" t="str">
            <v>A126259906X</v>
          </cell>
          <cell r="HE10" t="str">
            <v>A126252606V</v>
          </cell>
          <cell r="HF10" t="str">
            <v>A126267294W</v>
          </cell>
          <cell r="HG10" t="str">
            <v>A126259950J</v>
          </cell>
          <cell r="HH10" t="str">
            <v>A126252006R</v>
          </cell>
          <cell r="HI10" t="str">
            <v>A126266694R</v>
          </cell>
          <cell r="HJ10" t="str">
            <v>A126259350C</v>
          </cell>
          <cell r="HK10" t="str">
            <v>A126252042X</v>
          </cell>
          <cell r="HL10" t="str">
            <v>A126266730L</v>
          </cell>
          <cell r="HM10" t="str">
            <v>A126259386F</v>
          </cell>
          <cell r="HN10" t="str">
            <v>A126251990F</v>
          </cell>
          <cell r="HO10" t="str">
            <v>A126266678R</v>
          </cell>
          <cell r="HP10" t="str">
            <v>A126259334C</v>
          </cell>
          <cell r="HQ10" t="str">
            <v>A126252046J</v>
          </cell>
          <cell r="HR10" t="str">
            <v>A126266734W</v>
          </cell>
          <cell r="HS10" t="str">
            <v>A126259390W</v>
          </cell>
          <cell r="HT10" t="str">
            <v>A126252050X</v>
          </cell>
          <cell r="HU10" t="str">
            <v>A126266738F</v>
          </cell>
          <cell r="HV10" t="str">
            <v>A126259394F</v>
          </cell>
          <cell r="HW10" t="str">
            <v>A126251994R</v>
          </cell>
          <cell r="HX10" t="str">
            <v>A126266682F</v>
          </cell>
          <cell r="HY10" t="str">
            <v>A126259338L</v>
          </cell>
          <cell r="HZ10" t="str">
            <v>A126251998X</v>
          </cell>
          <cell r="IA10" t="str">
            <v>A126266686R</v>
          </cell>
          <cell r="IB10" t="str">
            <v>A126259342C</v>
          </cell>
          <cell r="IC10" t="str">
            <v>A126252022R</v>
          </cell>
          <cell r="ID10" t="str">
            <v>A126266710C</v>
          </cell>
          <cell r="IE10" t="str">
            <v>A126259366W</v>
          </cell>
          <cell r="IF10" t="str">
            <v>A126251966F</v>
          </cell>
          <cell r="IG10" t="str">
            <v>A126266654W</v>
          </cell>
          <cell r="IH10" t="str">
            <v>A126259310K</v>
          </cell>
          <cell r="II10" t="str">
            <v>A126252054J</v>
          </cell>
          <cell r="IJ10" t="str">
            <v>A126266742W</v>
          </cell>
          <cell r="IK10" t="str">
            <v>A126259398R</v>
          </cell>
          <cell r="IL10" t="str">
            <v>A126252026X</v>
          </cell>
          <cell r="IM10" t="str">
            <v>A126266714L</v>
          </cell>
          <cell r="IN10" t="str">
            <v>A126259370L</v>
          </cell>
          <cell r="IO10" t="str">
            <v>A126252058T</v>
          </cell>
          <cell r="IP10" t="str">
            <v>A126266746F</v>
          </cell>
          <cell r="IQ10" t="str">
            <v>A126259402V</v>
          </cell>
        </row>
        <row r="11">
          <cell r="B11">
            <v>31.716999999999999</v>
          </cell>
          <cell r="C11">
            <v>77.986999999999995</v>
          </cell>
          <cell r="D11">
            <v>54.945999999999998</v>
          </cell>
          <cell r="E11">
            <v>23.041</v>
          </cell>
          <cell r="F11">
            <v>15.122</v>
          </cell>
          <cell r="G11">
            <v>9.0519999999999996</v>
          </cell>
          <cell r="H11">
            <v>6.07</v>
          </cell>
          <cell r="I11">
            <v>139.12299999999999</v>
          </cell>
          <cell r="J11">
            <v>75.42</v>
          </cell>
          <cell r="K11">
            <v>63.703000000000003</v>
          </cell>
          <cell r="L11">
            <v>420.90300000000002</v>
          </cell>
          <cell r="M11">
            <v>267.89600000000002</v>
          </cell>
          <cell r="N11">
            <v>153.00700000000001</v>
          </cell>
          <cell r="O11">
            <v>22.49</v>
          </cell>
          <cell r="P11">
            <v>13.505000000000001</v>
          </cell>
          <cell r="Q11">
            <v>8.9849999999999994</v>
          </cell>
          <cell r="R11">
            <v>6.7229999999999999</v>
          </cell>
          <cell r="S11">
            <v>4.0369999999999999</v>
          </cell>
          <cell r="T11">
            <v>2.6859999999999999</v>
          </cell>
          <cell r="U11">
            <v>5.165</v>
          </cell>
          <cell r="V11">
            <v>3.9249999999999998</v>
          </cell>
          <cell r="W11">
            <v>1.24</v>
          </cell>
          <cell r="X11">
            <v>10.603</v>
          </cell>
          <cell r="Y11">
            <v>5.5430000000000001</v>
          </cell>
          <cell r="Z11">
            <v>5.0590000000000002</v>
          </cell>
          <cell r="AA11">
            <v>398.41300000000001</v>
          </cell>
          <cell r="AB11">
            <v>254.39099999999999</v>
          </cell>
          <cell r="AC11">
            <v>144.02199999999999</v>
          </cell>
          <cell r="AD11">
            <v>58.643999999999998</v>
          </cell>
          <cell r="AE11">
            <v>34.067999999999998</v>
          </cell>
          <cell r="AF11">
            <v>24.576000000000001</v>
          </cell>
          <cell r="AG11">
            <v>14.87</v>
          </cell>
          <cell r="AH11">
            <v>8.5250000000000004</v>
          </cell>
          <cell r="AI11">
            <v>6.3449999999999998</v>
          </cell>
          <cell r="AJ11">
            <v>10.349</v>
          </cell>
          <cell r="AK11">
            <v>6.6449999999999996</v>
          </cell>
          <cell r="AL11">
            <v>3.7029999999999998</v>
          </cell>
          <cell r="AM11">
            <v>33.426000000000002</v>
          </cell>
          <cell r="AN11">
            <v>18.896999999999998</v>
          </cell>
          <cell r="AO11">
            <v>14.528</v>
          </cell>
          <cell r="AP11">
            <v>339.76900000000001</v>
          </cell>
          <cell r="AQ11">
            <v>220.32300000000001</v>
          </cell>
          <cell r="AR11">
            <v>119.446</v>
          </cell>
          <cell r="AS11">
            <v>67.052000000000007</v>
          </cell>
          <cell r="AT11">
            <v>41.743000000000002</v>
          </cell>
          <cell r="AU11">
            <v>25.309000000000001</v>
          </cell>
          <cell r="AV11">
            <v>272.71699999999998</v>
          </cell>
          <cell r="AW11">
            <v>178.58</v>
          </cell>
          <cell r="AX11">
            <v>94.137</v>
          </cell>
          <cell r="AY11">
            <v>81.341999999999999</v>
          </cell>
          <cell r="AZ11">
            <v>50.158999999999999</v>
          </cell>
          <cell r="BA11">
            <v>31.183</v>
          </cell>
          <cell r="BB11">
            <v>191.375</v>
          </cell>
          <cell r="BC11">
            <v>128.42099999999999</v>
          </cell>
          <cell r="BD11">
            <v>62.954000000000001</v>
          </cell>
          <cell r="BE11">
            <v>7.016</v>
          </cell>
          <cell r="BF11">
            <v>2.5379999999999998</v>
          </cell>
          <cell r="BG11">
            <v>4.4790000000000001</v>
          </cell>
          <cell r="BH11">
            <v>413.887</v>
          </cell>
          <cell r="BI11">
            <v>265.358</v>
          </cell>
          <cell r="BJ11">
            <v>148.529</v>
          </cell>
          <cell r="BK11">
            <v>3307.1819999999998</v>
          </cell>
          <cell r="BL11">
            <v>1591.412</v>
          </cell>
          <cell r="BM11">
            <v>1715.769</v>
          </cell>
          <cell r="BN11">
            <v>135.84200000000001</v>
          </cell>
          <cell r="BO11">
            <v>80.462000000000003</v>
          </cell>
          <cell r="BP11">
            <v>55.38</v>
          </cell>
          <cell r="BQ11">
            <v>53.753999999999998</v>
          </cell>
          <cell r="BR11">
            <v>31.78</v>
          </cell>
          <cell r="BS11">
            <v>21.974</v>
          </cell>
          <cell r="BT11">
            <v>26.253</v>
          </cell>
          <cell r="BU11">
            <v>14.992000000000001</v>
          </cell>
          <cell r="BV11">
            <v>11.260999999999999</v>
          </cell>
          <cell r="BW11">
            <v>27.501000000000001</v>
          </cell>
          <cell r="BX11">
            <v>16.788</v>
          </cell>
          <cell r="BY11">
            <v>10.712999999999999</v>
          </cell>
          <cell r="BZ11">
            <v>3.62</v>
          </cell>
          <cell r="CA11">
            <v>2.7050000000000001</v>
          </cell>
          <cell r="CB11">
            <v>0.91500000000000004</v>
          </cell>
          <cell r="CC11">
            <v>4.3949999999999996</v>
          </cell>
          <cell r="CD11">
            <v>2.5049999999999999</v>
          </cell>
          <cell r="CE11">
            <v>1.89</v>
          </cell>
          <cell r="CF11">
            <v>77.692999999999998</v>
          </cell>
          <cell r="CG11">
            <v>46.177999999999997</v>
          </cell>
          <cell r="CH11">
            <v>31.515000000000001</v>
          </cell>
          <cell r="CI11">
            <v>55.738</v>
          </cell>
          <cell r="CJ11">
            <v>32.511000000000003</v>
          </cell>
          <cell r="CK11">
            <v>23.227</v>
          </cell>
          <cell r="CL11">
            <v>3.4569999999999999</v>
          </cell>
          <cell r="CM11">
            <v>1.573</v>
          </cell>
          <cell r="CN11">
            <v>1.8839999999999999</v>
          </cell>
          <cell r="CO11">
            <v>0</v>
          </cell>
          <cell r="CP11">
            <v>0</v>
          </cell>
          <cell r="CQ11">
            <v>0</v>
          </cell>
          <cell r="CR11">
            <v>52.280999999999999</v>
          </cell>
          <cell r="CS11">
            <v>30.937999999999999</v>
          </cell>
          <cell r="CT11">
            <v>21.341999999999999</v>
          </cell>
          <cell r="CU11">
            <v>33.366999999999997</v>
          </cell>
          <cell r="CV11">
            <v>18.709</v>
          </cell>
          <cell r="CW11">
            <v>14.657999999999999</v>
          </cell>
          <cell r="CX11">
            <v>9.5190000000000001</v>
          </cell>
          <cell r="CY11">
            <v>3.8639999999999999</v>
          </cell>
          <cell r="CZ11">
            <v>5.6550000000000002</v>
          </cell>
          <cell r="DA11">
            <v>3.5590000000000002</v>
          </cell>
          <cell r="DB11">
            <v>0.96499999999999997</v>
          </cell>
          <cell r="DC11">
            <v>2.5939999999999999</v>
          </cell>
          <cell r="DD11">
            <v>0.85099999999999998</v>
          </cell>
          <cell r="DE11">
            <v>0</v>
          </cell>
          <cell r="DF11">
            <v>0.85099999999999998</v>
          </cell>
          <cell r="DG11">
            <v>29.808</v>
          </cell>
          <cell r="DH11">
            <v>17.744</v>
          </cell>
          <cell r="DI11">
            <v>12.063000000000001</v>
          </cell>
          <cell r="DJ11">
            <v>3645.2159999999999</v>
          </cell>
          <cell r="DK11">
            <v>1971.1310000000001</v>
          </cell>
          <cell r="DL11">
            <v>1674.085</v>
          </cell>
          <cell r="DM11">
            <v>639.71299999999997</v>
          </cell>
          <cell r="DN11">
            <v>345.47199999999998</v>
          </cell>
          <cell r="DO11">
            <v>294.24099999999999</v>
          </cell>
          <cell r="DP11">
            <v>170.60300000000001</v>
          </cell>
          <cell r="DQ11">
            <v>96.451999999999998</v>
          </cell>
          <cell r="DR11">
            <v>74.150999999999996</v>
          </cell>
          <cell r="DS11">
            <v>193.577</v>
          </cell>
          <cell r="DT11">
            <v>106.432</v>
          </cell>
          <cell r="DU11">
            <v>87.144999999999996</v>
          </cell>
          <cell r="DV11">
            <v>275.53199999999998</v>
          </cell>
          <cell r="DW11">
            <v>142.58699999999999</v>
          </cell>
          <cell r="DX11">
            <v>132.94499999999999</v>
          </cell>
          <cell r="DY11">
            <v>3005.5030000000002</v>
          </cell>
          <cell r="DZ11">
            <v>1625.6590000000001</v>
          </cell>
          <cell r="EA11">
            <v>1379.8440000000001</v>
          </cell>
          <cell r="EB11">
            <v>1275.634</v>
          </cell>
          <cell r="EC11">
            <v>661.17700000000002</v>
          </cell>
          <cell r="ED11">
            <v>614.45799999999997</v>
          </cell>
          <cell r="EE11">
            <v>349.42399999999998</v>
          </cell>
          <cell r="EF11">
            <v>179.934</v>
          </cell>
          <cell r="EG11">
            <v>169.49</v>
          </cell>
          <cell r="EH11">
            <v>381.56799999999998</v>
          </cell>
          <cell r="EI11">
            <v>191.92</v>
          </cell>
          <cell r="EJ11">
            <v>189.648</v>
          </cell>
          <cell r="EK11">
            <v>544.64200000000005</v>
          </cell>
          <cell r="EL11">
            <v>289.32299999999998</v>
          </cell>
          <cell r="EM11">
            <v>255.32</v>
          </cell>
          <cell r="EN11">
            <v>1729.8689999999999</v>
          </cell>
          <cell r="EO11">
            <v>964.48199999999997</v>
          </cell>
          <cell r="EP11">
            <v>765.38699999999994</v>
          </cell>
          <cell r="EQ11">
            <v>731.524</v>
          </cell>
          <cell r="ER11">
            <v>386.59800000000001</v>
          </cell>
          <cell r="ES11">
            <v>344.92700000000002</v>
          </cell>
          <cell r="ET11">
            <v>998.34500000000003</v>
          </cell>
          <cell r="EU11">
            <v>577.88499999999999</v>
          </cell>
          <cell r="EV11">
            <v>420.46</v>
          </cell>
          <cell r="EW11">
            <v>595.80200000000002</v>
          </cell>
          <cell r="EX11">
            <v>327.14400000000001</v>
          </cell>
          <cell r="EY11">
            <v>268.65899999999999</v>
          </cell>
          <cell r="EZ11">
            <v>402.54199999999997</v>
          </cell>
          <cell r="FA11">
            <v>250.74100000000001</v>
          </cell>
          <cell r="FB11">
            <v>151.80099999999999</v>
          </cell>
          <cell r="FC11">
            <v>268.89600000000002</v>
          </cell>
          <cell r="FD11">
            <v>157.035</v>
          </cell>
          <cell r="FE11">
            <v>111.861</v>
          </cell>
          <cell r="FF11">
            <v>3376.32</v>
          </cell>
          <cell r="FG11">
            <v>1814.096</v>
          </cell>
          <cell r="FH11">
            <v>1562.2239999999999</v>
          </cell>
          <cell r="FI11">
            <v>6013.5680000000002</v>
          </cell>
          <cell r="FJ11">
            <v>2970.7640000000001</v>
          </cell>
          <cell r="FK11">
            <v>3042.8040000000001</v>
          </cell>
          <cell r="FL11">
            <v>867.27099999999996</v>
          </cell>
          <cell r="FM11">
            <v>445.08</v>
          </cell>
          <cell r="FN11">
            <v>422.19099999999997</v>
          </cell>
          <cell r="FO11">
            <v>608.83100000000002</v>
          </cell>
          <cell r="FP11">
            <v>321.73599999999999</v>
          </cell>
          <cell r="FQ11">
            <v>287.096</v>
          </cell>
          <cell r="FR11">
            <v>408.87599999999998</v>
          </cell>
          <cell r="FS11">
            <v>231.29300000000001</v>
          </cell>
          <cell r="FT11">
            <v>177.583</v>
          </cell>
          <cell r="FU11">
            <v>199.95500000000001</v>
          </cell>
          <cell r="FV11">
            <v>90.442999999999998</v>
          </cell>
          <cell r="FW11">
            <v>109.512</v>
          </cell>
          <cell r="FX11">
            <v>89.337000000000003</v>
          </cell>
          <cell r="FY11">
            <v>41.207000000000001</v>
          </cell>
          <cell r="FZ11">
            <v>48.131</v>
          </cell>
          <cell r="GA11">
            <v>98.043000000000006</v>
          </cell>
          <cell r="GB11">
            <v>56.695</v>
          </cell>
          <cell r="GC11">
            <v>41.347000000000001</v>
          </cell>
          <cell r="GD11">
            <v>160.39699999999999</v>
          </cell>
          <cell r="GE11">
            <v>66.649000000000001</v>
          </cell>
          <cell r="GF11">
            <v>93.748000000000005</v>
          </cell>
          <cell r="GG11">
            <v>331.012</v>
          </cell>
          <cell r="GH11">
            <v>161.172</v>
          </cell>
          <cell r="GI11">
            <v>169.84</v>
          </cell>
          <cell r="GJ11">
            <v>195.34800000000001</v>
          </cell>
          <cell r="GK11">
            <v>110.072</v>
          </cell>
          <cell r="GL11">
            <v>85.277000000000001</v>
          </cell>
          <cell r="GM11">
            <v>19.207000000000001</v>
          </cell>
          <cell r="GN11">
            <v>7.34</v>
          </cell>
          <cell r="GO11">
            <v>11.867000000000001</v>
          </cell>
          <cell r="GP11">
            <v>135.66399999999999</v>
          </cell>
          <cell r="GQ11">
            <v>51.1</v>
          </cell>
          <cell r="GR11">
            <v>84.563999999999993</v>
          </cell>
          <cell r="GS11">
            <v>196.32300000000001</v>
          </cell>
          <cell r="GT11">
            <v>119.20699999999999</v>
          </cell>
          <cell r="GU11">
            <v>77.116</v>
          </cell>
          <cell r="GV11">
            <v>97.12</v>
          </cell>
          <cell r="GW11">
            <v>62.798000000000002</v>
          </cell>
          <cell r="GX11">
            <v>34.322000000000003</v>
          </cell>
          <cell r="GY11">
            <v>73.548000000000002</v>
          </cell>
          <cell r="GZ11">
            <v>46.963000000000001</v>
          </cell>
          <cell r="HA11">
            <v>26.584</v>
          </cell>
          <cell r="HB11">
            <v>16.524000000000001</v>
          </cell>
          <cell r="HC11">
            <v>9.0649999999999995</v>
          </cell>
          <cell r="HD11">
            <v>7.4589999999999996</v>
          </cell>
          <cell r="HE11">
            <v>122.77500000000001</v>
          </cell>
          <cell r="HF11">
            <v>72.244</v>
          </cell>
          <cell r="HG11">
            <v>50.531999999999996</v>
          </cell>
          <cell r="HH11">
            <v>2981.3409999999999</v>
          </cell>
          <cell r="HI11">
            <v>1609.9639999999999</v>
          </cell>
          <cell r="HJ11">
            <v>1371.377</v>
          </cell>
          <cell r="HK11">
            <v>547.59500000000003</v>
          </cell>
          <cell r="HL11">
            <v>293.84800000000001</v>
          </cell>
          <cell r="HM11">
            <v>253.74700000000001</v>
          </cell>
          <cell r="HN11">
            <v>161.82599999999999</v>
          </cell>
          <cell r="HO11">
            <v>87.754000000000005</v>
          </cell>
          <cell r="HP11">
            <v>74.072000000000003</v>
          </cell>
          <cell r="HQ11">
            <v>164.79900000000001</v>
          </cell>
          <cell r="HR11">
            <v>90.614000000000004</v>
          </cell>
          <cell r="HS11">
            <v>74.185000000000002</v>
          </cell>
          <cell r="HT11">
            <v>220.96899999999999</v>
          </cell>
          <cell r="HU11">
            <v>115.479</v>
          </cell>
          <cell r="HV11">
            <v>105.49</v>
          </cell>
          <cell r="HW11">
            <v>2433.7460000000001</v>
          </cell>
          <cell r="HX11">
            <v>1316.117</v>
          </cell>
          <cell r="HY11">
            <v>1117.6300000000001</v>
          </cell>
          <cell r="HZ11">
            <v>1056.3140000000001</v>
          </cell>
          <cell r="IA11">
            <v>549.19399999999996</v>
          </cell>
          <cell r="IB11">
            <v>507.11900000000003</v>
          </cell>
          <cell r="IC11">
            <v>284.55599999999998</v>
          </cell>
          <cell r="ID11">
            <v>145.428</v>
          </cell>
          <cell r="IE11">
            <v>139.12899999999999</v>
          </cell>
          <cell r="IF11">
            <v>301.92899999999997</v>
          </cell>
          <cell r="IG11">
            <v>144.20699999999999</v>
          </cell>
          <cell r="IH11">
            <v>157.72200000000001</v>
          </cell>
          <cell r="II11">
            <v>469.82799999999997</v>
          </cell>
          <cell r="IJ11">
            <v>259.55900000000003</v>
          </cell>
          <cell r="IK11">
            <v>210.26900000000001</v>
          </cell>
          <cell r="IL11">
            <v>1377.433</v>
          </cell>
          <cell r="IM11">
            <v>766.92200000000003</v>
          </cell>
          <cell r="IN11">
            <v>610.51</v>
          </cell>
          <cell r="IO11">
            <v>590.82899999999995</v>
          </cell>
          <cell r="IP11">
            <v>304.34100000000001</v>
          </cell>
          <cell r="IQ11">
            <v>286.488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  <cell r="IC18">
            <v>0</v>
          </cell>
          <cell r="ID18">
            <v>0</v>
          </cell>
          <cell r="IE18">
            <v>0</v>
          </cell>
          <cell r="IF18">
            <v>0</v>
          </cell>
          <cell r="IG18">
            <v>0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0</v>
          </cell>
          <cell r="IM18">
            <v>0</v>
          </cell>
          <cell r="IN18">
            <v>0</v>
          </cell>
          <cell r="IO18">
            <v>0</v>
          </cell>
          <cell r="IP18">
            <v>0</v>
          </cell>
          <cell r="IQ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  <cell r="HY19">
            <v>0</v>
          </cell>
          <cell r="HZ19">
            <v>0</v>
          </cell>
          <cell r="IA19">
            <v>0</v>
          </cell>
          <cell r="IB19">
            <v>0</v>
          </cell>
          <cell r="IC19">
            <v>0</v>
          </cell>
          <cell r="ID19">
            <v>0</v>
          </cell>
          <cell r="IE19">
            <v>0</v>
          </cell>
          <cell r="IF19">
            <v>0</v>
          </cell>
          <cell r="IG19">
            <v>0</v>
          </cell>
          <cell r="IH19">
            <v>0</v>
          </cell>
          <cell r="II19">
            <v>0</v>
          </cell>
          <cell r="IJ19">
            <v>0</v>
          </cell>
          <cell r="IK19">
            <v>0</v>
          </cell>
          <cell r="IL19">
            <v>0</v>
          </cell>
          <cell r="IM19">
            <v>0</v>
          </cell>
          <cell r="IN19">
            <v>0</v>
          </cell>
          <cell r="IO19">
            <v>0</v>
          </cell>
          <cell r="IP19">
            <v>0</v>
          </cell>
          <cell r="IQ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0</v>
          </cell>
          <cell r="IC20">
            <v>0</v>
          </cell>
          <cell r="ID20">
            <v>0</v>
          </cell>
          <cell r="IE20">
            <v>0</v>
          </cell>
          <cell r="IF20">
            <v>0</v>
          </cell>
          <cell r="IG20">
            <v>0</v>
          </cell>
          <cell r="IH20">
            <v>0</v>
          </cell>
          <cell r="II20">
            <v>0</v>
          </cell>
          <cell r="IJ20">
            <v>0</v>
          </cell>
          <cell r="IK20">
            <v>0</v>
          </cell>
          <cell r="IL20">
            <v>0</v>
          </cell>
          <cell r="IM20">
            <v>0</v>
          </cell>
          <cell r="IN20">
            <v>0</v>
          </cell>
          <cell r="IO20">
            <v>0</v>
          </cell>
          <cell r="IP20">
            <v>0</v>
          </cell>
          <cell r="IQ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0</v>
          </cell>
          <cell r="IE21">
            <v>0</v>
          </cell>
          <cell r="IF21">
            <v>0</v>
          </cell>
          <cell r="IG21">
            <v>0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>
            <v>0</v>
          </cell>
          <cell r="IM21">
            <v>0</v>
          </cell>
          <cell r="IN21">
            <v>0</v>
          </cell>
          <cell r="IO21">
            <v>0</v>
          </cell>
          <cell r="IP21">
            <v>0</v>
          </cell>
          <cell r="IQ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  <cell r="HY22">
            <v>0</v>
          </cell>
          <cell r="HZ22">
            <v>0</v>
          </cell>
          <cell r="IA22">
            <v>0</v>
          </cell>
          <cell r="IB22">
            <v>0</v>
          </cell>
          <cell r="IC22">
            <v>0</v>
          </cell>
          <cell r="ID22">
            <v>0</v>
          </cell>
          <cell r="IE22">
            <v>0</v>
          </cell>
          <cell r="IF22">
            <v>0</v>
          </cell>
          <cell r="IG22">
            <v>0</v>
          </cell>
          <cell r="IH22">
            <v>0</v>
          </cell>
          <cell r="II22">
            <v>0</v>
          </cell>
          <cell r="IJ22">
            <v>0</v>
          </cell>
          <cell r="IK22">
            <v>0</v>
          </cell>
          <cell r="IL22">
            <v>0</v>
          </cell>
          <cell r="IM22">
            <v>0</v>
          </cell>
          <cell r="IN22">
            <v>0</v>
          </cell>
          <cell r="IO22">
            <v>0</v>
          </cell>
          <cell r="IP22">
            <v>0</v>
          </cell>
          <cell r="IQ22">
            <v>0</v>
          </cell>
        </row>
        <row r="23">
          <cell r="B23">
            <v>40.563000000000002</v>
          </cell>
          <cell r="C23">
            <v>78.295000000000002</v>
          </cell>
          <cell r="D23">
            <v>49.719000000000001</v>
          </cell>
          <cell r="E23">
            <v>28.576000000000001</v>
          </cell>
          <cell r="F23">
            <v>9.859</v>
          </cell>
          <cell r="G23">
            <v>5.3890000000000002</v>
          </cell>
          <cell r="H23">
            <v>4.47</v>
          </cell>
          <cell r="I23">
            <v>142.36600000000001</v>
          </cell>
          <cell r="J23">
            <v>81.015000000000001</v>
          </cell>
          <cell r="K23">
            <v>61.35</v>
          </cell>
          <cell r="L23">
            <v>445.971</v>
          </cell>
          <cell r="M23">
            <v>274.375</v>
          </cell>
          <cell r="N23">
            <v>171.596</v>
          </cell>
          <cell r="O23">
            <v>19.404</v>
          </cell>
          <cell r="P23">
            <v>13.122999999999999</v>
          </cell>
          <cell r="Q23">
            <v>6.2809999999999997</v>
          </cell>
          <cell r="R23">
            <v>4.9729999999999999</v>
          </cell>
          <cell r="S23">
            <v>2.657</v>
          </cell>
          <cell r="T23">
            <v>2.3159999999999998</v>
          </cell>
          <cell r="U23">
            <v>2.8260000000000001</v>
          </cell>
          <cell r="V23">
            <v>2.5289999999999999</v>
          </cell>
          <cell r="W23">
            <v>0.29799999999999999</v>
          </cell>
          <cell r="X23">
            <v>11.603999999999999</v>
          </cell>
          <cell r="Y23">
            <v>7.9379999999999997</v>
          </cell>
          <cell r="Z23">
            <v>3.6669999999999998</v>
          </cell>
          <cell r="AA23">
            <v>426.56799999999998</v>
          </cell>
          <cell r="AB23">
            <v>261.25200000000001</v>
          </cell>
          <cell r="AC23">
            <v>165.315</v>
          </cell>
          <cell r="AD23">
            <v>47.264000000000003</v>
          </cell>
          <cell r="AE23">
            <v>30.896000000000001</v>
          </cell>
          <cell r="AF23">
            <v>16.367999999999999</v>
          </cell>
          <cell r="AG23">
            <v>9.2690000000000001</v>
          </cell>
          <cell r="AH23">
            <v>6.1959999999999997</v>
          </cell>
          <cell r="AI23">
            <v>3.073</v>
          </cell>
          <cell r="AJ23">
            <v>15.026</v>
          </cell>
          <cell r="AK23">
            <v>8.5670000000000002</v>
          </cell>
          <cell r="AL23">
            <v>6.4580000000000002</v>
          </cell>
          <cell r="AM23">
            <v>22.97</v>
          </cell>
          <cell r="AN23">
            <v>16.132999999999999</v>
          </cell>
          <cell r="AO23">
            <v>6.8369999999999997</v>
          </cell>
          <cell r="AP23">
            <v>379.303</v>
          </cell>
          <cell r="AQ23">
            <v>230.35599999999999</v>
          </cell>
          <cell r="AR23">
            <v>148.947</v>
          </cell>
          <cell r="AS23">
            <v>66.572999999999993</v>
          </cell>
          <cell r="AT23">
            <v>44.140999999999998</v>
          </cell>
          <cell r="AU23">
            <v>22.431999999999999</v>
          </cell>
          <cell r="AV23">
            <v>312.73099999999999</v>
          </cell>
          <cell r="AW23">
            <v>186.215</v>
          </cell>
          <cell r="AX23">
            <v>126.515</v>
          </cell>
          <cell r="AY23">
            <v>112.786</v>
          </cell>
          <cell r="AZ23">
            <v>63.737000000000002</v>
          </cell>
          <cell r="BA23">
            <v>49.05</v>
          </cell>
          <cell r="BB23">
            <v>199.94399999999999</v>
          </cell>
          <cell r="BC23">
            <v>122.479</v>
          </cell>
          <cell r="BD23">
            <v>77.465999999999994</v>
          </cell>
          <cell r="BE23">
            <v>6.7030000000000003</v>
          </cell>
          <cell r="BF23">
            <v>4.5339999999999998</v>
          </cell>
          <cell r="BG23">
            <v>2.169</v>
          </cell>
          <cell r="BH23">
            <v>439.26900000000001</v>
          </cell>
          <cell r="BI23">
            <v>269.84199999999998</v>
          </cell>
          <cell r="BJ23">
            <v>169.42699999999999</v>
          </cell>
          <cell r="BK23">
            <v>3415.384</v>
          </cell>
          <cell r="BL23">
            <v>1635.8489999999999</v>
          </cell>
          <cell r="BM23">
            <v>1779.5350000000001</v>
          </cell>
          <cell r="BN23">
            <v>143.72</v>
          </cell>
          <cell r="BO23">
            <v>91.155000000000001</v>
          </cell>
          <cell r="BP23">
            <v>52.564</v>
          </cell>
          <cell r="BQ23">
            <v>45.332000000000001</v>
          </cell>
          <cell r="BR23">
            <v>32.302</v>
          </cell>
          <cell r="BS23">
            <v>13.029</v>
          </cell>
          <cell r="BT23">
            <v>24.555</v>
          </cell>
          <cell r="BU23">
            <v>18.047999999999998</v>
          </cell>
          <cell r="BV23">
            <v>6.5069999999999997</v>
          </cell>
          <cell r="BW23">
            <v>20.776</v>
          </cell>
          <cell r="BX23">
            <v>14.254</v>
          </cell>
          <cell r="BY23">
            <v>6.5220000000000002</v>
          </cell>
          <cell r="BZ23">
            <v>4.5250000000000004</v>
          </cell>
          <cell r="CA23">
            <v>2.8370000000000002</v>
          </cell>
          <cell r="CB23">
            <v>1.6879999999999999</v>
          </cell>
          <cell r="CC23">
            <v>3.9870000000000001</v>
          </cell>
          <cell r="CD23">
            <v>2.1989999999999998</v>
          </cell>
          <cell r="CE23">
            <v>1.7889999999999999</v>
          </cell>
          <cell r="CF23">
            <v>94.400999999999996</v>
          </cell>
          <cell r="CG23">
            <v>56.654000000000003</v>
          </cell>
          <cell r="CH23">
            <v>37.746000000000002</v>
          </cell>
          <cell r="CI23">
            <v>63.127000000000002</v>
          </cell>
          <cell r="CJ23">
            <v>35.604999999999997</v>
          </cell>
          <cell r="CK23">
            <v>27.521999999999998</v>
          </cell>
          <cell r="CL23">
            <v>2.996</v>
          </cell>
          <cell r="CM23">
            <v>2.1560000000000001</v>
          </cell>
          <cell r="CN23">
            <v>0.84</v>
          </cell>
          <cell r="CO23">
            <v>0.504</v>
          </cell>
          <cell r="CP23">
            <v>0</v>
          </cell>
          <cell r="CQ23">
            <v>0.504</v>
          </cell>
          <cell r="CR23">
            <v>60.131999999999998</v>
          </cell>
          <cell r="CS23">
            <v>33.448999999999998</v>
          </cell>
          <cell r="CT23">
            <v>26.683</v>
          </cell>
          <cell r="CU23">
            <v>41.963000000000001</v>
          </cell>
          <cell r="CV23">
            <v>27.782</v>
          </cell>
          <cell r="CW23">
            <v>14.182</v>
          </cell>
          <cell r="CX23">
            <v>13.137</v>
          </cell>
          <cell r="CY23">
            <v>6.7229999999999999</v>
          </cell>
          <cell r="CZ23">
            <v>6.4139999999999997</v>
          </cell>
          <cell r="DA23">
            <v>3.7069999999999999</v>
          </cell>
          <cell r="DB23">
            <v>2.3780000000000001</v>
          </cell>
          <cell r="DC23">
            <v>1.329</v>
          </cell>
          <cell r="DD23">
            <v>0</v>
          </cell>
          <cell r="DE23">
            <v>0</v>
          </cell>
          <cell r="DF23">
            <v>0</v>
          </cell>
          <cell r="DG23">
            <v>38.256</v>
          </cell>
          <cell r="DH23">
            <v>25.404</v>
          </cell>
          <cell r="DI23">
            <v>12.852</v>
          </cell>
          <cell r="DJ23">
            <v>3789.6880000000001</v>
          </cell>
          <cell r="DK23">
            <v>2014.954</v>
          </cell>
          <cell r="DL23">
            <v>1774.7329999999999</v>
          </cell>
          <cell r="DM23">
            <v>698.93299999999999</v>
          </cell>
          <cell r="DN23">
            <v>362.87400000000002</v>
          </cell>
          <cell r="DO23">
            <v>336.05900000000003</v>
          </cell>
          <cell r="DP23">
            <v>185.411</v>
          </cell>
          <cell r="DQ23">
            <v>102.828</v>
          </cell>
          <cell r="DR23">
            <v>82.582999999999998</v>
          </cell>
          <cell r="DS23">
            <v>204.334</v>
          </cell>
          <cell r="DT23">
            <v>99.037000000000006</v>
          </cell>
          <cell r="DU23">
            <v>105.297</v>
          </cell>
          <cell r="DV23">
            <v>309.18799999999999</v>
          </cell>
          <cell r="DW23">
            <v>161.00899999999999</v>
          </cell>
          <cell r="DX23">
            <v>148.179</v>
          </cell>
          <cell r="DY23">
            <v>3090.7550000000001</v>
          </cell>
          <cell r="DZ23">
            <v>1652.0809999999999</v>
          </cell>
          <cell r="EA23">
            <v>1438.675</v>
          </cell>
          <cell r="EB23">
            <v>1250.5940000000001</v>
          </cell>
          <cell r="EC23">
            <v>655.03899999999999</v>
          </cell>
          <cell r="ED23">
            <v>595.55499999999995</v>
          </cell>
          <cell r="EE23">
            <v>355.36</v>
          </cell>
          <cell r="EF23">
            <v>180.43299999999999</v>
          </cell>
          <cell r="EG23">
            <v>174.92699999999999</v>
          </cell>
          <cell r="EH23">
            <v>371.238</v>
          </cell>
          <cell r="EI23">
            <v>193.024</v>
          </cell>
          <cell r="EJ23">
            <v>178.214</v>
          </cell>
          <cell r="EK23">
            <v>523.99599999999998</v>
          </cell>
          <cell r="EL23">
            <v>281.58199999999999</v>
          </cell>
          <cell r="EM23">
            <v>242.41399999999999</v>
          </cell>
          <cell r="EN23">
            <v>1840.1610000000001</v>
          </cell>
          <cell r="EO23">
            <v>997.04200000000003</v>
          </cell>
          <cell r="EP23">
            <v>843.11900000000003</v>
          </cell>
          <cell r="EQ23">
            <v>772.38</v>
          </cell>
          <cell r="ER23">
            <v>404.91899999999998</v>
          </cell>
          <cell r="ES23">
            <v>367.46</v>
          </cell>
          <cell r="ET23">
            <v>1067.7809999999999</v>
          </cell>
          <cell r="EU23">
            <v>592.12300000000005</v>
          </cell>
          <cell r="EV23">
            <v>475.65899999999999</v>
          </cell>
          <cell r="EW23">
            <v>643.68100000000004</v>
          </cell>
          <cell r="EX23">
            <v>331.995</v>
          </cell>
          <cell r="EY23">
            <v>311.68599999999998</v>
          </cell>
          <cell r="EZ23">
            <v>424.1</v>
          </cell>
          <cell r="FA23">
            <v>260.12700000000001</v>
          </cell>
          <cell r="FB23">
            <v>163.97300000000001</v>
          </cell>
          <cell r="FC23">
            <v>308.63299999999998</v>
          </cell>
          <cell r="FD23">
            <v>158.673</v>
          </cell>
          <cell r="FE23">
            <v>149.96</v>
          </cell>
          <cell r="FF23">
            <v>3481.0549999999998</v>
          </cell>
          <cell r="FG23">
            <v>1856.2819999999999</v>
          </cell>
          <cell r="FH23">
            <v>1624.7729999999999</v>
          </cell>
          <cell r="FI23">
            <v>6139.8450000000003</v>
          </cell>
          <cell r="FJ23">
            <v>3025.7849999999999</v>
          </cell>
          <cell r="FK23">
            <v>3114.0610000000001</v>
          </cell>
          <cell r="FL23">
            <v>932.851</v>
          </cell>
          <cell r="FM23">
            <v>461.40300000000002</v>
          </cell>
          <cell r="FN23">
            <v>471.44799999999998</v>
          </cell>
          <cell r="FO23">
            <v>651.57299999999998</v>
          </cell>
          <cell r="FP23">
            <v>326.14400000000001</v>
          </cell>
          <cell r="FQ23">
            <v>325.43</v>
          </cell>
          <cell r="FR23">
            <v>432.46300000000002</v>
          </cell>
          <cell r="FS23">
            <v>216.23699999999999</v>
          </cell>
          <cell r="FT23">
            <v>216.226</v>
          </cell>
          <cell r="FU23">
            <v>219.11</v>
          </cell>
          <cell r="FV23">
            <v>109.90600000000001</v>
          </cell>
          <cell r="FW23">
            <v>109.203</v>
          </cell>
          <cell r="FX23">
            <v>81.656000000000006</v>
          </cell>
          <cell r="FY23">
            <v>34.671999999999997</v>
          </cell>
          <cell r="FZ23">
            <v>46.984999999999999</v>
          </cell>
          <cell r="GA23">
            <v>89.853999999999999</v>
          </cell>
          <cell r="GB23">
            <v>45.649000000000001</v>
          </cell>
          <cell r="GC23">
            <v>44.204000000000001</v>
          </cell>
          <cell r="GD23">
            <v>191.423</v>
          </cell>
          <cell r="GE23">
            <v>89.61</v>
          </cell>
          <cell r="GF23">
            <v>101.81399999999999</v>
          </cell>
          <cell r="GG23">
            <v>377.23200000000003</v>
          </cell>
          <cell r="GH23">
            <v>170.79400000000001</v>
          </cell>
          <cell r="GI23">
            <v>206.43799999999999</v>
          </cell>
          <cell r="GJ23">
            <v>217.47300000000001</v>
          </cell>
          <cell r="GK23">
            <v>106.64700000000001</v>
          </cell>
          <cell r="GL23">
            <v>110.82599999999999</v>
          </cell>
          <cell r="GM23">
            <v>23.007000000000001</v>
          </cell>
          <cell r="GN23">
            <v>7.6509999999999998</v>
          </cell>
          <cell r="GO23">
            <v>15.356</v>
          </cell>
          <cell r="GP23">
            <v>159.75899999999999</v>
          </cell>
          <cell r="GQ23">
            <v>64.147000000000006</v>
          </cell>
          <cell r="GR23">
            <v>95.611999999999995</v>
          </cell>
          <cell r="GS23">
            <v>212.678</v>
          </cell>
          <cell r="GT23">
            <v>123.13800000000001</v>
          </cell>
          <cell r="GU23">
            <v>89.54</v>
          </cell>
          <cell r="GV23">
            <v>99.322000000000003</v>
          </cell>
          <cell r="GW23">
            <v>58.363</v>
          </cell>
          <cell r="GX23">
            <v>40.959000000000003</v>
          </cell>
          <cell r="GY23">
            <v>91.159000000000006</v>
          </cell>
          <cell r="GZ23">
            <v>52.024999999999999</v>
          </cell>
          <cell r="HA23">
            <v>39.134</v>
          </cell>
          <cell r="HB23">
            <v>13.678000000000001</v>
          </cell>
          <cell r="HC23">
            <v>7.9969999999999999</v>
          </cell>
          <cell r="HD23">
            <v>5.681</v>
          </cell>
          <cell r="HE23">
            <v>121.518</v>
          </cell>
          <cell r="HF23">
            <v>71.113</v>
          </cell>
          <cell r="HG23">
            <v>50.405999999999999</v>
          </cell>
          <cell r="HH23">
            <v>3052.6120000000001</v>
          </cell>
          <cell r="HI23">
            <v>1657.0340000000001</v>
          </cell>
          <cell r="HJ23">
            <v>1395.579</v>
          </cell>
          <cell r="HK23">
            <v>571.61800000000005</v>
          </cell>
          <cell r="HL23">
            <v>309.12200000000001</v>
          </cell>
          <cell r="HM23">
            <v>262.49599999999998</v>
          </cell>
          <cell r="HN23">
            <v>178.19800000000001</v>
          </cell>
          <cell r="HO23">
            <v>94.831000000000003</v>
          </cell>
          <cell r="HP23">
            <v>83.367999999999995</v>
          </cell>
          <cell r="HQ23">
            <v>162.94200000000001</v>
          </cell>
          <cell r="HR23">
            <v>93.516999999999996</v>
          </cell>
          <cell r="HS23">
            <v>69.424999999999997</v>
          </cell>
          <cell r="HT23">
            <v>230.47800000000001</v>
          </cell>
          <cell r="HU23">
            <v>120.77500000000001</v>
          </cell>
          <cell r="HV23">
            <v>109.703</v>
          </cell>
          <cell r="HW23">
            <v>2480.9940000000001</v>
          </cell>
          <cell r="HX23">
            <v>1347.912</v>
          </cell>
          <cell r="HY23">
            <v>1133.0820000000001</v>
          </cell>
          <cell r="HZ23">
            <v>1053.0550000000001</v>
          </cell>
          <cell r="IA23">
            <v>554.57899999999995</v>
          </cell>
          <cell r="IB23">
            <v>498.47500000000002</v>
          </cell>
          <cell r="IC23">
            <v>325.73099999999999</v>
          </cell>
          <cell r="ID23">
            <v>174.33500000000001</v>
          </cell>
          <cell r="IE23">
            <v>151.39599999999999</v>
          </cell>
          <cell r="IF23">
            <v>302.26600000000002</v>
          </cell>
          <cell r="IG23">
            <v>155.12100000000001</v>
          </cell>
          <cell r="IH23">
            <v>147.14500000000001</v>
          </cell>
          <cell r="II23">
            <v>425.05799999999999</v>
          </cell>
          <cell r="IJ23">
            <v>225.124</v>
          </cell>
          <cell r="IK23">
            <v>199.934</v>
          </cell>
          <cell r="IL23">
            <v>1427.9390000000001</v>
          </cell>
          <cell r="IM23">
            <v>793.33199999999999</v>
          </cell>
          <cell r="IN23">
            <v>634.60699999999997</v>
          </cell>
          <cell r="IO23">
            <v>621.06600000000003</v>
          </cell>
          <cell r="IP23">
            <v>328.08100000000002</v>
          </cell>
          <cell r="IQ23">
            <v>292.98599999999999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  <cell r="IO24">
            <v>0</v>
          </cell>
          <cell r="IP24">
            <v>0</v>
          </cell>
          <cell r="IQ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  <cell r="HY25">
            <v>0</v>
          </cell>
          <cell r="HZ25">
            <v>0</v>
          </cell>
          <cell r="IA25">
            <v>0</v>
          </cell>
          <cell r="IB25">
            <v>0</v>
          </cell>
          <cell r="IC25">
            <v>0</v>
          </cell>
          <cell r="ID25">
            <v>0</v>
          </cell>
          <cell r="IE25">
            <v>0</v>
          </cell>
          <cell r="IF25">
            <v>0</v>
          </cell>
          <cell r="IG25">
            <v>0</v>
          </cell>
          <cell r="IH25">
            <v>0</v>
          </cell>
          <cell r="II25">
            <v>0</v>
          </cell>
          <cell r="IJ25">
            <v>0</v>
          </cell>
          <cell r="IK25">
            <v>0</v>
          </cell>
          <cell r="IL25">
            <v>0</v>
          </cell>
          <cell r="IM25">
            <v>0</v>
          </cell>
          <cell r="IN25">
            <v>0</v>
          </cell>
          <cell r="IO25">
            <v>0</v>
          </cell>
          <cell r="IP25">
            <v>0</v>
          </cell>
          <cell r="IQ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  <cell r="HU26">
            <v>0</v>
          </cell>
          <cell r="HV26">
            <v>0</v>
          </cell>
          <cell r="HW26">
            <v>0</v>
          </cell>
          <cell r="HX26">
            <v>0</v>
          </cell>
          <cell r="HY26">
            <v>0</v>
          </cell>
          <cell r="HZ26">
            <v>0</v>
          </cell>
          <cell r="IA26">
            <v>0</v>
          </cell>
          <cell r="IB26">
            <v>0</v>
          </cell>
          <cell r="IC26">
            <v>0</v>
          </cell>
          <cell r="ID26">
            <v>0</v>
          </cell>
          <cell r="IE26">
            <v>0</v>
          </cell>
          <cell r="IF26">
            <v>0</v>
          </cell>
          <cell r="IG26">
            <v>0</v>
          </cell>
          <cell r="IH26">
            <v>0</v>
          </cell>
          <cell r="II26">
            <v>0</v>
          </cell>
          <cell r="IJ26">
            <v>0</v>
          </cell>
          <cell r="IK26">
            <v>0</v>
          </cell>
          <cell r="IL26">
            <v>0</v>
          </cell>
          <cell r="IM26">
            <v>0</v>
          </cell>
          <cell r="IN26">
            <v>0</v>
          </cell>
          <cell r="IO26">
            <v>0</v>
          </cell>
          <cell r="IP26">
            <v>0</v>
          </cell>
          <cell r="IQ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  <cell r="IC27">
            <v>0</v>
          </cell>
          <cell r="ID27">
            <v>0</v>
          </cell>
          <cell r="IE27">
            <v>0</v>
          </cell>
          <cell r="IF27">
            <v>0</v>
          </cell>
          <cell r="IG27">
            <v>0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  <cell r="IO27">
            <v>0</v>
          </cell>
          <cell r="IP27">
            <v>0</v>
          </cell>
          <cell r="IQ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>
            <v>0</v>
          </cell>
          <cell r="ID28">
            <v>0</v>
          </cell>
          <cell r="IE28">
            <v>0</v>
          </cell>
          <cell r="IF28">
            <v>0</v>
          </cell>
          <cell r="IG28">
            <v>0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  <cell r="IO28">
            <v>0</v>
          </cell>
          <cell r="IP28">
            <v>0</v>
          </cell>
          <cell r="IQ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0</v>
          </cell>
          <cell r="IE29">
            <v>0</v>
          </cell>
          <cell r="IF29">
            <v>0</v>
          </cell>
          <cell r="IG29">
            <v>0</v>
          </cell>
          <cell r="IH29">
            <v>0</v>
          </cell>
          <cell r="II29">
            <v>0</v>
          </cell>
          <cell r="IJ29">
            <v>0</v>
          </cell>
          <cell r="IK29">
            <v>0</v>
          </cell>
          <cell r="IL29">
            <v>0</v>
          </cell>
          <cell r="IM29">
            <v>0</v>
          </cell>
          <cell r="IN29">
            <v>0</v>
          </cell>
          <cell r="IO29">
            <v>0</v>
          </cell>
          <cell r="IP29">
            <v>0</v>
          </cell>
          <cell r="IQ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  <cell r="IC30">
            <v>0</v>
          </cell>
          <cell r="ID30">
            <v>0</v>
          </cell>
          <cell r="IE30">
            <v>0</v>
          </cell>
          <cell r="IF30">
            <v>0</v>
          </cell>
          <cell r="IG30">
            <v>0</v>
          </cell>
          <cell r="IH30">
            <v>0</v>
          </cell>
          <cell r="II30">
            <v>0</v>
          </cell>
          <cell r="IJ30">
            <v>0</v>
          </cell>
          <cell r="IK30">
            <v>0</v>
          </cell>
          <cell r="IL30">
            <v>0</v>
          </cell>
          <cell r="IM30">
            <v>0</v>
          </cell>
          <cell r="IN30">
            <v>0</v>
          </cell>
          <cell r="IO30">
            <v>0</v>
          </cell>
          <cell r="IP30">
            <v>0</v>
          </cell>
          <cell r="IQ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  <cell r="HY31">
            <v>0</v>
          </cell>
          <cell r="HZ31">
            <v>0</v>
          </cell>
          <cell r="IA31">
            <v>0</v>
          </cell>
          <cell r="IB31">
            <v>0</v>
          </cell>
          <cell r="IC31">
            <v>0</v>
          </cell>
          <cell r="ID31">
            <v>0</v>
          </cell>
          <cell r="IE31">
            <v>0</v>
          </cell>
          <cell r="IF31">
            <v>0</v>
          </cell>
          <cell r="IG31">
            <v>0</v>
          </cell>
          <cell r="IH31">
            <v>0</v>
          </cell>
          <cell r="II31">
            <v>0</v>
          </cell>
          <cell r="IJ31">
            <v>0</v>
          </cell>
          <cell r="IK31">
            <v>0</v>
          </cell>
          <cell r="IL31">
            <v>0</v>
          </cell>
          <cell r="IM31">
            <v>0</v>
          </cell>
          <cell r="IN31">
            <v>0</v>
          </cell>
          <cell r="IO31">
            <v>0</v>
          </cell>
          <cell r="IP31">
            <v>0</v>
          </cell>
          <cell r="IQ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  <cell r="HW32">
            <v>0</v>
          </cell>
          <cell r="HX32">
            <v>0</v>
          </cell>
          <cell r="HY32">
            <v>0</v>
          </cell>
          <cell r="HZ32">
            <v>0</v>
          </cell>
          <cell r="IA32">
            <v>0</v>
          </cell>
          <cell r="IB32">
            <v>0</v>
          </cell>
          <cell r="IC32">
            <v>0</v>
          </cell>
          <cell r="ID32">
            <v>0</v>
          </cell>
          <cell r="IE32">
            <v>0</v>
          </cell>
          <cell r="IF32">
            <v>0</v>
          </cell>
          <cell r="IG32">
            <v>0</v>
          </cell>
          <cell r="IH32">
            <v>0</v>
          </cell>
          <cell r="II32">
            <v>0</v>
          </cell>
          <cell r="IJ32">
            <v>0</v>
          </cell>
          <cell r="IK32">
            <v>0</v>
          </cell>
          <cell r="IL32">
            <v>0</v>
          </cell>
          <cell r="IM32">
            <v>0</v>
          </cell>
          <cell r="IN32">
            <v>0</v>
          </cell>
          <cell r="IO32">
            <v>0</v>
          </cell>
          <cell r="IP32">
            <v>0</v>
          </cell>
          <cell r="IQ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  <cell r="HY33">
            <v>0</v>
          </cell>
          <cell r="HZ33">
            <v>0</v>
          </cell>
          <cell r="IA33">
            <v>0</v>
          </cell>
          <cell r="IB33">
            <v>0</v>
          </cell>
          <cell r="IC33">
            <v>0</v>
          </cell>
          <cell r="ID33">
            <v>0</v>
          </cell>
          <cell r="IE33">
            <v>0</v>
          </cell>
          <cell r="IF33">
            <v>0</v>
          </cell>
          <cell r="IG33">
            <v>0</v>
          </cell>
          <cell r="IH33">
            <v>0</v>
          </cell>
          <cell r="II33">
            <v>0</v>
          </cell>
          <cell r="IJ33">
            <v>0</v>
          </cell>
          <cell r="IK33">
            <v>0</v>
          </cell>
          <cell r="IL33">
            <v>0</v>
          </cell>
          <cell r="IM33">
            <v>0</v>
          </cell>
          <cell r="IN33">
            <v>0</v>
          </cell>
          <cell r="IO33">
            <v>0</v>
          </cell>
          <cell r="IP33">
            <v>0</v>
          </cell>
          <cell r="IQ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  <cell r="HJ34">
            <v>0</v>
          </cell>
          <cell r="HK34">
            <v>0</v>
          </cell>
          <cell r="HL34">
            <v>0</v>
          </cell>
          <cell r="HM34">
            <v>0</v>
          </cell>
          <cell r="HN34">
            <v>0</v>
          </cell>
          <cell r="HO34">
            <v>0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  <cell r="HU34">
            <v>0</v>
          </cell>
          <cell r="HV34">
            <v>0</v>
          </cell>
          <cell r="HW34">
            <v>0</v>
          </cell>
          <cell r="HX34">
            <v>0</v>
          </cell>
          <cell r="HY34">
            <v>0</v>
          </cell>
          <cell r="HZ34">
            <v>0</v>
          </cell>
          <cell r="IA34">
            <v>0</v>
          </cell>
          <cell r="IB34">
            <v>0</v>
          </cell>
          <cell r="IC34">
            <v>0</v>
          </cell>
          <cell r="ID34">
            <v>0</v>
          </cell>
          <cell r="IE34">
            <v>0</v>
          </cell>
          <cell r="IF34">
            <v>0</v>
          </cell>
          <cell r="IG34">
            <v>0</v>
          </cell>
          <cell r="IH34">
            <v>0</v>
          </cell>
          <cell r="II34">
            <v>0</v>
          </cell>
          <cell r="IJ34">
            <v>0</v>
          </cell>
          <cell r="IK34">
            <v>0</v>
          </cell>
          <cell r="IL34">
            <v>0</v>
          </cell>
          <cell r="IM34">
            <v>0</v>
          </cell>
          <cell r="IN34">
            <v>0</v>
          </cell>
          <cell r="IO34">
            <v>0</v>
          </cell>
          <cell r="IP34">
            <v>0</v>
          </cell>
          <cell r="IQ34">
            <v>0</v>
          </cell>
        </row>
        <row r="35">
          <cell r="B35">
            <v>38.481000000000002</v>
          </cell>
          <cell r="C35">
            <v>71.001000000000005</v>
          </cell>
          <cell r="D35">
            <v>42.308</v>
          </cell>
          <cell r="E35">
            <v>28.693000000000001</v>
          </cell>
          <cell r="F35">
            <v>11.311999999999999</v>
          </cell>
          <cell r="G35">
            <v>6.0949999999999998</v>
          </cell>
          <cell r="H35">
            <v>5.2169999999999996</v>
          </cell>
          <cell r="I35">
            <v>155.453</v>
          </cell>
          <cell r="J35">
            <v>78.504999999999995</v>
          </cell>
          <cell r="K35">
            <v>76.947999999999993</v>
          </cell>
          <cell r="L35">
            <v>461.92099999999999</v>
          </cell>
          <cell r="M35">
            <v>277.57499999999999</v>
          </cell>
          <cell r="N35">
            <v>184.345</v>
          </cell>
          <cell r="O35">
            <v>24.195</v>
          </cell>
          <cell r="P35">
            <v>15.845000000000001</v>
          </cell>
          <cell r="Q35">
            <v>8.3490000000000002</v>
          </cell>
          <cell r="R35">
            <v>6.7149999999999999</v>
          </cell>
          <cell r="S35">
            <v>4.2140000000000004</v>
          </cell>
          <cell r="T35">
            <v>2.5009999999999999</v>
          </cell>
          <cell r="U35">
            <v>4.1870000000000003</v>
          </cell>
          <cell r="V35">
            <v>3.2839999999999998</v>
          </cell>
          <cell r="W35">
            <v>0.90300000000000002</v>
          </cell>
          <cell r="X35">
            <v>13.292999999999999</v>
          </cell>
          <cell r="Y35">
            <v>8.3480000000000008</v>
          </cell>
          <cell r="Z35">
            <v>4.9450000000000003</v>
          </cell>
          <cell r="AA35">
            <v>437.726</v>
          </cell>
          <cell r="AB35">
            <v>261.73</v>
          </cell>
          <cell r="AC35">
            <v>175.99600000000001</v>
          </cell>
          <cell r="AD35">
            <v>58.216999999999999</v>
          </cell>
          <cell r="AE35">
            <v>35.26</v>
          </cell>
          <cell r="AF35">
            <v>22.956</v>
          </cell>
          <cell r="AG35">
            <v>11.641</v>
          </cell>
          <cell r="AH35">
            <v>7.9530000000000003</v>
          </cell>
          <cell r="AI35">
            <v>3.6880000000000002</v>
          </cell>
          <cell r="AJ35">
            <v>14.682</v>
          </cell>
          <cell r="AK35">
            <v>7.11</v>
          </cell>
          <cell r="AL35">
            <v>7.5720000000000001</v>
          </cell>
          <cell r="AM35">
            <v>31.893999999999998</v>
          </cell>
          <cell r="AN35">
            <v>20.196999999999999</v>
          </cell>
          <cell r="AO35">
            <v>11.696</v>
          </cell>
          <cell r="AP35">
            <v>379.51</v>
          </cell>
          <cell r="AQ35">
            <v>226.47</v>
          </cell>
          <cell r="AR35">
            <v>153.04</v>
          </cell>
          <cell r="AS35">
            <v>71.188999999999993</v>
          </cell>
          <cell r="AT35">
            <v>37.481999999999999</v>
          </cell>
          <cell r="AU35">
            <v>33.707000000000001</v>
          </cell>
          <cell r="AV35">
            <v>308.32</v>
          </cell>
          <cell r="AW35">
            <v>188.98699999999999</v>
          </cell>
          <cell r="AX35">
            <v>119.333</v>
          </cell>
          <cell r="AY35">
            <v>95.677999999999997</v>
          </cell>
          <cell r="AZ35">
            <v>54.655999999999999</v>
          </cell>
          <cell r="BA35">
            <v>41.021000000000001</v>
          </cell>
          <cell r="BB35">
            <v>212.642</v>
          </cell>
          <cell r="BC35">
            <v>134.33099999999999</v>
          </cell>
          <cell r="BD35">
            <v>78.311000000000007</v>
          </cell>
          <cell r="BE35">
            <v>6.1139999999999999</v>
          </cell>
          <cell r="BF35">
            <v>4.1589999999999998</v>
          </cell>
          <cell r="BG35">
            <v>1.954</v>
          </cell>
          <cell r="BH35">
            <v>455.80700000000002</v>
          </cell>
          <cell r="BI35">
            <v>273.416</v>
          </cell>
          <cell r="BJ35">
            <v>182.39099999999999</v>
          </cell>
          <cell r="BK35">
            <v>3598.9520000000002</v>
          </cell>
          <cell r="BL35">
            <v>1717.826</v>
          </cell>
          <cell r="BM35">
            <v>1881.126</v>
          </cell>
          <cell r="BN35">
            <v>146.648</v>
          </cell>
          <cell r="BO35">
            <v>90.456999999999994</v>
          </cell>
          <cell r="BP35">
            <v>56.192</v>
          </cell>
          <cell r="BQ35">
            <v>40.122999999999998</v>
          </cell>
          <cell r="BR35">
            <v>24.664999999999999</v>
          </cell>
          <cell r="BS35">
            <v>15.458</v>
          </cell>
          <cell r="BT35">
            <v>20.574000000000002</v>
          </cell>
          <cell r="BU35">
            <v>11.711</v>
          </cell>
          <cell r="BV35">
            <v>8.8629999999999995</v>
          </cell>
          <cell r="BW35">
            <v>19.548999999999999</v>
          </cell>
          <cell r="BX35">
            <v>12.954000000000001</v>
          </cell>
          <cell r="BY35">
            <v>6.5949999999999998</v>
          </cell>
          <cell r="BZ35">
            <v>2.694</v>
          </cell>
          <cell r="CA35">
            <v>0.76900000000000002</v>
          </cell>
          <cell r="CB35">
            <v>1.9259999999999999</v>
          </cell>
          <cell r="CC35">
            <v>5.3310000000000004</v>
          </cell>
          <cell r="CD35">
            <v>2.8919999999999999</v>
          </cell>
          <cell r="CE35">
            <v>2.4390000000000001</v>
          </cell>
          <cell r="CF35">
            <v>101.19499999999999</v>
          </cell>
          <cell r="CG35">
            <v>62.9</v>
          </cell>
          <cell r="CH35">
            <v>38.293999999999997</v>
          </cell>
          <cell r="CI35">
            <v>63.122</v>
          </cell>
          <cell r="CJ35">
            <v>35.914000000000001</v>
          </cell>
          <cell r="CK35">
            <v>27.207999999999998</v>
          </cell>
          <cell r="CL35">
            <v>4.8730000000000002</v>
          </cell>
          <cell r="CM35">
            <v>3.4580000000000002</v>
          </cell>
          <cell r="CN35">
            <v>1.415</v>
          </cell>
          <cell r="CO35">
            <v>0.56799999999999995</v>
          </cell>
          <cell r="CP35">
            <v>0</v>
          </cell>
          <cell r="CQ35">
            <v>0.56799999999999995</v>
          </cell>
          <cell r="CR35">
            <v>58.249000000000002</v>
          </cell>
          <cell r="CS35">
            <v>32.456000000000003</v>
          </cell>
          <cell r="CT35">
            <v>25.792999999999999</v>
          </cell>
          <cell r="CU35">
            <v>49.517000000000003</v>
          </cell>
          <cell r="CV35">
            <v>34.037999999999997</v>
          </cell>
          <cell r="CW35">
            <v>15.48</v>
          </cell>
          <cell r="CX35">
            <v>11.356999999999999</v>
          </cell>
          <cell r="CY35">
            <v>7.2069999999999999</v>
          </cell>
          <cell r="CZ35">
            <v>4.1500000000000004</v>
          </cell>
          <cell r="DA35">
            <v>1.2410000000000001</v>
          </cell>
          <cell r="DB35">
            <v>0.70099999999999996</v>
          </cell>
          <cell r="DC35">
            <v>0.54</v>
          </cell>
          <cell r="DD35">
            <v>0</v>
          </cell>
          <cell r="DE35">
            <v>0</v>
          </cell>
          <cell r="DF35">
            <v>0</v>
          </cell>
          <cell r="DG35">
            <v>48.276000000000003</v>
          </cell>
          <cell r="DH35">
            <v>33.335999999999999</v>
          </cell>
          <cell r="DI35">
            <v>14.94</v>
          </cell>
          <cell r="DJ35">
            <v>3802.41</v>
          </cell>
          <cell r="DK35">
            <v>2042.8340000000001</v>
          </cell>
          <cell r="DL35">
            <v>1759.576</v>
          </cell>
          <cell r="DM35">
            <v>679.70699999999999</v>
          </cell>
          <cell r="DN35">
            <v>351.43200000000002</v>
          </cell>
          <cell r="DO35">
            <v>328.27600000000001</v>
          </cell>
          <cell r="DP35">
            <v>177.96199999999999</v>
          </cell>
          <cell r="DQ35">
            <v>98.963999999999999</v>
          </cell>
          <cell r="DR35">
            <v>78.997</v>
          </cell>
          <cell r="DS35">
            <v>202.91900000000001</v>
          </cell>
          <cell r="DT35">
            <v>100.459</v>
          </cell>
          <cell r="DU35">
            <v>102.46</v>
          </cell>
          <cell r="DV35">
            <v>298.827</v>
          </cell>
          <cell r="DW35">
            <v>152.00800000000001</v>
          </cell>
          <cell r="DX35">
            <v>146.81800000000001</v>
          </cell>
          <cell r="DY35">
            <v>3122.7020000000002</v>
          </cell>
          <cell r="DZ35">
            <v>1691.402</v>
          </cell>
          <cell r="EA35">
            <v>1431.3</v>
          </cell>
          <cell r="EB35">
            <v>1337.0419999999999</v>
          </cell>
          <cell r="EC35">
            <v>713.57600000000002</v>
          </cell>
          <cell r="ED35">
            <v>623.46600000000001</v>
          </cell>
          <cell r="EE35">
            <v>439.31900000000002</v>
          </cell>
          <cell r="EF35">
            <v>230.34800000000001</v>
          </cell>
          <cell r="EG35">
            <v>208.971</v>
          </cell>
          <cell r="EH35">
            <v>396.04</v>
          </cell>
          <cell r="EI35">
            <v>217.00800000000001</v>
          </cell>
          <cell r="EJ35">
            <v>179.03200000000001</v>
          </cell>
          <cell r="EK35">
            <v>501.68200000000002</v>
          </cell>
          <cell r="EL35">
            <v>266.22000000000003</v>
          </cell>
          <cell r="EM35">
            <v>235.46199999999999</v>
          </cell>
          <cell r="EN35">
            <v>1785.6610000000001</v>
          </cell>
          <cell r="EO35">
            <v>977.82600000000002</v>
          </cell>
          <cell r="EP35">
            <v>807.83500000000004</v>
          </cell>
          <cell r="EQ35">
            <v>703.33500000000004</v>
          </cell>
          <cell r="ER35">
            <v>377.16500000000002</v>
          </cell>
          <cell r="ES35">
            <v>326.17</v>
          </cell>
          <cell r="ET35">
            <v>1082.326</v>
          </cell>
          <cell r="EU35">
            <v>600.66099999999994</v>
          </cell>
          <cell r="EV35">
            <v>481.66500000000002</v>
          </cell>
          <cell r="EW35">
            <v>664.23800000000006</v>
          </cell>
          <cell r="EX35">
            <v>356.39100000000002</v>
          </cell>
          <cell r="EY35">
            <v>307.84699999999998</v>
          </cell>
          <cell r="EZ35">
            <v>418.08800000000002</v>
          </cell>
          <cell r="FA35">
            <v>244.27</v>
          </cell>
          <cell r="FB35">
            <v>173.81800000000001</v>
          </cell>
          <cell r="FC35">
            <v>294.39999999999998</v>
          </cell>
          <cell r="FD35">
            <v>158.58000000000001</v>
          </cell>
          <cell r="FE35">
            <v>135.82</v>
          </cell>
          <cell r="FF35">
            <v>3508.01</v>
          </cell>
          <cell r="FG35">
            <v>1884.2539999999999</v>
          </cell>
          <cell r="FH35">
            <v>1623.7560000000001</v>
          </cell>
          <cell r="FI35">
            <v>6263.7889999999998</v>
          </cell>
          <cell r="FJ35">
            <v>3084.6260000000002</v>
          </cell>
          <cell r="FK35">
            <v>3179.163</v>
          </cell>
          <cell r="FL35">
            <v>908.08399999999995</v>
          </cell>
          <cell r="FM35">
            <v>456.78199999999998</v>
          </cell>
          <cell r="FN35">
            <v>451.30200000000002</v>
          </cell>
          <cell r="FO35">
            <v>600.83299999999997</v>
          </cell>
          <cell r="FP35">
            <v>309.95499999999998</v>
          </cell>
          <cell r="FQ35">
            <v>290.87799999999999</v>
          </cell>
          <cell r="FR35">
            <v>409.33</v>
          </cell>
          <cell r="FS35">
            <v>218.15700000000001</v>
          </cell>
          <cell r="FT35">
            <v>191.173</v>
          </cell>
          <cell r="FU35">
            <v>191.50299999999999</v>
          </cell>
          <cell r="FV35">
            <v>91.799000000000007</v>
          </cell>
          <cell r="FW35">
            <v>99.704999999999998</v>
          </cell>
          <cell r="FX35">
            <v>62.594999999999999</v>
          </cell>
          <cell r="FY35">
            <v>24.419</v>
          </cell>
          <cell r="FZ35">
            <v>38.176000000000002</v>
          </cell>
          <cell r="GA35">
            <v>89.418000000000006</v>
          </cell>
          <cell r="GB35">
            <v>52.709000000000003</v>
          </cell>
          <cell r="GC35">
            <v>36.707999999999998</v>
          </cell>
          <cell r="GD35">
            <v>217.833</v>
          </cell>
          <cell r="GE35">
            <v>94.117999999999995</v>
          </cell>
          <cell r="GF35">
            <v>123.71599999999999</v>
          </cell>
          <cell r="GG35">
            <v>394.40899999999999</v>
          </cell>
          <cell r="GH35">
            <v>191.297</v>
          </cell>
          <cell r="GI35">
            <v>203.11199999999999</v>
          </cell>
          <cell r="GJ35">
            <v>216.26</v>
          </cell>
          <cell r="GK35">
            <v>116.179</v>
          </cell>
          <cell r="GL35">
            <v>100.08199999999999</v>
          </cell>
          <cell r="GM35">
            <v>19.440999999999999</v>
          </cell>
          <cell r="GN35">
            <v>8.548</v>
          </cell>
          <cell r="GO35">
            <v>10.893000000000001</v>
          </cell>
          <cell r="GP35">
            <v>178.149</v>
          </cell>
          <cell r="GQ35">
            <v>75.117999999999995</v>
          </cell>
          <cell r="GR35">
            <v>103.03</v>
          </cell>
          <cell r="GS35">
            <v>207.24199999999999</v>
          </cell>
          <cell r="GT35">
            <v>114.11</v>
          </cell>
          <cell r="GU35">
            <v>93.132000000000005</v>
          </cell>
          <cell r="GV35">
            <v>76.742999999999995</v>
          </cell>
          <cell r="GW35">
            <v>46.161999999999999</v>
          </cell>
          <cell r="GX35">
            <v>30.58</v>
          </cell>
          <cell r="GY35">
            <v>78.14</v>
          </cell>
          <cell r="GZ35">
            <v>42.401000000000003</v>
          </cell>
          <cell r="HA35">
            <v>35.738</v>
          </cell>
          <cell r="HB35">
            <v>13.356999999999999</v>
          </cell>
          <cell r="HC35">
            <v>4.7149999999999999</v>
          </cell>
          <cell r="HD35">
            <v>8.6419999999999995</v>
          </cell>
          <cell r="HE35">
            <v>129.102</v>
          </cell>
          <cell r="HF35">
            <v>71.709000000000003</v>
          </cell>
          <cell r="HG35">
            <v>57.393999999999998</v>
          </cell>
          <cell r="HH35">
            <v>3165.6849999999999</v>
          </cell>
          <cell r="HI35">
            <v>1699.623</v>
          </cell>
          <cell r="HJ35">
            <v>1466.0619999999999</v>
          </cell>
          <cell r="HK35">
            <v>580.15499999999997</v>
          </cell>
          <cell r="HL35">
            <v>311.13200000000001</v>
          </cell>
          <cell r="HM35">
            <v>269.02199999999999</v>
          </cell>
          <cell r="HN35">
            <v>154.29300000000001</v>
          </cell>
          <cell r="HO35">
            <v>88.605999999999995</v>
          </cell>
          <cell r="HP35">
            <v>65.686999999999998</v>
          </cell>
          <cell r="HQ35">
            <v>171.648</v>
          </cell>
          <cell r="HR35">
            <v>85.712000000000003</v>
          </cell>
          <cell r="HS35">
            <v>85.935000000000002</v>
          </cell>
          <cell r="HT35">
            <v>254.214</v>
          </cell>
          <cell r="HU35">
            <v>136.81399999999999</v>
          </cell>
          <cell r="HV35">
            <v>117.4</v>
          </cell>
          <cell r="HW35">
            <v>2585.5300000000002</v>
          </cell>
          <cell r="HX35">
            <v>1388.491</v>
          </cell>
          <cell r="HY35">
            <v>1197.039</v>
          </cell>
          <cell r="HZ35">
            <v>1146.29</v>
          </cell>
          <cell r="IA35">
            <v>586.16099999999994</v>
          </cell>
          <cell r="IB35">
            <v>560.12900000000002</v>
          </cell>
          <cell r="IC35">
            <v>352.79500000000002</v>
          </cell>
          <cell r="ID35">
            <v>177.39</v>
          </cell>
          <cell r="IE35">
            <v>175.405</v>
          </cell>
          <cell r="IF35">
            <v>310.97800000000001</v>
          </cell>
          <cell r="IG35">
            <v>158.61199999999999</v>
          </cell>
          <cell r="IH35">
            <v>152.36699999999999</v>
          </cell>
          <cell r="II35">
            <v>482.51600000000002</v>
          </cell>
          <cell r="IJ35">
            <v>250.15899999999999</v>
          </cell>
          <cell r="IK35">
            <v>232.357</v>
          </cell>
          <cell r="IL35">
            <v>1439.241</v>
          </cell>
          <cell r="IM35">
            <v>802.33</v>
          </cell>
          <cell r="IN35">
            <v>636.91099999999994</v>
          </cell>
          <cell r="IO35">
            <v>600.35900000000004</v>
          </cell>
          <cell r="IP35">
            <v>325.05</v>
          </cell>
          <cell r="IQ35">
            <v>275.30900000000003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0</v>
          </cell>
          <cell r="HN36">
            <v>0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  <cell r="IF36">
            <v>0</v>
          </cell>
          <cell r="IG36">
            <v>0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  <cell r="IO36">
            <v>0</v>
          </cell>
          <cell r="IP36">
            <v>0</v>
          </cell>
          <cell r="IQ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0</v>
          </cell>
          <cell r="IC37">
            <v>0</v>
          </cell>
          <cell r="ID37">
            <v>0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  <cell r="IO37">
            <v>0</v>
          </cell>
          <cell r="IP37">
            <v>0</v>
          </cell>
          <cell r="IQ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0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  <cell r="HU38">
            <v>0</v>
          </cell>
          <cell r="HV38">
            <v>0</v>
          </cell>
          <cell r="HW38">
            <v>0</v>
          </cell>
          <cell r="HX38">
            <v>0</v>
          </cell>
          <cell r="HY38">
            <v>0</v>
          </cell>
          <cell r="HZ38">
            <v>0</v>
          </cell>
          <cell r="IA38">
            <v>0</v>
          </cell>
          <cell r="IB38">
            <v>0</v>
          </cell>
          <cell r="IC38">
            <v>0</v>
          </cell>
          <cell r="ID38">
            <v>0</v>
          </cell>
          <cell r="IE38">
            <v>0</v>
          </cell>
          <cell r="IF38">
            <v>0</v>
          </cell>
          <cell r="IG38">
            <v>0</v>
          </cell>
          <cell r="IH38">
            <v>0</v>
          </cell>
          <cell r="II38">
            <v>0</v>
          </cell>
          <cell r="IJ38">
            <v>0</v>
          </cell>
          <cell r="IK38">
            <v>0</v>
          </cell>
          <cell r="IL38">
            <v>0</v>
          </cell>
          <cell r="IM38">
            <v>0</v>
          </cell>
          <cell r="IN38">
            <v>0</v>
          </cell>
          <cell r="IO38">
            <v>0</v>
          </cell>
          <cell r="IP38">
            <v>0</v>
          </cell>
          <cell r="IQ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  <cell r="HU39">
            <v>0</v>
          </cell>
          <cell r="HV39">
            <v>0</v>
          </cell>
          <cell r="HW39">
            <v>0</v>
          </cell>
          <cell r="HX39">
            <v>0</v>
          </cell>
          <cell r="HY39">
            <v>0</v>
          </cell>
          <cell r="HZ39">
            <v>0</v>
          </cell>
          <cell r="IA39">
            <v>0</v>
          </cell>
          <cell r="IB39">
            <v>0</v>
          </cell>
          <cell r="IC39">
            <v>0</v>
          </cell>
          <cell r="ID39">
            <v>0</v>
          </cell>
          <cell r="IE39">
            <v>0</v>
          </cell>
          <cell r="IF39">
            <v>0</v>
          </cell>
          <cell r="IG39">
            <v>0</v>
          </cell>
          <cell r="IH39">
            <v>0</v>
          </cell>
          <cell r="II39">
            <v>0</v>
          </cell>
          <cell r="IJ39">
            <v>0</v>
          </cell>
          <cell r="IK39">
            <v>0</v>
          </cell>
          <cell r="IL39">
            <v>0</v>
          </cell>
          <cell r="IM39">
            <v>0</v>
          </cell>
          <cell r="IN39">
            <v>0</v>
          </cell>
          <cell r="IO39">
            <v>0</v>
          </cell>
          <cell r="IP39">
            <v>0</v>
          </cell>
          <cell r="IQ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0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0</v>
          </cell>
          <cell r="IG40">
            <v>0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M40">
            <v>0</v>
          </cell>
          <cell r="IN40">
            <v>0</v>
          </cell>
          <cell r="IO40">
            <v>0</v>
          </cell>
          <cell r="IP40">
            <v>0</v>
          </cell>
          <cell r="IQ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0</v>
          </cell>
          <cell r="IB41">
            <v>0</v>
          </cell>
          <cell r="IC41">
            <v>0</v>
          </cell>
          <cell r="ID41">
            <v>0</v>
          </cell>
          <cell r="IE41">
            <v>0</v>
          </cell>
          <cell r="IF41">
            <v>0</v>
          </cell>
          <cell r="IG41">
            <v>0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  <cell r="IO41">
            <v>0</v>
          </cell>
          <cell r="IP41">
            <v>0</v>
          </cell>
          <cell r="IQ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0</v>
          </cell>
          <cell r="IC42">
            <v>0</v>
          </cell>
          <cell r="ID42">
            <v>0</v>
          </cell>
          <cell r="IE42">
            <v>0</v>
          </cell>
          <cell r="IF42">
            <v>0</v>
          </cell>
          <cell r="IG42">
            <v>0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  <cell r="IO42">
            <v>0</v>
          </cell>
          <cell r="IP42">
            <v>0</v>
          </cell>
          <cell r="IQ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  <cell r="IC43">
            <v>0</v>
          </cell>
          <cell r="ID43">
            <v>0</v>
          </cell>
          <cell r="IE43">
            <v>0</v>
          </cell>
          <cell r="IF43">
            <v>0</v>
          </cell>
          <cell r="IG43">
            <v>0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  <cell r="IO43">
            <v>0</v>
          </cell>
          <cell r="IP43">
            <v>0</v>
          </cell>
          <cell r="IQ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0</v>
          </cell>
          <cell r="IC44">
            <v>0</v>
          </cell>
          <cell r="ID44">
            <v>0</v>
          </cell>
          <cell r="IE44">
            <v>0</v>
          </cell>
          <cell r="IF44">
            <v>0</v>
          </cell>
          <cell r="IG44">
            <v>0</v>
          </cell>
          <cell r="IH44">
            <v>0</v>
          </cell>
          <cell r="II44">
            <v>0</v>
          </cell>
          <cell r="IJ44">
            <v>0</v>
          </cell>
          <cell r="IK44">
            <v>0</v>
          </cell>
          <cell r="IL44">
            <v>0</v>
          </cell>
          <cell r="IM44">
            <v>0</v>
          </cell>
          <cell r="IN44">
            <v>0</v>
          </cell>
          <cell r="IO44">
            <v>0</v>
          </cell>
          <cell r="IP44">
            <v>0</v>
          </cell>
          <cell r="IQ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0</v>
          </cell>
          <cell r="IC45">
            <v>0</v>
          </cell>
          <cell r="ID45">
            <v>0</v>
          </cell>
          <cell r="IE45">
            <v>0</v>
          </cell>
          <cell r="IF45">
            <v>0</v>
          </cell>
          <cell r="IG45">
            <v>0</v>
          </cell>
          <cell r="IH45">
            <v>0</v>
          </cell>
          <cell r="II45">
            <v>0</v>
          </cell>
          <cell r="IJ45">
            <v>0</v>
          </cell>
          <cell r="IK45">
            <v>0</v>
          </cell>
          <cell r="IL45">
            <v>0</v>
          </cell>
          <cell r="IM45">
            <v>0</v>
          </cell>
          <cell r="IN45">
            <v>0</v>
          </cell>
          <cell r="IO45">
            <v>0</v>
          </cell>
          <cell r="IP45">
            <v>0</v>
          </cell>
          <cell r="IQ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  <cell r="HU46">
            <v>0</v>
          </cell>
          <cell r="HV46">
            <v>0</v>
          </cell>
          <cell r="HW46">
            <v>0</v>
          </cell>
          <cell r="HX46">
            <v>0</v>
          </cell>
          <cell r="HY46">
            <v>0</v>
          </cell>
          <cell r="HZ46">
            <v>0</v>
          </cell>
          <cell r="IA46">
            <v>0</v>
          </cell>
          <cell r="IB46">
            <v>0</v>
          </cell>
          <cell r="IC46">
            <v>0</v>
          </cell>
          <cell r="ID46">
            <v>0</v>
          </cell>
          <cell r="IE46">
            <v>0</v>
          </cell>
          <cell r="IF46">
            <v>0</v>
          </cell>
          <cell r="IG46">
            <v>0</v>
          </cell>
          <cell r="IH46">
            <v>0</v>
          </cell>
          <cell r="II46">
            <v>0</v>
          </cell>
          <cell r="IJ46">
            <v>0</v>
          </cell>
          <cell r="IK46">
            <v>0</v>
          </cell>
          <cell r="IL46">
            <v>0</v>
          </cell>
          <cell r="IM46">
            <v>0</v>
          </cell>
          <cell r="IN46">
            <v>0</v>
          </cell>
          <cell r="IO46">
            <v>0</v>
          </cell>
          <cell r="IP46">
            <v>0</v>
          </cell>
          <cell r="IQ46">
            <v>0</v>
          </cell>
        </row>
        <row r="47">
          <cell r="B47">
            <v>35.287999999999997</v>
          </cell>
          <cell r="C47">
            <v>67.802999999999997</v>
          </cell>
          <cell r="D47">
            <v>44.948999999999998</v>
          </cell>
          <cell r="E47">
            <v>22.853999999999999</v>
          </cell>
          <cell r="F47">
            <v>11.032999999999999</v>
          </cell>
          <cell r="G47">
            <v>5.875</v>
          </cell>
          <cell r="H47">
            <v>5.1580000000000004</v>
          </cell>
          <cell r="I47">
            <v>127.854</v>
          </cell>
          <cell r="J47">
            <v>64.881</v>
          </cell>
          <cell r="K47">
            <v>62.972000000000001</v>
          </cell>
          <cell r="L47">
            <v>524.74199999999996</v>
          </cell>
          <cell r="M47">
            <v>317.58199999999999</v>
          </cell>
          <cell r="N47">
            <v>207.16</v>
          </cell>
          <cell r="O47">
            <v>19.117000000000001</v>
          </cell>
          <cell r="P47">
            <v>12.259</v>
          </cell>
          <cell r="Q47">
            <v>6.8579999999999997</v>
          </cell>
          <cell r="R47">
            <v>6.16</v>
          </cell>
          <cell r="S47">
            <v>3.5720000000000001</v>
          </cell>
          <cell r="T47">
            <v>2.589</v>
          </cell>
          <cell r="U47">
            <v>5.242</v>
          </cell>
          <cell r="V47">
            <v>3.1030000000000002</v>
          </cell>
          <cell r="W47">
            <v>2.1389999999999998</v>
          </cell>
          <cell r="X47">
            <v>7.7149999999999999</v>
          </cell>
          <cell r="Y47">
            <v>5.585</v>
          </cell>
          <cell r="Z47">
            <v>2.13</v>
          </cell>
          <cell r="AA47">
            <v>505.62599999999998</v>
          </cell>
          <cell r="AB47">
            <v>305.32299999999998</v>
          </cell>
          <cell r="AC47">
            <v>200.30199999999999</v>
          </cell>
          <cell r="AD47">
            <v>68.84</v>
          </cell>
          <cell r="AE47">
            <v>38.140999999999998</v>
          </cell>
          <cell r="AF47">
            <v>30.699000000000002</v>
          </cell>
          <cell r="AG47">
            <v>15.821</v>
          </cell>
          <cell r="AH47">
            <v>8.202</v>
          </cell>
          <cell r="AI47">
            <v>7.6189999999999998</v>
          </cell>
          <cell r="AJ47">
            <v>19.262</v>
          </cell>
          <cell r="AK47">
            <v>10.005000000000001</v>
          </cell>
          <cell r="AL47">
            <v>9.2569999999999997</v>
          </cell>
          <cell r="AM47">
            <v>33.756999999999998</v>
          </cell>
          <cell r="AN47">
            <v>19.934000000000001</v>
          </cell>
          <cell r="AO47">
            <v>13.823</v>
          </cell>
          <cell r="AP47">
            <v>436.786</v>
          </cell>
          <cell r="AQ47">
            <v>267.18200000000002</v>
          </cell>
          <cell r="AR47">
            <v>169.60400000000001</v>
          </cell>
          <cell r="AS47">
            <v>77.927000000000007</v>
          </cell>
          <cell r="AT47">
            <v>46.107999999999997</v>
          </cell>
          <cell r="AU47">
            <v>31.818999999999999</v>
          </cell>
          <cell r="AV47">
            <v>358.85899999999998</v>
          </cell>
          <cell r="AW47">
            <v>221.07400000000001</v>
          </cell>
          <cell r="AX47">
            <v>137.78399999999999</v>
          </cell>
          <cell r="AY47">
            <v>127.376</v>
          </cell>
          <cell r="AZ47">
            <v>77.584999999999994</v>
          </cell>
          <cell r="BA47">
            <v>49.790999999999997</v>
          </cell>
          <cell r="BB47">
            <v>231.483</v>
          </cell>
          <cell r="BC47">
            <v>143.489</v>
          </cell>
          <cell r="BD47">
            <v>87.994</v>
          </cell>
          <cell r="BE47">
            <v>5.58</v>
          </cell>
          <cell r="BF47">
            <v>3.2919999999999998</v>
          </cell>
          <cell r="BG47">
            <v>2.2879999999999998</v>
          </cell>
          <cell r="BH47">
            <v>519.16200000000003</v>
          </cell>
          <cell r="BI47">
            <v>314.291</v>
          </cell>
          <cell r="BJ47">
            <v>204.87200000000001</v>
          </cell>
          <cell r="BK47">
            <v>3742.5450000000001</v>
          </cell>
          <cell r="BL47">
            <v>1780.0609999999999</v>
          </cell>
          <cell r="BM47">
            <v>1962.4849999999999</v>
          </cell>
          <cell r="BN47">
            <v>132.411</v>
          </cell>
          <cell r="BO47">
            <v>80.414000000000001</v>
          </cell>
          <cell r="BP47">
            <v>51.997</v>
          </cell>
          <cell r="BQ47">
            <v>47.256999999999998</v>
          </cell>
          <cell r="BR47">
            <v>31.710999999999999</v>
          </cell>
          <cell r="BS47">
            <v>15.545999999999999</v>
          </cell>
          <cell r="BT47">
            <v>24.359000000000002</v>
          </cell>
          <cell r="BU47">
            <v>16.41</v>
          </cell>
          <cell r="BV47">
            <v>7.9489999999999998</v>
          </cell>
          <cell r="BW47">
            <v>22.898</v>
          </cell>
          <cell r="BX47">
            <v>15.301</v>
          </cell>
          <cell r="BY47">
            <v>7.5970000000000004</v>
          </cell>
          <cell r="BZ47">
            <v>6.0380000000000003</v>
          </cell>
          <cell r="CA47">
            <v>3.4319999999999999</v>
          </cell>
          <cell r="CB47">
            <v>2.6059999999999999</v>
          </cell>
          <cell r="CC47">
            <v>1.9</v>
          </cell>
          <cell r="CD47">
            <v>0.93500000000000005</v>
          </cell>
          <cell r="CE47">
            <v>0.96499999999999997</v>
          </cell>
          <cell r="CF47">
            <v>83.253</v>
          </cell>
          <cell r="CG47">
            <v>47.768000000000001</v>
          </cell>
          <cell r="CH47">
            <v>35.484999999999999</v>
          </cell>
          <cell r="CI47">
            <v>58.667999999999999</v>
          </cell>
          <cell r="CJ47">
            <v>34.414999999999999</v>
          </cell>
          <cell r="CK47">
            <v>24.253</v>
          </cell>
          <cell r="CL47">
            <v>4.3499999999999996</v>
          </cell>
          <cell r="CM47">
            <v>2.5990000000000002</v>
          </cell>
          <cell r="CN47">
            <v>1.7509999999999999</v>
          </cell>
          <cell r="CO47">
            <v>1.29</v>
          </cell>
          <cell r="CP47">
            <v>1.29</v>
          </cell>
          <cell r="CQ47">
            <v>0</v>
          </cell>
          <cell r="CR47">
            <v>54.317999999999998</v>
          </cell>
          <cell r="CS47">
            <v>31.817</v>
          </cell>
          <cell r="CT47">
            <v>22.501999999999999</v>
          </cell>
          <cell r="CU47">
            <v>32.066000000000003</v>
          </cell>
          <cell r="CV47">
            <v>17.579000000000001</v>
          </cell>
          <cell r="CW47">
            <v>14.486000000000001</v>
          </cell>
          <cell r="CX47">
            <v>5.298</v>
          </cell>
          <cell r="CY47">
            <v>2.536</v>
          </cell>
          <cell r="CZ47">
            <v>2.762</v>
          </cell>
          <cell r="DA47">
            <v>1.23</v>
          </cell>
          <cell r="DB47">
            <v>0.69299999999999995</v>
          </cell>
          <cell r="DC47">
            <v>0.53700000000000003</v>
          </cell>
          <cell r="DD47">
            <v>0.16200000000000001</v>
          </cell>
          <cell r="DE47">
            <v>0</v>
          </cell>
          <cell r="DF47">
            <v>0.16200000000000001</v>
          </cell>
          <cell r="DG47">
            <v>30.835999999999999</v>
          </cell>
          <cell r="DH47">
            <v>16.885999999999999</v>
          </cell>
          <cell r="DI47">
            <v>13.949</v>
          </cell>
          <cell r="DJ47">
            <v>3967.5619999999999</v>
          </cell>
          <cell r="DK47">
            <v>2113.0219999999999</v>
          </cell>
          <cell r="DL47">
            <v>1854.539</v>
          </cell>
          <cell r="DM47">
            <v>768.78300000000002</v>
          </cell>
          <cell r="DN47">
            <v>406.70100000000002</v>
          </cell>
          <cell r="DO47">
            <v>362.08199999999999</v>
          </cell>
          <cell r="DP47">
            <v>193.19300000000001</v>
          </cell>
          <cell r="DQ47">
            <v>103.06100000000001</v>
          </cell>
          <cell r="DR47">
            <v>90.132000000000005</v>
          </cell>
          <cell r="DS47">
            <v>221.68</v>
          </cell>
          <cell r="DT47">
            <v>114.53400000000001</v>
          </cell>
          <cell r="DU47">
            <v>107.146</v>
          </cell>
          <cell r="DV47">
            <v>353.90899999999999</v>
          </cell>
          <cell r="DW47">
            <v>189.10599999999999</v>
          </cell>
          <cell r="DX47">
            <v>164.804</v>
          </cell>
          <cell r="DY47">
            <v>3198.779</v>
          </cell>
          <cell r="DZ47">
            <v>1706.3219999999999</v>
          </cell>
          <cell r="EA47">
            <v>1492.4570000000001</v>
          </cell>
          <cell r="EB47">
            <v>1445.385</v>
          </cell>
          <cell r="EC47">
            <v>753.07399999999996</v>
          </cell>
          <cell r="ED47">
            <v>692.31100000000004</v>
          </cell>
          <cell r="EE47">
            <v>408.815</v>
          </cell>
          <cell r="EF47">
            <v>217.01499999999999</v>
          </cell>
          <cell r="EG47">
            <v>191.8</v>
          </cell>
          <cell r="EH47">
            <v>452.17200000000003</v>
          </cell>
          <cell r="EI47">
            <v>227.93799999999999</v>
          </cell>
          <cell r="EJ47">
            <v>224.233</v>
          </cell>
          <cell r="EK47">
            <v>584.39800000000002</v>
          </cell>
          <cell r="EL47">
            <v>308.12</v>
          </cell>
          <cell r="EM47">
            <v>276.27800000000002</v>
          </cell>
          <cell r="EN47">
            <v>1753.394</v>
          </cell>
          <cell r="EO47">
            <v>953.24800000000005</v>
          </cell>
          <cell r="EP47">
            <v>800.14599999999996</v>
          </cell>
          <cell r="EQ47">
            <v>689.69899999999996</v>
          </cell>
          <cell r="ER47">
            <v>372.85700000000003</v>
          </cell>
          <cell r="ES47">
            <v>316.84199999999998</v>
          </cell>
          <cell r="ET47">
            <v>1063.6949999999999</v>
          </cell>
          <cell r="EU47">
            <v>580.39099999999996</v>
          </cell>
          <cell r="EV47">
            <v>483.30399999999997</v>
          </cell>
          <cell r="EW47">
            <v>655.58100000000002</v>
          </cell>
          <cell r="EX47">
            <v>335.75200000000001</v>
          </cell>
          <cell r="EY47">
            <v>319.83</v>
          </cell>
          <cell r="EZ47">
            <v>408.11399999999998</v>
          </cell>
          <cell r="FA47">
            <v>244.63900000000001</v>
          </cell>
          <cell r="FB47">
            <v>163.47499999999999</v>
          </cell>
          <cell r="FC47">
            <v>314.15899999999999</v>
          </cell>
          <cell r="FD47">
            <v>173.77500000000001</v>
          </cell>
          <cell r="FE47">
            <v>140.38399999999999</v>
          </cell>
          <cell r="FF47">
            <v>3653.4029999999998</v>
          </cell>
          <cell r="FG47">
            <v>1939.248</v>
          </cell>
          <cell r="FH47">
            <v>1714.155</v>
          </cell>
          <cell r="FI47">
            <v>6381.1409999999996</v>
          </cell>
          <cell r="FJ47">
            <v>3140.491</v>
          </cell>
          <cell r="FK47">
            <v>3240.65</v>
          </cell>
          <cell r="FL47">
            <v>910.048</v>
          </cell>
          <cell r="FM47">
            <v>449.53100000000001</v>
          </cell>
          <cell r="FN47">
            <v>460.517</v>
          </cell>
          <cell r="FO47">
            <v>657.68700000000001</v>
          </cell>
          <cell r="FP47">
            <v>335.11399999999998</v>
          </cell>
          <cell r="FQ47">
            <v>322.57299999999998</v>
          </cell>
          <cell r="FR47">
            <v>437.54300000000001</v>
          </cell>
          <cell r="FS47">
            <v>229.732</v>
          </cell>
          <cell r="FT47">
            <v>207.81200000000001</v>
          </cell>
          <cell r="FU47">
            <v>220.143</v>
          </cell>
          <cell r="FV47">
            <v>105.38200000000001</v>
          </cell>
          <cell r="FW47">
            <v>114.761</v>
          </cell>
          <cell r="FX47">
            <v>79.16</v>
          </cell>
          <cell r="FY47">
            <v>28.677</v>
          </cell>
          <cell r="FZ47">
            <v>50.484000000000002</v>
          </cell>
          <cell r="GA47">
            <v>78.403000000000006</v>
          </cell>
          <cell r="GB47">
            <v>40.683</v>
          </cell>
          <cell r="GC47">
            <v>37.72</v>
          </cell>
          <cell r="GD47">
            <v>173.959</v>
          </cell>
          <cell r="GE47">
            <v>73.734999999999999</v>
          </cell>
          <cell r="GF47">
            <v>100.223</v>
          </cell>
          <cell r="GG47">
            <v>385.35300000000001</v>
          </cell>
          <cell r="GH47">
            <v>183.75899999999999</v>
          </cell>
          <cell r="GI47">
            <v>201.59399999999999</v>
          </cell>
          <cell r="GJ47">
            <v>245.66</v>
          </cell>
          <cell r="GK47">
            <v>130.851</v>
          </cell>
          <cell r="GL47">
            <v>114.809</v>
          </cell>
          <cell r="GM47">
            <v>25.457999999999998</v>
          </cell>
          <cell r="GN47">
            <v>10.286</v>
          </cell>
          <cell r="GO47">
            <v>15.172000000000001</v>
          </cell>
          <cell r="GP47">
            <v>139.69300000000001</v>
          </cell>
          <cell r="GQ47">
            <v>52.908000000000001</v>
          </cell>
          <cell r="GR47">
            <v>86.784999999999997</v>
          </cell>
          <cell r="GS47">
            <v>181.167</v>
          </cell>
          <cell r="GT47">
            <v>104.43300000000001</v>
          </cell>
          <cell r="GU47">
            <v>76.733999999999995</v>
          </cell>
          <cell r="GV47">
            <v>71.763000000000005</v>
          </cell>
          <cell r="GW47">
            <v>38.537999999999997</v>
          </cell>
          <cell r="GX47">
            <v>33.225000000000001</v>
          </cell>
          <cell r="GY47">
            <v>68.498999999999995</v>
          </cell>
          <cell r="GZ47">
            <v>42.923000000000002</v>
          </cell>
          <cell r="HA47">
            <v>25.576000000000001</v>
          </cell>
          <cell r="HB47">
            <v>6.7610000000000001</v>
          </cell>
          <cell r="HC47">
            <v>3.7120000000000002</v>
          </cell>
          <cell r="HD47">
            <v>3.0489999999999999</v>
          </cell>
          <cell r="HE47">
            <v>112.66800000000001</v>
          </cell>
          <cell r="HF47">
            <v>61.51</v>
          </cell>
          <cell r="HG47">
            <v>51.158999999999999</v>
          </cell>
          <cell r="HH47">
            <v>3233.6619999999998</v>
          </cell>
          <cell r="HI47">
            <v>1729.184</v>
          </cell>
          <cell r="HJ47">
            <v>1504.479</v>
          </cell>
          <cell r="HK47">
            <v>633.83900000000006</v>
          </cell>
          <cell r="HL47">
            <v>311.72800000000001</v>
          </cell>
          <cell r="HM47">
            <v>322.11099999999999</v>
          </cell>
          <cell r="HN47">
            <v>193.029</v>
          </cell>
          <cell r="HO47">
            <v>94.093999999999994</v>
          </cell>
          <cell r="HP47">
            <v>98.933999999999997</v>
          </cell>
          <cell r="HQ47">
            <v>169.81899999999999</v>
          </cell>
          <cell r="HR47">
            <v>86.551000000000002</v>
          </cell>
          <cell r="HS47">
            <v>83.268000000000001</v>
          </cell>
          <cell r="HT47">
            <v>270.99099999999999</v>
          </cell>
          <cell r="HU47">
            <v>131.08199999999999</v>
          </cell>
          <cell r="HV47">
            <v>139.90799999999999</v>
          </cell>
          <cell r="HW47">
            <v>2599.8229999999999</v>
          </cell>
          <cell r="HX47">
            <v>1417.4559999999999</v>
          </cell>
          <cell r="HY47">
            <v>1182.3679999999999</v>
          </cell>
          <cell r="HZ47">
            <v>1163.7809999999999</v>
          </cell>
          <cell r="IA47">
            <v>622.51800000000003</v>
          </cell>
          <cell r="IB47">
            <v>541.26300000000003</v>
          </cell>
          <cell r="IC47">
            <v>335.60500000000002</v>
          </cell>
          <cell r="ID47">
            <v>184.119</v>
          </cell>
          <cell r="IE47">
            <v>151.48500000000001</v>
          </cell>
          <cell r="IF47">
            <v>346.762</v>
          </cell>
          <cell r="IG47">
            <v>171.95400000000001</v>
          </cell>
          <cell r="IH47">
            <v>174.80799999999999</v>
          </cell>
          <cell r="II47">
            <v>481.41399999999999</v>
          </cell>
          <cell r="IJ47">
            <v>266.44400000000002</v>
          </cell>
          <cell r="IK47">
            <v>214.97</v>
          </cell>
          <cell r="IL47">
            <v>1436.0429999999999</v>
          </cell>
          <cell r="IM47">
            <v>794.93799999999999</v>
          </cell>
          <cell r="IN47">
            <v>641.10400000000004</v>
          </cell>
          <cell r="IO47">
            <v>564.14499999999998</v>
          </cell>
          <cell r="IP47">
            <v>297.25700000000001</v>
          </cell>
          <cell r="IQ47">
            <v>266.88799999999998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0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</v>
          </cell>
          <cell r="HN48">
            <v>0</v>
          </cell>
          <cell r="HO48">
            <v>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0</v>
          </cell>
          <cell r="HU48">
            <v>0</v>
          </cell>
          <cell r="HV48">
            <v>0</v>
          </cell>
          <cell r="HW48">
            <v>0</v>
          </cell>
          <cell r="HX48">
            <v>0</v>
          </cell>
          <cell r="HY48">
            <v>0</v>
          </cell>
          <cell r="HZ48">
            <v>0</v>
          </cell>
          <cell r="IA48">
            <v>0</v>
          </cell>
          <cell r="IB48">
            <v>0</v>
          </cell>
          <cell r="IC48">
            <v>0</v>
          </cell>
          <cell r="ID48">
            <v>0</v>
          </cell>
          <cell r="IE48">
            <v>0</v>
          </cell>
          <cell r="IF48">
            <v>0</v>
          </cell>
          <cell r="IG48">
            <v>0</v>
          </cell>
          <cell r="IH48">
            <v>0</v>
          </cell>
          <cell r="II48">
            <v>0</v>
          </cell>
          <cell r="IJ48">
            <v>0</v>
          </cell>
          <cell r="IK48">
            <v>0</v>
          </cell>
          <cell r="IL48">
            <v>0</v>
          </cell>
          <cell r="IM48">
            <v>0</v>
          </cell>
          <cell r="IN48">
            <v>0</v>
          </cell>
          <cell r="IO48">
            <v>0</v>
          </cell>
          <cell r="IP48">
            <v>0</v>
          </cell>
          <cell r="IQ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  <cell r="GY49">
            <v>0</v>
          </cell>
          <cell r="GZ49">
            <v>0</v>
          </cell>
          <cell r="HA49">
            <v>0</v>
          </cell>
          <cell r="HB49">
            <v>0</v>
          </cell>
          <cell r="HC49">
            <v>0</v>
          </cell>
          <cell r="HD49">
            <v>0</v>
          </cell>
          <cell r="HE49">
            <v>0</v>
          </cell>
          <cell r="HF49">
            <v>0</v>
          </cell>
          <cell r="HG49">
            <v>0</v>
          </cell>
          <cell r="HH49">
            <v>0</v>
          </cell>
          <cell r="HI49">
            <v>0</v>
          </cell>
          <cell r="HJ49">
            <v>0</v>
          </cell>
          <cell r="HK49">
            <v>0</v>
          </cell>
          <cell r="HL49">
            <v>0</v>
          </cell>
          <cell r="HM49">
            <v>0</v>
          </cell>
          <cell r="HN49">
            <v>0</v>
          </cell>
          <cell r="HO49">
            <v>0</v>
          </cell>
          <cell r="HP49">
            <v>0</v>
          </cell>
          <cell r="HQ49">
            <v>0</v>
          </cell>
          <cell r="HR49">
            <v>0</v>
          </cell>
          <cell r="HS49">
            <v>0</v>
          </cell>
          <cell r="HT49">
            <v>0</v>
          </cell>
          <cell r="HU49">
            <v>0</v>
          </cell>
          <cell r="HV49">
            <v>0</v>
          </cell>
          <cell r="HW49">
            <v>0</v>
          </cell>
          <cell r="HX49">
            <v>0</v>
          </cell>
          <cell r="HY49">
            <v>0</v>
          </cell>
          <cell r="HZ49">
            <v>0</v>
          </cell>
          <cell r="IA49">
            <v>0</v>
          </cell>
          <cell r="IB49">
            <v>0</v>
          </cell>
          <cell r="IC49">
            <v>0</v>
          </cell>
          <cell r="ID49">
            <v>0</v>
          </cell>
          <cell r="IE49">
            <v>0</v>
          </cell>
          <cell r="IF49">
            <v>0</v>
          </cell>
          <cell r="IG49">
            <v>0</v>
          </cell>
          <cell r="IH49">
            <v>0</v>
          </cell>
          <cell r="II49">
            <v>0</v>
          </cell>
          <cell r="IJ49">
            <v>0</v>
          </cell>
          <cell r="IK49">
            <v>0</v>
          </cell>
          <cell r="IL49">
            <v>0</v>
          </cell>
          <cell r="IM49">
            <v>0</v>
          </cell>
          <cell r="IN49">
            <v>0</v>
          </cell>
          <cell r="IO49">
            <v>0</v>
          </cell>
          <cell r="IP49">
            <v>0</v>
          </cell>
          <cell r="IQ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  <cell r="HU50">
            <v>0</v>
          </cell>
          <cell r="HV50">
            <v>0</v>
          </cell>
          <cell r="HW50">
            <v>0</v>
          </cell>
          <cell r="HX50">
            <v>0</v>
          </cell>
          <cell r="HY50">
            <v>0</v>
          </cell>
          <cell r="HZ50">
            <v>0</v>
          </cell>
          <cell r="IA50">
            <v>0</v>
          </cell>
          <cell r="IB50">
            <v>0</v>
          </cell>
          <cell r="IC50">
            <v>0</v>
          </cell>
          <cell r="ID50">
            <v>0</v>
          </cell>
          <cell r="IE50">
            <v>0</v>
          </cell>
          <cell r="IF50">
            <v>0</v>
          </cell>
          <cell r="IG50">
            <v>0</v>
          </cell>
          <cell r="IH50">
            <v>0</v>
          </cell>
          <cell r="II50">
            <v>0</v>
          </cell>
          <cell r="IJ50">
            <v>0</v>
          </cell>
          <cell r="IK50">
            <v>0</v>
          </cell>
          <cell r="IL50">
            <v>0</v>
          </cell>
          <cell r="IM50">
            <v>0</v>
          </cell>
          <cell r="IN50">
            <v>0</v>
          </cell>
          <cell r="IO50">
            <v>0</v>
          </cell>
          <cell r="IP50">
            <v>0</v>
          </cell>
          <cell r="IQ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0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0</v>
          </cell>
          <cell r="HN51">
            <v>0</v>
          </cell>
          <cell r="HO51">
            <v>0</v>
          </cell>
          <cell r="HP51">
            <v>0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0</v>
          </cell>
          <cell r="IG51">
            <v>0</v>
          </cell>
          <cell r="IH51">
            <v>0</v>
          </cell>
          <cell r="II51">
            <v>0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  <cell r="IN51">
            <v>0</v>
          </cell>
          <cell r="IO51">
            <v>0</v>
          </cell>
          <cell r="IP51">
            <v>0</v>
          </cell>
          <cell r="IQ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  <cell r="GY52">
            <v>0</v>
          </cell>
          <cell r="GZ52">
            <v>0</v>
          </cell>
          <cell r="HA52">
            <v>0</v>
          </cell>
          <cell r="HB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0</v>
          </cell>
          <cell r="HT52">
            <v>0</v>
          </cell>
          <cell r="HU52">
            <v>0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  <cell r="IA52">
            <v>0</v>
          </cell>
          <cell r="IB52">
            <v>0</v>
          </cell>
          <cell r="IC52">
            <v>0</v>
          </cell>
          <cell r="ID52">
            <v>0</v>
          </cell>
          <cell r="IE52">
            <v>0</v>
          </cell>
          <cell r="IF52">
            <v>0</v>
          </cell>
          <cell r="IG52">
            <v>0</v>
          </cell>
          <cell r="IH52">
            <v>0</v>
          </cell>
          <cell r="II52">
            <v>0</v>
          </cell>
          <cell r="IJ52">
            <v>0</v>
          </cell>
          <cell r="IK52">
            <v>0</v>
          </cell>
          <cell r="IL52">
            <v>0</v>
          </cell>
          <cell r="IM52">
            <v>0</v>
          </cell>
          <cell r="IN52">
            <v>0</v>
          </cell>
          <cell r="IO52">
            <v>0</v>
          </cell>
          <cell r="IP52">
            <v>0</v>
          </cell>
          <cell r="IQ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  <cell r="HU53">
            <v>0</v>
          </cell>
          <cell r="HV53">
            <v>0</v>
          </cell>
          <cell r="HW53">
            <v>0</v>
          </cell>
          <cell r="HX53">
            <v>0</v>
          </cell>
          <cell r="HY53">
            <v>0</v>
          </cell>
          <cell r="HZ53">
            <v>0</v>
          </cell>
          <cell r="IA53">
            <v>0</v>
          </cell>
          <cell r="IB53">
            <v>0</v>
          </cell>
          <cell r="IC53">
            <v>0</v>
          </cell>
          <cell r="ID53">
            <v>0</v>
          </cell>
          <cell r="IE53">
            <v>0</v>
          </cell>
          <cell r="IF53">
            <v>0</v>
          </cell>
          <cell r="IG53">
            <v>0</v>
          </cell>
          <cell r="IH53">
            <v>0</v>
          </cell>
          <cell r="II53">
            <v>0</v>
          </cell>
          <cell r="IJ53">
            <v>0</v>
          </cell>
          <cell r="IK53">
            <v>0</v>
          </cell>
          <cell r="IL53">
            <v>0</v>
          </cell>
          <cell r="IM53">
            <v>0</v>
          </cell>
          <cell r="IN53">
            <v>0</v>
          </cell>
          <cell r="IO53">
            <v>0</v>
          </cell>
          <cell r="IP53">
            <v>0</v>
          </cell>
          <cell r="IQ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  <cell r="IC54">
            <v>0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0</v>
          </cell>
          <cell r="IM54">
            <v>0</v>
          </cell>
          <cell r="IN54">
            <v>0</v>
          </cell>
          <cell r="IO54">
            <v>0</v>
          </cell>
          <cell r="IP54">
            <v>0</v>
          </cell>
          <cell r="IQ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0</v>
          </cell>
          <cell r="HN55">
            <v>0</v>
          </cell>
          <cell r="HO55">
            <v>0</v>
          </cell>
          <cell r="HP55">
            <v>0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0</v>
          </cell>
          <cell r="IG55">
            <v>0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M55">
            <v>0</v>
          </cell>
          <cell r="IN55">
            <v>0</v>
          </cell>
          <cell r="IO55">
            <v>0</v>
          </cell>
          <cell r="IP55">
            <v>0</v>
          </cell>
          <cell r="IQ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M56">
            <v>0</v>
          </cell>
          <cell r="GN56">
            <v>0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S56">
            <v>0</v>
          </cell>
          <cell r="GT56">
            <v>0</v>
          </cell>
          <cell r="GU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  <cell r="HC56">
            <v>0</v>
          </cell>
          <cell r="HD56">
            <v>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0</v>
          </cell>
          <cell r="HJ56">
            <v>0</v>
          </cell>
          <cell r="HK56">
            <v>0</v>
          </cell>
          <cell r="HL56">
            <v>0</v>
          </cell>
          <cell r="HM56">
            <v>0</v>
          </cell>
          <cell r="HN56">
            <v>0</v>
          </cell>
          <cell r="HO56">
            <v>0</v>
          </cell>
          <cell r="HP56">
            <v>0</v>
          </cell>
          <cell r="HQ56">
            <v>0</v>
          </cell>
          <cell r="HR56">
            <v>0</v>
          </cell>
          <cell r="HS56">
            <v>0</v>
          </cell>
          <cell r="HT56">
            <v>0</v>
          </cell>
          <cell r="HU56">
            <v>0</v>
          </cell>
          <cell r="HV56">
            <v>0</v>
          </cell>
          <cell r="HW56">
            <v>0</v>
          </cell>
          <cell r="HX56">
            <v>0</v>
          </cell>
          <cell r="HY56">
            <v>0</v>
          </cell>
          <cell r="HZ56">
            <v>0</v>
          </cell>
          <cell r="IA56">
            <v>0</v>
          </cell>
          <cell r="IB56">
            <v>0</v>
          </cell>
          <cell r="IC56">
            <v>0</v>
          </cell>
          <cell r="ID56">
            <v>0</v>
          </cell>
          <cell r="IE56">
            <v>0</v>
          </cell>
          <cell r="IF56">
            <v>0</v>
          </cell>
          <cell r="IG56">
            <v>0</v>
          </cell>
          <cell r="IH56">
            <v>0</v>
          </cell>
          <cell r="II56">
            <v>0</v>
          </cell>
          <cell r="IJ56">
            <v>0</v>
          </cell>
          <cell r="IK56">
            <v>0</v>
          </cell>
          <cell r="IL56">
            <v>0</v>
          </cell>
          <cell r="IM56">
            <v>0</v>
          </cell>
          <cell r="IN56">
            <v>0</v>
          </cell>
          <cell r="IO56">
            <v>0</v>
          </cell>
          <cell r="IP56">
            <v>0</v>
          </cell>
          <cell r="IQ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0</v>
          </cell>
          <cell r="GE57">
            <v>0</v>
          </cell>
          <cell r="GF57">
            <v>0</v>
          </cell>
          <cell r="GG57">
            <v>0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  <cell r="HU57">
            <v>0</v>
          </cell>
          <cell r="HV57">
            <v>0</v>
          </cell>
          <cell r="HW57">
            <v>0</v>
          </cell>
          <cell r="HX57">
            <v>0</v>
          </cell>
          <cell r="HY57">
            <v>0</v>
          </cell>
          <cell r="HZ57">
            <v>0</v>
          </cell>
          <cell r="IA57">
            <v>0</v>
          </cell>
          <cell r="IB57">
            <v>0</v>
          </cell>
          <cell r="IC57">
            <v>0</v>
          </cell>
          <cell r="ID57">
            <v>0</v>
          </cell>
          <cell r="IE57">
            <v>0</v>
          </cell>
          <cell r="IF57">
            <v>0</v>
          </cell>
          <cell r="IG57">
            <v>0</v>
          </cell>
          <cell r="IH57">
            <v>0</v>
          </cell>
          <cell r="II57">
            <v>0</v>
          </cell>
          <cell r="IJ57">
            <v>0</v>
          </cell>
          <cell r="IK57">
            <v>0</v>
          </cell>
          <cell r="IL57">
            <v>0</v>
          </cell>
          <cell r="IM57">
            <v>0</v>
          </cell>
          <cell r="IN57">
            <v>0</v>
          </cell>
          <cell r="IO57">
            <v>0</v>
          </cell>
          <cell r="IP57">
            <v>0</v>
          </cell>
          <cell r="IQ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0</v>
          </cell>
          <cell r="GU58">
            <v>0</v>
          </cell>
          <cell r="GV58">
            <v>0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0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0</v>
          </cell>
          <cell r="HN58">
            <v>0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  <cell r="IH58">
            <v>0</v>
          </cell>
          <cell r="II58">
            <v>0</v>
          </cell>
          <cell r="IJ58">
            <v>0</v>
          </cell>
          <cell r="IK58">
            <v>0</v>
          </cell>
          <cell r="IL58">
            <v>0</v>
          </cell>
          <cell r="IM58">
            <v>0</v>
          </cell>
          <cell r="IN58">
            <v>0</v>
          </cell>
          <cell r="IO58">
            <v>0</v>
          </cell>
          <cell r="IP58">
            <v>0</v>
          </cell>
          <cell r="IQ58">
            <v>0</v>
          </cell>
        </row>
        <row r="59">
          <cell r="B59">
            <v>30.184999999999999</v>
          </cell>
          <cell r="C59">
            <v>63.290999999999997</v>
          </cell>
          <cell r="D59">
            <v>40.957000000000001</v>
          </cell>
          <cell r="E59">
            <v>22.335000000000001</v>
          </cell>
          <cell r="F59">
            <v>9.4949999999999992</v>
          </cell>
          <cell r="G59">
            <v>7.0919999999999996</v>
          </cell>
          <cell r="H59">
            <v>2.403</v>
          </cell>
          <cell r="I59">
            <v>116.619</v>
          </cell>
          <cell r="J59">
            <v>64.430000000000007</v>
          </cell>
          <cell r="K59">
            <v>52.188000000000002</v>
          </cell>
          <cell r="L59">
            <v>567.54999999999995</v>
          </cell>
          <cell r="M59">
            <v>349.45400000000001</v>
          </cell>
          <cell r="N59">
            <v>218.096</v>
          </cell>
          <cell r="O59">
            <v>25.751999999999999</v>
          </cell>
          <cell r="P59">
            <v>18.266999999999999</v>
          </cell>
          <cell r="Q59">
            <v>7.4850000000000003</v>
          </cell>
          <cell r="R59">
            <v>8.4499999999999993</v>
          </cell>
          <cell r="S59">
            <v>5.1420000000000003</v>
          </cell>
          <cell r="T59">
            <v>3.3079999999999998</v>
          </cell>
          <cell r="U59">
            <v>8.0459999999999994</v>
          </cell>
          <cell r="V59">
            <v>5.8220000000000001</v>
          </cell>
          <cell r="W59">
            <v>2.2229999999999999</v>
          </cell>
          <cell r="X59">
            <v>9.2560000000000002</v>
          </cell>
          <cell r="Y59">
            <v>7.3029999999999999</v>
          </cell>
          <cell r="Z59">
            <v>1.954</v>
          </cell>
          <cell r="AA59">
            <v>541.798</v>
          </cell>
          <cell r="AB59">
            <v>331.18799999999999</v>
          </cell>
          <cell r="AC59">
            <v>210.61</v>
          </cell>
          <cell r="AD59">
            <v>73.114999999999995</v>
          </cell>
          <cell r="AE59">
            <v>42.043999999999997</v>
          </cell>
          <cell r="AF59">
            <v>31.071999999999999</v>
          </cell>
          <cell r="AG59">
            <v>17.547000000000001</v>
          </cell>
          <cell r="AH59">
            <v>9.7040000000000006</v>
          </cell>
          <cell r="AI59">
            <v>7.843</v>
          </cell>
          <cell r="AJ59">
            <v>20.302</v>
          </cell>
          <cell r="AK59">
            <v>12.801</v>
          </cell>
          <cell r="AL59">
            <v>7.5010000000000003</v>
          </cell>
          <cell r="AM59">
            <v>35.267000000000003</v>
          </cell>
          <cell r="AN59">
            <v>19.539000000000001</v>
          </cell>
          <cell r="AO59">
            <v>15.727</v>
          </cell>
          <cell r="AP59">
            <v>468.68299999999999</v>
          </cell>
          <cell r="AQ59">
            <v>289.14400000000001</v>
          </cell>
          <cell r="AR59">
            <v>179.53899999999999</v>
          </cell>
          <cell r="AS59">
            <v>70.590999999999994</v>
          </cell>
          <cell r="AT59">
            <v>41.664999999999999</v>
          </cell>
          <cell r="AU59">
            <v>28.925000000000001</v>
          </cell>
          <cell r="AV59">
            <v>398.09199999999998</v>
          </cell>
          <cell r="AW59">
            <v>247.47800000000001</v>
          </cell>
          <cell r="AX59">
            <v>150.614</v>
          </cell>
          <cell r="AY59">
            <v>130.76900000000001</v>
          </cell>
          <cell r="AZ59">
            <v>74.36</v>
          </cell>
          <cell r="BA59">
            <v>56.408999999999999</v>
          </cell>
          <cell r="BB59">
            <v>267.32299999999998</v>
          </cell>
          <cell r="BC59">
            <v>173.119</v>
          </cell>
          <cell r="BD59">
            <v>94.203999999999994</v>
          </cell>
          <cell r="BE59">
            <v>6.84</v>
          </cell>
          <cell r="BF59">
            <v>5.069</v>
          </cell>
          <cell r="BG59">
            <v>1.772</v>
          </cell>
          <cell r="BH59">
            <v>560.70899999999995</v>
          </cell>
          <cell r="BI59">
            <v>344.38499999999999</v>
          </cell>
          <cell r="BJ59">
            <v>216.32400000000001</v>
          </cell>
          <cell r="BK59">
            <v>3804.5520000000001</v>
          </cell>
          <cell r="BL59">
            <v>1801.684</v>
          </cell>
          <cell r="BM59">
            <v>2002.8679999999999</v>
          </cell>
          <cell r="BN59">
            <v>160.72999999999999</v>
          </cell>
          <cell r="BO59">
            <v>90.858000000000004</v>
          </cell>
          <cell r="BP59">
            <v>69.872</v>
          </cell>
          <cell r="BQ59">
            <v>54.603000000000002</v>
          </cell>
          <cell r="BR59">
            <v>34.570999999999998</v>
          </cell>
          <cell r="BS59">
            <v>20.030999999999999</v>
          </cell>
          <cell r="BT59">
            <v>33.241</v>
          </cell>
          <cell r="BU59">
            <v>21.954999999999998</v>
          </cell>
          <cell r="BV59">
            <v>11.285</v>
          </cell>
          <cell r="BW59">
            <v>21.361999999999998</v>
          </cell>
          <cell r="BX59">
            <v>12.616</v>
          </cell>
          <cell r="BY59">
            <v>8.7460000000000004</v>
          </cell>
          <cell r="BZ59">
            <v>8.0030000000000001</v>
          </cell>
          <cell r="CA59">
            <v>5.1559999999999997</v>
          </cell>
          <cell r="CB59">
            <v>2.847</v>
          </cell>
          <cell r="CC59">
            <v>7.2549999999999999</v>
          </cell>
          <cell r="CD59">
            <v>4.2569999999999997</v>
          </cell>
          <cell r="CE59">
            <v>2.9980000000000002</v>
          </cell>
          <cell r="CF59">
            <v>98.872</v>
          </cell>
          <cell r="CG59">
            <v>52.029000000000003</v>
          </cell>
          <cell r="CH59">
            <v>46.841999999999999</v>
          </cell>
          <cell r="CI59">
            <v>67.373999999999995</v>
          </cell>
          <cell r="CJ59">
            <v>35.427999999999997</v>
          </cell>
          <cell r="CK59">
            <v>31.946000000000002</v>
          </cell>
          <cell r="CL59">
            <v>3.5310000000000001</v>
          </cell>
          <cell r="CM59">
            <v>2.9780000000000002</v>
          </cell>
          <cell r="CN59">
            <v>0.55300000000000005</v>
          </cell>
          <cell r="CO59">
            <v>0</v>
          </cell>
          <cell r="CP59">
            <v>0</v>
          </cell>
          <cell r="CQ59">
            <v>0</v>
          </cell>
          <cell r="CR59">
            <v>63.843000000000004</v>
          </cell>
          <cell r="CS59">
            <v>32.450000000000003</v>
          </cell>
          <cell r="CT59">
            <v>31.393000000000001</v>
          </cell>
          <cell r="CU59">
            <v>45.593000000000004</v>
          </cell>
          <cell r="CV59">
            <v>25.927</v>
          </cell>
          <cell r="CW59">
            <v>19.667000000000002</v>
          </cell>
          <cell r="CX59">
            <v>10.526999999999999</v>
          </cell>
          <cell r="CY59">
            <v>6.1820000000000004</v>
          </cell>
          <cell r="CZ59">
            <v>4.3449999999999998</v>
          </cell>
          <cell r="DA59">
            <v>3.3090000000000002</v>
          </cell>
          <cell r="DB59">
            <v>2.09</v>
          </cell>
          <cell r="DC59">
            <v>1.2190000000000001</v>
          </cell>
          <cell r="DD59">
            <v>0.65400000000000003</v>
          </cell>
          <cell r="DE59">
            <v>0.185</v>
          </cell>
          <cell r="DF59">
            <v>0.46899999999999997</v>
          </cell>
          <cell r="DG59">
            <v>42.283999999999999</v>
          </cell>
          <cell r="DH59">
            <v>23.835999999999999</v>
          </cell>
          <cell r="DI59">
            <v>18.448</v>
          </cell>
          <cell r="DJ59">
            <v>4090.89</v>
          </cell>
          <cell r="DK59">
            <v>2166.2150000000001</v>
          </cell>
          <cell r="DL59">
            <v>1924.675</v>
          </cell>
          <cell r="DM59">
            <v>755.20699999999999</v>
          </cell>
          <cell r="DN59">
            <v>379.14</v>
          </cell>
          <cell r="DO59">
            <v>376.06700000000001</v>
          </cell>
          <cell r="DP59">
            <v>207.01900000000001</v>
          </cell>
          <cell r="DQ59">
            <v>91.06</v>
          </cell>
          <cell r="DR59">
            <v>115.959</v>
          </cell>
          <cell r="DS59">
            <v>223.51599999999999</v>
          </cell>
          <cell r="DT59">
            <v>124.005</v>
          </cell>
          <cell r="DU59">
            <v>99.510999999999996</v>
          </cell>
          <cell r="DV59">
            <v>324.67200000000003</v>
          </cell>
          <cell r="DW59">
            <v>164.07499999999999</v>
          </cell>
          <cell r="DX59">
            <v>160.59700000000001</v>
          </cell>
          <cell r="DY59">
            <v>3335.683</v>
          </cell>
          <cell r="DZ59">
            <v>1787.075</v>
          </cell>
          <cell r="EA59">
            <v>1548.607</v>
          </cell>
          <cell r="EB59">
            <v>1507.0930000000001</v>
          </cell>
          <cell r="EC59">
            <v>784.49699999999996</v>
          </cell>
          <cell r="ED59">
            <v>722.59699999999998</v>
          </cell>
          <cell r="EE59">
            <v>440.81900000000002</v>
          </cell>
          <cell r="EF59">
            <v>224.41</v>
          </cell>
          <cell r="EG59">
            <v>216.40899999999999</v>
          </cell>
          <cell r="EH59">
            <v>453.31799999999998</v>
          </cell>
          <cell r="EI59">
            <v>238.82</v>
          </cell>
          <cell r="EJ59">
            <v>214.49799999999999</v>
          </cell>
          <cell r="EK59">
            <v>612.95600000000002</v>
          </cell>
          <cell r="EL59">
            <v>321.267</v>
          </cell>
          <cell r="EM59">
            <v>291.68900000000002</v>
          </cell>
          <cell r="EN59">
            <v>1828.5889999999999</v>
          </cell>
          <cell r="EO59">
            <v>1002.578</v>
          </cell>
          <cell r="EP59">
            <v>826.01099999999997</v>
          </cell>
          <cell r="EQ59">
            <v>704.58299999999997</v>
          </cell>
          <cell r="ER59">
            <v>375.64100000000002</v>
          </cell>
          <cell r="ES59">
            <v>328.94200000000001</v>
          </cell>
          <cell r="ET59">
            <v>1124.0070000000001</v>
          </cell>
          <cell r="EU59">
            <v>626.93799999999999</v>
          </cell>
          <cell r="EV59">
            <v>497.06900000000002</v>
          </cell>
          <cell r="EW59">
            <v>695.00900000000001</v>
          </cell>
          <cell r="EX59">
            <v>371.24900000000002</v>
          </cell>
          <cell r="EY59">
            <v>323.76</v>
          </cell>
          <cell r="EZ59">
            <v>428.99700000000001</v>
          </cell>
          <cell r="FA59">
            <v>255.68799999999999</v>
          </cell>
          <cell r="FB59">
            <v>173.309</v>
          </cell>
          <cell r="FC59">
            <v>340.536</v>
          </cell>
          <cell r="FD59">
            <v>169.55500000000001</v>
          </cell>
          <cell r="FE59">
            <v>170.98099999999999</v>
          </cell>
          <cell r="FF59">
            <v>3750.3539999999998</v>
          </cell>
          <cell r="FG59">
            <v>1996.6610000000001</v>
          </cell>
          <cell r="FH59">
            <v>1753.694</v>
          </cell>
          <cell r="FI59">
            <v>6474.16</v>
          </cell>
          <cell r="FJ59">
            <v>3178.6120000000001</v>
          </cell>
          <cell r="FK59">
            <v>3295.5479999999998</v>
          </cell>
          <cell r="FL59">
            <v>987.75099999999998</v>
          </cell>
          <cell r="FM59">
            <v>482.27499999999998</v>
          </cell>
          <cell r="FN59">
            <v>505.47699999999998</v>
          </cell>
          <cell r="FO59">
            <v>717.04300000000001</v>
          </cell>
          <cell r="FP59">
            <v>350.82400000000001</v>
          </cell>
          <cell r="FQ59">
            <v>366.21899999999999</v>
          </cell>
          <cell r="FR59">
            <v>469.416</v>
          </cell>
          <cell r="FS59">
            <v>239.52199999999999</v>
          </cell>
          <cell r="FT59">
            <v>229.89400000000001</v>
          </cell>
          <cell r="FU59">
            <v>247.62700000000001</v>
          </cell>
          <cell r="FV59">
            <v>111.301</v>
          </cell>
          <cell r="FW59">
            <v>136.32599999999999</v>
          </cell>
          <cell r="FX59">
            <v>94.878</v>
          </cell>
          <cell r="FY59">
            <v>36.228999999999999</v>
          </cell>
          <cell r="FZ59">
            <v>58.649000000000001</v>
          </cell>
          <cell r="GA59">
            <v>81.100999999999999</v>
          </cell>
          <cell r="GB59">
            <v>48.878</v>
          </cell>
          <cell r="GC59">
            <v>32.222999999999999</v>
          </cell>
          <cell r="GD59">
            <v>189.608</v>
          </cell>
          <cell r="GE59">
            <v>82.572999999999993</v>
          </cell>
          <cell r="GF59">
            <v>107.035</v>
          </cell>
          <cell r="GG59">
            <v>438.80399999999997</v>
          </cell>
          <cell r="GH59">
            <v>197.96799999999999</v>
          </cell>
          <cell r="GI59">
            <v>240.83699999999999</v>
          </cell>
          <cell r="GJ59">
            <v>265.37700000000001</v>
          </cell>
          <cell r="GK59">
            <v>125.89100000000001</v>
          </cell>
          <cell r="GL59">
            <v>139.48599999999999</v>
          </cell>
          <cell r="GM59">
            <v>25.7</v>
          </cell>
          <cell r="GN59">
            <v>5.6909999999999998</v>
          </cell>
          <cell r="GO59">
            <v>20.009</v>
          </cell>
          <cell r="GP59">
            <v>173.428</v>
          </cell>
          <cell r="GQ59">
            <v>72.076999999999998</v>
          </cell>
          <cell r="GR59">
            <v>101.351</v>
          </cell>
          <cell r="GS59">
            <v>172.44</v>
          </cell>
          <cell r="GT59">
            <v>103.038</v>
          </cell>
          <cell r="GU59">
            <v>69.402000000000001</v>
          </cell>
          <cell r="GV59">
            <v>81.302000000000007</v>
          </cell>
          <cell r="GW59">
            <v>53.401000000000003</v>
          </cell>
          <cell r="GX59">
            <v>27.902000000000001</v>
          </cell>
          <cell r="GY59">
            <v>75.159000000000006</v>
          </cell>
          <cell r="GZ59">
            <v>43.664000000000001</v>
          </cell>
          <cell r="HA59">
            <v>31.495000000000001</v>
          </cell>
          <cell r="HB59">
            <v>15.212</v>
          </cell>
          <cell r="HC59">
            <v>6.4619999999999997</v>
          </cell>
          <cell r="HD59">
            <v>8.75</v>
          </cell>
          <cell r="HE59">
            <v>97.281000000000006</v>
          </cell>
          <cell r="HF59">
            <v>59.374000000000002</v>
          </cell>
          <cell r="HG59">
            <v>37.905999999999999</v>
          </cell>
          <cell r="HH59">
            <v>3367.4189999999999</v>
          </cell>
          <cell r="HI59">
            <v>1796.9390000000001</v>
          </cell>
          <cell r="HJ59">
            <v>1570.48</v>
          </cell>
          <cell r="HK59">
            <v>677.48500000000001</v>
          </cell>
          <cell r="HL59">
            <v>346.596</v>
          </cell>
          <cell r="HM59">
            <v>330.88900000000001</v>
          </cell>
          <cell r="HN59">
            <v>177.55500000000001</v>
          </cell>
          <cell r="HO59">
            <v>94.807000000000002</v>
          </cell>
          <cell r="HP59">
            <v>82.748000000000005</v>
          </cell>
          <cell r="HQ59">
            <v>180.072</v>
          </cell>
          <cell r="HR59">
            <v>87.805000000000007</v>
          </cell>
          <cell r="HS59">
            <v>92.266999999999996</v>
          </cell>
          <cell r="HT59">
            <v>319.858</v>
          </cell>
          <cell r="HU59">
            <v>163.98400000000001</v>
          </cell>
          <cell r="HV59">
            <v>155.874</v>
          </cell>
          <cell r="HW59">
            <v>2689.9349999999999</v>
          </cell>
          <cell r="HX59">
            <v>1450.3430000000001</v>
          </cell>
          <cell r="HY59">
            <v>1239.5909999999999</v>
          </cell>
          <cell r="HZ59">
            <v>1246.9590000000001</v>
          </cell>
          <cell r="IA59">
            <v>647.60699999999997</v>
          </cell>
          <cell r="IB59">
            <v>599.35199999999998</v>
          </cell>
          <cell r="IC59">
            <v>367.89299999999997</v>
          </cell>
          <cell r="ID59">
            <v>181.00899999999999</v>
          </cell>
          <cell r="IE59">
            <v>186.88499999999999</v>
          </cell>
          <cell r="IF59">
            <v>374.65699999999998</v>
          </cell>
          <cell r="IG59">
            <v>203.38900000000001</v>
          </cell>
          <cell r="IH59">
            <v>171.268</v>
          </cell>
          <cell r="II59">
            <v>504.40899999999999</v>
          </cell>
          <cell r="IJ59">
            <v>263.209</v>
          </cell>
          <cell r="IK59">
            <v>241.2</v>
          </cell>
          <cell r="IL59">
            <v>1442.9749999999999</v>
          </cell>
          <cell r="IM59">
            <v>802.73699999999997</v>
          </cell>
          <cell r="IN59">
            <v>640.23900000000003</v>
          </cell>
          <cell r="IO59">
            <v>589.02200000000005</v>
          </cell>
          <cell r="IP59">
            <v>326.911</v>
          </cell>
          <cell r="IQ59">
            <v>262.11099999999999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0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0</v>
          </cell>
          <cell r="FU60">
            <v>0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0</v>
          </cell>
          <cell r="GE60">
            <v>0</v>
          </cell>
          <cell r="GF60">
            <v>0</v>
          </cell>
          <cell r="GG60">
            <v>0</v>
          </cell>
          <cell r="GH60">
            <v>0</v>
          </cell>
          <cell r="GI60">
            <v>0</v>
          </cell>
          <cell r="GJ60">
            <v>0</v>
          </cell>
          <cell r="GK60">
            <v>0</v>
          </cell>
          <cell r="GL60">
            <v>0</v>
          </cell>
          <cell r="GM60">
            <v>0</v>
          </cell>
          <cell r="GN60">
            <v>0</v>
          </cell>
          <cell r="GO60">
            <v>0</v>
          </cell>
          <cell r="GP60">
            <v>0</v>
          </cell>
          <cell r="GQ60">
            <v>0</v>
          </cell>
          <cell r="GR60">
            <v>0</v>
          </cell>
          <cell r="GS60">
            <v>0</v>
          </cell>
          <cell r="GT60">
            <v>0</v>
          </cell>
          <cell r="GU60">
            <v>0</v>
          </cell>
          <cell r="GV60">
            <v>0</v>
          </cell>
          <cell r="GW60">
            <v>0</v>
          </cell>
          <cell r="GX60">
            <v>0</v>
          </cell>
          <cell r="GY60">
            <v>0</v>
          </cell>
          <cell r="GZ60">
            <v>0</v>
          </cell>
          <cell r="HA60">
            <v>0</v>
          </cell>
          <cell r="HB60">
            <v>0</v>
          </cell>
          <cell r="HC60">
            <v>0</v>
          </cell>
          <cell r="HD60">
            <v>0</v>
          </cell>
          <cell r="HE60">
            <v>0</v>
          </cell>
          <cell r="HF60">
            <v>0</v>
          </cell>
          <cell r="HG60">
            <v>0</v>
          </cell>
          <cell r="HH60">
            <v>0</v>
          </cell>
          <cell r="HI60">
            <v>0</v>
          </cell>
          <cell r="HJ60">
            <v>0</v>
          </cell>
          <cell r="HK60">
            <v>0</v>
          </cell>
          <cell r="HL60">
            <v>0</v>
          </cell>
          <cell r="HM60">
            <v>0</v>
          </cell>
          <cell r="HN60">
            <v>0</v>
          </cell>
          <cell r="HO60">
            <v>0</v>
          </cell>
          <cell r="HP60">
            <v>0</v>
          </cell>
          <cell r="HQ60">
            <v>0</v>
          </cell>
          <cell r="HR60">
            <v>0</v>
          </cell>
          <cell r="HS60">
            <v>0</v>
          </cell>
          <cell r="HT60">
            <v>0</v>
          </cell>
          <cell r="HU60">
            <v>0</v>
          </cell>
          <cell r="HV60">
            <v>0</v>
          </cell>
          <cell r="HW60">
            <v>0</v>
          </cell>
          <cell r="HX60">
            <v>0</v>
          </cell>
          <cell r="HY60">
            <v>0</v>
          </cell>
          <cell r="HZ60">
            <v>0</v>
          </cell>
          <cell r="IA60">
            <v>0</v>
          </cell>
          <cell r="IB60">
            <v>0</v>
          </cell>
          <cell r="IC60">
            <v>0</v>
          </cell>
          <cell r="ID60">
            <v>0</v>
          </cell>
          <cell r="IE60">
            <v>0</v>
          </cell>
          <cell r="IF60">
            <v>0</v>
          </cell>
          <cell r="IG60">
            <v>0</v>
          </cell>
          <cell r="IH60">
            <v>0</v>
          </cell>
          <cell r="II60">
            <v>0</v>
          </cell>
          <cell r="IJ60">
            <v>0</v>
          </cell>
          <cell r="IK60">
            <v>0</v>
          </cell>
          <cell r="IL60">
            <v>0</v>
          </cell>
          <cell r="IM60">
            <v>0</v>
          </cell>
          <cell r="IN60">
            <v>0</v>
          </cell>
          <cell r="IO60">
            <v>0</v>
          </cell>
          <cell r="IP60">
            <v>0</v>
          </cell>
          <cell r="IQ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0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0</v>
          </cell>
          <cell r="FR61">
            <v>0</v>
          </cell>
          <cell r="FS61">
            <v>0</v>
          </cell>
          <cell r="FT61">
            <v>0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  <cell r="GY61">
            <v>0</v>
          </cell>
          <cell r="GZ61">
            <v>0</v>
          </cell>
          <cell r="HA61">
            <v>0</v>
          </cell>
          <cell r="HB61">
            <v>0</v>
          </cell>
          <cell r="HC61">
            <v>0</v>
          </cell>
          <cell r="HD61">
            <v>0</v>
          </cell>
          <cell r="HE61">
            <v>0</v>
          </cell>
          <cell r="HF61">
            <v>0</v>
          </cell>
          <cell r="HG61">
            <v>0</v>
          </cell>
          <cell r="HH61">
            <v>0</v>
          </cell>
          <cell r="HI61">
            <v>0</v>
          </cell>
          <cell r="HJ61">
            <v>0</v>
          </cell>
          <cell r="HK61">
            <v>0</v>
          </cell>
          <cell r="HL61">
            <v>0</v>
          </cell>
          <cell r="HM61">
            <v>0</v>
          </cell>
          <cell r="HN61">
            <v>0</v>
          </cell>
          <cell r="HO61">
            <v>0</v>
          </cell>
          <cell r="HP61">
            <v>0</v>
          </cell>
          <cell r="HQ61">
            <v>0</v>
          </cell>
          <cell r="HR61">
            <v>0</v>
          </cell>
          <cell r="HS61">
            <v>0</v>
          </cell>
          <cell r="HT61">
            <v>0</v>
          </cell>
          <cell r="HU61">
            <v>0</v>
          </cell>
          <cell r="HV61">
            <v>0</v>
          </cell>
          <cell r="HW61">
            <v>0</v>
          </cell>
          <cell r="HX61">
            <v>0</v>
          </cell>
          <cell r="HY61">
            <v>0</v>
          </cell>
          <cell r="HZ61">
            <v>0</v>
          </cell>
          <cell r="IA61">
            <v>0</v>
          </cell>
          <cell r="IB61">
            <v>0</v>
          </cell>
          <cell r="IC61">
            <v>0</v>
          </cell>
          <cell r="ID61">
            <v>0</v>
          </cell>
          <cell r="IE61">
            <v>0</v>
          </cell>
          <cell r="IF61">
            <v>0</v>
          </cell>
          <cell r="IG61">
            <v>0</v>
          </cell>
          <cell r="IH61">
            <v>0</v>
          </cell>
          <cell r="II61">
            <v>0</v>
          </cell>
          <cell r="IJ61">
            <v>0</v>
          </cell>
          <cell r="IK61">
            <v>0</v>
          </cell>
          <cell r="IL61">
            <v>0</v>
          </cell>
          <cell r="IM61">
            <v>0</v>
          </cell>
          <cell r="IN61">
            <v>0</v>
          </cell>
          <cell r="IO61">
            <v>0</v>
          </cell>
          <cell r="IP61">
            <v>0</v>
          </cell>
          <cell r="IQ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0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G62">
            <v>0</v>
          </cell>
          <cell r="GH62">
            <v>0</v>
          </cell>
          <cell r="GI62">
            <v>0</v>
          </cell>
          <cell r="GJ62">
            <v>0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  <cell r="HU62">
            <v>0</v>
          </cell>
          <cell r="HV62">
            <v>0</v>
          </cell>
          <cell r="HW62">
            <v>0</v>
          </cell>
          <cell r="HX62">
            <v>0</v>
          </cell>
          <cell r="HY62">
            <v>0</v>
          </cell>
          <cell r="HZ62">
            <v>0</v>
          </cell>
          <cell r="IA62">
            <v>0</v>
          </cell>
          <cell r="IB62">
            <v>0</v>
          </cell>
          <cell r="IC62">
            <v>0</v>
          </cell>
          <cell r="ID62">
            <v>0</v>
          </cell>
          <cell r="IE62">
            <v>0</v>
          </cell>
          <cell r="IF62">
            <v>0</v>
          </cell>
          <cell r="IG62">
            <v>0</v>
          </cell>
          <cell r="IH62">
            <v>0</v>
          </cell>
          <cell r="II62">
            <v>0</v>
          </cell>
          <cell r="IJ62">
            <v>0</v>
          </cell>
          <cell r="IK62">
            <v>0</v>
          </cell>
          <cell r="IL62">
            <v>0</v>
          </cell>
          <cell r="IM62">
            <v>0</v>
          </cell>
          <cell r="IN62">
            <v>0</v>
          </cell>
          <cell r="IO62">
            <v>0</v>
          </cell>
          <cell r="IP62">
            <v>0</v>
          </cell>
          <cell r="IQ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Q63">
            <v>0</v>
          </cell>
          <cell r="FR63">
            <v>0</v>
          </cell>
          <cell r="FS63">
            <v>0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0</v>
          </cell>
          <cell r="GB63">
            <v>0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0</v>
          </cell>
          <cell r="GJ63">
            <v>0</v>
          </cell>
          <cell r="GK63">
            <v>0</v>
          </cell>
          <cell r="GL63">
            <v>0</v>
          </cell>
          <cell r="GM63">
            <v>0</v>
          </cell>
          <cell r="GN63">
            <v>0</v>
          </cell>
          <cell r="GO63">
            <v>0</v>
          </cell>
          <cell r="GP63">
            <v>0</v>
          </cell>
          <cell r="GQ63">
            <v>0</v>
          </cell>
          <cell r="GR63">
            <v>0</v>
          </cell>
          <cell r="GS63">
            <v>0</v>
          </cell>
          <cell r="GT63">
            <v>0</v>
          </cell>
          <cell r="GU63">
            <v>0</v>
          </cell>
          <cell r="GV63">
            <v>0</v>
          </cell>
          <cell r="GW63">
            <v>0</v>
          </cell>
          <cell r="GX63">
            <v>0</v>
          </cell>
          <cell r="GY63">
            <v>0</v>
          </cell>
          <cell r="GZ63">
            <v>0</v>
          </cell>
          <cell r="HA63">
            <v>0</v>
          </cell>
          <cell r="HB63">
            <v>0</v>
          </cell>
          <cell r="HC63">
            <v>0</v>
          </cell>
          <cell r="HD63">
            <v>0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0</v>
          </cell>
          <cell r="HJ63">
            <v>0</v>
          </cell>
          <cell r="HK63">
            <v>0</v>
          </cell>
          <cell r="HL63">
            <v>0</v>
          </cell>
          <cell r="HM63">
            <v>0</v>
          </cell>
          <cell r="HN63">
            <v>0</v>
          </cell>
          <cell r="HO63">
            <v>0</v>
          </cell>
          <cell r="HP63">
            <v>0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0</v>
          </cell>
          <cell r="IC63">
            <v>0</v>
          </cell>
          <cell r="ID63">
            <v>0</v>
          </cell>
          <cell r="IE63">
            <v>0</v>
          </cell>
          <cell r="IF63">
            <v>0</v>
          </cell>
          <cell r="IG63">
            <v>0</v>
          </cell>
          <cell r="IH63">
            <v>0</v>
          </cell>
          <cell r="II63">
            <v>0</v>
          </cell>
          <cell r="IJ63">
            <v>0</v>
          </cell>
          <cell r="IK63">
            <v>0</v>
          </cell>
          <cell r="IL63">
            <v>0</v>
          </cell>
          <cell r="IM63">
            <v>0</v>
          </cell>
          <cell r="IN63">
            <v>0</v>
          </cell>
          <cell r="IO63">
            <v>0</v>
          </cell>
          <cell r="IP63">
            <v>0</v>
          </cell>
          <cell r="IQ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  <cell r="HU64">
            <v>0</v>
          </cell>
          <cell r="HV64">
            <v>0</v>
          </cell>
          <cell r="HW64">
            <v>0</v>
          </cell>
          <cell r="HX64">
            <v>0</v>
          </cell>
          <cell r="HY64">
            <v>0</v>
          </cell>
          <cell r="HZ64">
            <v>0</v>
          </cell>
          <cell r="IA64">
            <v>0</v>
          </cell>
          <cell r="IB64">
            <v>0</v>
          </cell>
          <cell r="IC64">
            <v>0</v>
          </cell>
          <cell r="ID64">
            <v>0</v>
          </cell>
          <cell r="IE64">
            <v>0</v>
          </cell>
          <cell r="IF64">
            <v>0</v>
          </cell>
          <cell r="IG64">
            <v>0</v>
          </cell>
          <cell r="IH64">
            <v>0</v>
          </cell>
          <cell r="II64">
            <v>0</v>
          </cell>
          <cell r="IJ64">
            <v>0</v>
          </cell>
          <cell r="IK64">
            <v>0</v>
          </cell>
          <cell r="IL64">
            <v>0</v>
          </cell>
          <cell r="IM64">
            <v>0</v>
          </cell>
          <cell r="IN64">
            <v>0</v>
          </cell>
          <cell r="IO64">
            <v>0</v>
          </cell>
          <cell r="IP64">
            <v>0</v>
          </cell>
          <cell r="IQ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0</v>
          </cell>
          <cell r="IC65">
            <v>0</v>
          </cell>
          <cell r="ID65">
            <v>0</v>
          </cell>
          <cell r="IE65">
            <v>0</v>
          </cell>
          <cell r="IF65">
            <v>0</v>
          </cell>
          <cell r="IG65">
            <v>0</v>
          </cell>
          <cell r="IH65">
            <v>0</v>
          </cell>
          <cell r="II65">
            <v>0</v>
          </cell>
          <cell r="IJ65">
            <v>0</v>
          </cell>
          <cell r="IK65">
            <v>0</v>
          </cell>
          <cell r="IL65">
            <v>0</v>
          </cell>
          <cell r="IM65">
            <v>0</v>
          </cell>
          <cell r="IN65">
            <v>0</v>
          </cell>
          <cell r="IO65">
            <v>0</v>
          </cell>
          <cell r="IP65">
            <v>0</v>
          </cell>
          <cell r="IQ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0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0</v>
          </cell>
          <cell r="IC66">
            <v>0</v>
          </cell>
          <cell r="ID66">
            <v>0</v>
          </cell>
          <cell r="IE66">
            <v>0</v>
          </cell>
          <cell r="IF66">
            <v>0</v>
          </cell>
          <cell r="IG66">
            <v>0</v>
          </cell>
          <cell r="IH66">
            <v>0</v>
          </cell>
          <cell r="II66">
            <v>0</v>
          </cell>
          <cell r="IJ66">
            <v>0</v>
          </cell>
          <cell r="IK66">
            <v>0</v>
          </cell>
          <cell r="IL66">
            <v>0</v>
          </cell>
          <cell r="IM66">
            <v>0</v>
          </cell>
          <cell r="IN66">
            <v>0</v>
          </cell>
          <cell r="IO66">
            <v>0</v>
          </cell>
          <cell r="IP66">
            <v>0</v>
          </cell>
          <cell r="IQ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0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0</v>
          </cell>
          <cell r="IG67">
            <v>0</v>
          </cell>
          <cell r="IH67">
            <v>0</v>
          </cell>
          <cell r="II67">
            <v>0</v>
          </cell>
          <cell r="IJ67">
            <v>0</v>
          </cell>
          <cell r="IK67">
            <v>0</v>
          </cell>
          <cell r="IL67">
            <v>0</v>
          </cell>
          <cell r="IM67">
            <v>0</v>
          </cell>
          <cell r="IN67">
            <v>0</v>
          </cell>
          <cell r="IO67">
            <v>0</v>
          </cell>
          <cell r="IP67">
            <v>0</v>
          </cell>
          <cell r="IQ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  <cell r="GY68">
            <v>0</v>
          </cell>
          <cell r="GZ68">
            <v>0</v>
          </cell>
          <cell r="HA68">
            <v>0</v>
          </cell>
          <cell r="HB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  <cell r="HG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0</v>
          </cell>
          <cell r="HN68">
            <v>0</v>
          </cell>
          <cell r="HO68">
            <v>0</v>
          </cell>
          <cell r="HP68">
            <v>0</v>
          </cell>
          <cell r="HQ68">
            <v>0</v>
          </cell>
          <cell r="HR68">
            <v>0</v>
          </cell>
          <cell r="HS68">
            <v>0</v>
          </cell>
          <cell r="HT68">
            <v>0</v>
          </cell>
          <cell r="HU68">
            <v>0</v>
          </cell>
          <cell r="HV68">
            <v>0</v>
          </cell>
          <cell r="HW68">
            <v>0</v>
          </cell>
          <cell r="HX68">
            <v>0</v>
          </cell>
          <cell r="HY68">
            <v>0</v>
          </cell>
          <cell r="HZ68">
            <v>0</v>
          </cell>
          <cell r="IA68">
            <v>0</v>
          </cell>
          <cell r="IB68">
            <v>0</v>
          </cell>
          <cell r="IC68">
            <v>0</v>
          </cell>
          <cell r="ID68">
            <v>0</v>
          </cell>
          <cell r="IE68">
            <v>0</v>
          </cell>
          <cell r="IF68">
            <v>0</v>
          </cell>
          <cell r="IG68">
            <v>0</v>
          </cell>
          <cell r="IH68">
            <v>0</v>
          </cell>
          <cell r="II68">
            <v>0</v>
          </cell>
          <cell r="IJ68">
            <v>0</v>
          </cell>
          <cell r="IK68">
            <v>0</v>
          </cell>
          <cell r="IL68">
            <v>0</v>
          </cell>
          <cell r="IM68">
            <v>0</v>
          </cell>
          <cell r="IN68">
            <v>0</v>
          </cell>
          <cell r="IO68">
            <v>0</v>
          </cell>
          <cell r="IP68">
            <v>0</v>
          </cell>
          <cell r="IQ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  <cell r="HU69">
            <v>0</v>
          </cell>
          <cell r="HV69">
            <v>0</v>
          </cell>
          <cell r="HW69">
            <v>0</v>
          </cell>
          <cell r="HX69">
            <v>0</v>
          </cell>
          <cell r="HY69">
            <v>0</v>
          </cell>
          <cell r="HZ69">
            <v>0</v>
          </cell>
          <cell r="IA69">
            <v>0</v>
          </cell>
          <cell r="IB69">
            <v>0</v>
          </cell>
          <cell r="IC69">
            <v>0</v>
          </cell>
          <cell r="ID69">
            <v>0</v>
          </cell>
          <cell r="IE69">
            <v>0</v>
          </cell>
          <cell r="IF69">
            <v>0</v>
          </cell>
          <cell r="IG69">
            <v>0</v>
          </cell>
          <cell r="IH69">
            <v>0</v>
          </cell>
          <cell r="II69">
            <v>0</v>
          </cell>
          <cell r="IJ69">
            <v>0</v>
          </cell>
          <cell r="IK69">
            <v>0</v>
          </cell>
          <cell r="IL69">
            <v>0</v>
          </cell>
          <cell r="IM69">
            <v>0</v>
          </cell>
          <cell r="IN69">
            <v>0</v>
          </cell>
          <cell r="IO69">
            <v>0</v>
          </cell>
          <cell r="IP69">
            <v>0</v>
          </cell>
          <cell r="IQ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0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0</v>
          </cell>
          <cell r="HN70">
            <v>0</v>
          </cell>
          <cell r="HO70">
            <v>0</v>
          </cell>
          <cell r="HP70">
            <v>0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0</v>
          </cell>
          <cell r="IE70">
            <v>0</v>
          </cell>
          <cell r="IF70">
            <v>0</v>
          </cell>
          <cell r="IG70">
            <v>0</v>
          </cell>
          <cell r="IH70">
            <v>0</v>
          </cell>
          <cell r="II70">
            <v>0</v>
          </cell>
          <cell r="IJ70">
            <v>0</v>
          </cell>
          <cell r="IK70">
            <v>0</v>
          </cell>
          <cell r="IL70">
            <v>0</v>
          </cell>
          <cell r="IM70">
            <v>0</v>
          </cell>
          <cell r="IN70">
            <v>0</v>
          </cell>
          <cell r="IO70">
            <v>0</v>
          </cell>
          <cell r="IP70">
            <v>0</v>
          </cell>
          <cell r="IQ70">
            <v>0</v>
          </cell>
        </row>
        <row r="71">
          <cell r="B71">
            <v>31.007000000000001</v>
          </cell>
          <cell r="C71">
            <v>73.197000000000003</v>
          </cell>
          <cell r="D71">
            <v>43.783000000000001</v>
          </cell>
          <cell r="E71">
            <v>29.414000000000001</v>
          </cell>
          <cell r="F71">
            <v>11.840999999999999</v>
          </cell>
          <cell r="G71">
            <v>5.7720000000000002</v>
          </cell>
          <cell r="H71">
            <v>6.069</v>
          </cell>
          <cell r="I71">
            <v>126.852</v>
          </cell>
          <cell r="J71">
            <v>69.316999999999993</v>
          </cell>
          <cell r="K71">
            <v>57.534999999999997</v>
          </cell>
          <cell r="L71">
            <v>594.62400000000002</v>
          </cell>
          <cell r="M71">
            <v>351.81200000000001</v>
          </cell>
          <cell r="N71">
            <v>242.81200000000001</v>
          </cell>
          <cell r="O71">
            <v>23.204999999999998</v>
          </cell>
          <cell r="P71">
            <v>12.942</v>
          </cell>
          <cell r="Q71">
            <v>10.263999999999999</v>
          </cell>
          <cell r="R71">
            <v>7.08</v>
          </cell>
          <cell r="S71">
            <v>4.5359999999999996</v>
          </cell>
          <cell r="T71">
            <v>2.5449999999999999</v>
          </cell>
          <cell r="U71">
            <v>6.827</v>
          </cell>
          <cell r="V71">
            <v>3.2829999999999999</v>
          </cell>
          <cell r="W71">
            <v>3.544</v>
          </cell>
          <cell r="X71">
            <v>9.298</v>
          </cell>
          <cell r="Y71">
            <v>5.1230000000000002</v>
          </cell>
          <cell r="Z71">
            <v>4.1749999999999998</v>
          </cell>
          <cell r="AA71">
            <v>571.41899999999998</v>
          </cell>
          <cell r="AB71">
            <v>338.87</v>
          </cell>
          <cell r="AC71">
            <v>232.54900000000001</v>
          </cell>
          <cell r="AD71">
            <v>83.677000000000007</v>
          </cell>
          <cell r="AE71">
            <v>55.075000000000003</v>
          </cell>
          <cell r="AF71">
            <v>28.602</v>
          </cell>
          <cell r="AG71">
            <v>16.065999999999999</v>
          </cell>
          <cell r="AH71">
            <v>10.196999999999999</v>
          </cell>
          <cell r="AI71">
            <v>5.8689999999999998</v>
          </cell>
          <cell r="AJ71">
            <v>18.667000000000002</v>
          </cell>
          <cell r="AK71">
            <v>12.108000000000001</v>
          </cell>
          <cell r="AL71">
            <v>6.5590000000000002</v>
          </cell>
          <cell r="AM71">
            <v>48.945</v>
          </cell>
          <cell r="AN71">
            <v>32.771000000000001</v>
          </cell>
          <cell r="AO71">
            <v>16.173999999999999</v>
          </cell>
          <cell r="AP71">
            <v>487.74099999999999</v>
          </cell>
          <cell r="AQ71">
            <v>283.79500000000002</v>
          </cell>
          <cell r="AR71">
            <v>203.946</v>
          </cell>
          <cell r="AS71">
            <v>90.394000000000005</v>
          </cell>
          <cell r="AT71">
            <v>56.06</v>
          </cell>
          <cell r="AU71">
            <v>34.334000000000003</v>
          </cell>
          <cell r="AV71">
            <v>397.34800000000001</v>
          </cell>
          <cell r="AW71">
            <v>227.73500000000001</v>
          </cell>
          <cell r="AX71">
            <v>169.613</v>
          </cell>
          <cell r="AY71">
            <v>124.91800000000001</v>
          </cell>
          <cell r="AZ71">
            <v>65.224999999999994</v>
          </cell>
          <cell r="BA71">
            <v>59.692999999999998</v>
          </cell>
          <cell r="BB71">
            <v>272.43</v>
          </cell>
          <cell r="BC71">
            <v>162.51</v>
          </cell>
          <cell r="BD71">
            <v>109.92</v>
          </cell>
          <cell r="BE71">
            <v>5.4340000000000002</v>
          </cell>
          <cell r="BF71">
            <v>2.8519999999999999</v>
          </cell>
          <cell r="BG71">
            <v>2.5819999999999999</v>
          </cell>
          <cell r="BH71">
            <v>589.19000000000005</v>
          </cell>
          <cell r="BI71">
            <v>348.96</v>
          </cell>
          <cell r="BJ71">
            <v>240.23099999999999</v>
          </cell>
          <cell r="BK71">
            <v>3983.8870000000002</v>
          </cell>
          <cell r="BL71">
            <v>1902.2470000000001</v>
          </cell>
          <cell r="BM71">
            <v>2081.64</v>
          </cell>
          <cell r="BN71">
            <v>164.363</v>
          </cell>
          <cell r="BO71">
            <v>93.503</v>
          </cell>
          <cell r="BP71">
            <v>70.86</v>
          </cell>
          <cell r="BQ71">
            <v>56.344999999999999</v>
          </cell>
          <cell r="BR71">
            <v>35.5</v>
          </cell>
          <cell r="BS71">
            <v>20.844999999999999</v>
          </cell>
          <cell r="BT71">
            <v>29.356000000000002</v>
          </cell>
          <cell r="BU71">
            <v>17.471</v>
          </cell>
          <cell r="BV71">
            <v>11.885999999999999</v>
          </cell>
          <cell r="BW71">
            <v>26.989000000000001</v>
          </cell>
          <cell r="BX71">
            <v>18.029</v>
          </cell>
          <cell r="BY71">
            <v>8.9589999999999996</v>
          </cell>
          <cell r="BZ71">
            <v>4.4089999999999998</v>
          </cell>
          <cell r="CA71">
            <v>1.381</v>
          </cell>
          <cell r="CB71">
            <v>3.028</v>
          </cell>
          <cell r="CC71">
            <v>5.8579999999999997</v>
          </cell>
          <cell r="CD71">
            <v>3.121</v>
          </cell>
          <cell r="CE71">
            <v>2.7370000000000001</v>
          </cell>
          <cell r="CF71">
            <v>102.16</v>
          </cell>
          <cell r="CG71">
            <v>54.881999999999998</v>
          </cell>
          <cell r="CH71">
            <v>47.279000000000003</v>
          </cell>
          <cell r="CI71">
            <v>61.517000000000003</v>
          </cell>
          <cell r="CJ71">
            <v>31.341999999999999</v>
          </cell>
          <cell r="CK71">
            <v>30.175000000000001</v>
          </cell>
          <cell r="CL71">
            <v>4.524</v>
          </cell>
          <cell r="CM71">
            <v>1.9430000000000001</v>
          </cell>
          <cell r="CN71">
            <v>2.5819999999999999</v>
          </cell>
          <cell r="CO71">
            <v>0.69699999999999995</v>
          </cell>
          <cell r="CP71">
            <v>0</v>
          </cell>
          <cell r="CQ71">
            <v>0.69699999999999995</v>
          </cell>
          <cell r="CR71">
            <v>56.993000000000002</v>
          </cell>
          <cell r="CS71">
            <v>29.4</v>
          </cell>
          <cell r="CT71">
            <v>27.593</v>
          </cell>
          <cell r="CU71">
            <v>51.935000000000002</v>
          </cell>
          <cell r="CV71">
            <v>29.512</v>
          </cell>
          <cell r="CW71">
            <v>22.422000000000001</v>
          </cell>
          <cell r="CX71">
            <v>8.7579999999999991</v>
          </cell>
          <cell r="CY71">
            <v>5.1029999999999998</v>
          </cell>
          <cell r="CZ71">
            <v>3.6549999999999998</v>
          </cell>
          <cell r="DA71">
            <v>0.90900000000000003</v>
          </cell>
          <cell r="DB71">
            <v>0.90900000000000003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51.026000000000003</v>
          </cell>
          <cell r="DH71">
            <v>28.603000000000002</v>
          </cell>
          <cell r="DI71">
            <v>22.422000000000001</v>
          </cell>
          <cell r="DJ71">
            <v>4128.1440000000002</v>
          </cell>
          <cell r="DK71">
            <v>2190.2950000000001</v>
          </cell>
          <cell r="DL71">
            <v>1937.85</v>
          </cell>
          <cell r="DM71">
            <v>737.47900000000004</v>
          </cell>
          <cell r="DN71">
            <v>363.17399999999998</v>
          </cell>
          <cell r="DO71">
            <v>374.30500000000001</v>
          </cell>
          <cell r="DP71">
            <v>175.947</v>
          </cell>
          <cell r="DQ71">
            <v>83.85</v>
          </cell>
          <cell r="DR71">
            <v>92.096999999999994</v>
          </cell>
          <cell r="DS71">
            <v>226.37200000000001</v>
          </cell>
          <cell r="DT71">
            <v>109.258</v>
          </cell>
          <cell r="DU71">
            <v>117.114</v>
          </cell>
          <cell r="DV71">
            <v>335.161</v>
          </cell>
          <cell r="DW71">
            <v>170.066</v>
          </cell>
          <cell r="DX71">
            <v>165.095</v>
          </cell>
          <cell r="DY71">
            <v>3390.665</v>
          </cell>
          <cell r="DZ71">
            <v>1827.1210000000001</v>
          </cell>
          <cell r="EA71">
            <v>1563.5440000000001</v>
          </cell>
          <cell r="EB71">
            <v>1580.367</v>
          </cell>
          <cell r="EC71">
            <v>822.73299999999995</v>
          </cell>
          <cell r="ED71">
            <v>757.63400000000001</v>
          </cell>
          <cell r="EE71">
            <v>434.36</v>
          </cell>
          <cell r="EF71">
            <v>214.93199999999999</v>
          </cell>
          <cell r="EG71">
            <v>219.428</v>
          </cell>
          <cell r="EH71">
            <v>512.18899999999996</v>
          </cell>
          <cell r="EI71">
            <v>271.98500000000001</v>
          </cell>
          <cell r="EJ71">
            <v>240.20400000000001</v>
          </cell>
          <cell r="EK71">
            <v>633.81799999999998</v>
          </cell>
          <cell r="EL71">
            <v>335.81599999999997</v>
          </cell>
          <cell r="EM71">
            <v>298.00200000000001</v>
          </cell>
          <cell r="EN71">
            <v>1810.298</v>
          </cell>
          <cell r="EO71">
            <v>1004.388</v>
          </cell>
          <cell r="EP71">
            <v>805.91</v>
          </cell>
          <cell r="EQ71">
            <v>683.06600000000003</v>
          </cell>
          <cell r="ER71">
            <v>368.91899999999998</v>
          </cell>
          <cell r="ES71">
            <v>314.14600000000002</v>
          </cell>
          <cell r="ET71">
            <v>1127.2329999999999</v>
          </cell>
          <cell r="EU71">
            <v>635.46900000000005</v>
          </cell>
          <cell r="EV71">
            <v>491.76400000000001</v>
          </cell>
          <cell r="EW71">
            <v>684.63199999999995</v>
          </cell>
          <cell r="EX71">
            <v>372.93599999999998</v>
          </cell>
          <cell r="EY71">
            <v>311.69600000000003</v>
          </cell>
          <cell r="EZ71">
            <v>442.601</v>
          </cell>
          <cell r="FA71">
            <v>262.53300000000002</v>
          </cell>
          <cell r="FB71">
            <v>180.06800000000001</v>
          </cell>
          <cell r="FC71">
            <v>323.40699999999998</v>
          </cell>
          <cell r="FD71">
            <v>167.001</v>
          </cell>
          <cell r="FE71">
            <v>156.40600000000001</v>
          </cell>
          <cell r="FF71">
            <v>3804.7370000000001</v>
          </cell>
          <cell r="FG71">
            <v>2023.2940000000001</v>
          </cell>
          <cell r="FH71">
            <v>1781.443</v>
          </cell>
          <cell r="FI71">
            <v>6559.48</v>
          </cell>
          <cell r="FJ71">
            <v>3236.97</v>
          </cell>
          <cell r="FK71">
            <v>3322.51</v>
          </cell>
          <cell r="FL71">
            <v>982.73299999999995</v>
          </cell>
          <cell r="FM71">
            <v>500.35</v>
          </cell>
          <cell r="FN71">
            <v>482.38299999999998</v>
          </cell>
          <cell r="FO71">
            <v>702.82100000000003</v>
          </cell>
          <cell r="FP71">
            <v>365.14299999999997</v>
          </cell>
          <cell r="FQ71">
            <v>337.678</v>
          </cell>
          <cell r="FR71">
            <v>471.46699999999998</v>
          </cell>
          <cell r="FS71">
            <v>259.31</v>
          </cell>
          <cell r="FT71">
            <v>212.15799999999999</v>
          </cell>
          <cell r="FU71">
            <v>231.35400000000001</v>
          </cell>
          <cell r="FV71">
            <v>105.834</v>
          </cell>
          <cell r="FW71">
            <v>125.52</v>
          </cell>
          <cell r="FX71">
            <v>96.706000000000003</v>
          </cell>
          <cell r="FY71">
            <v>38.164000000000001</v>
          </cell>
          <cell r="FZ71">
            <v>58.542000000000002</v>
          </cell>
          <cell r="GA71">
            <v>86.983999999999995</v>
          </cell>
          <cell r="GB71">
            <v>49.393999999999998</v>
          </cell>
          <cell r="GC71">
            <v>37.588999999999999</v>
          </cell>
          <cell r="GD71">
            <v>192.928</v>
          </cell>
          <cell r="GE71">
            <v>85.811999999999998</v>
          </cell>
          <cell r="GF71">
            <v>107.116</v>
          </cell>
          <cell r="GG71">
            <v>399.45299999999997</v>
          </cell>
          <cell r="GH71">
            <v>192.25700000000001</v>
          </cell>
          <cell r="GI71">
            <v>207.196</v>
          </cell>
          <cell r="GJ71">
            <v>244.31899999999999</v>
          </cell>
          <cell r="GK71">
            <v>126.664</v>
          </cell>
          <cell r="GL71">
            <v>117.654</v>
          </cell>
          <cell r="GM71">
            <v>26.9</v>
          </cell>
          <cell r="GN71">
            <v>9.3490000000000002</v>
          </cell>
          <cell r="GO71">
            <v>17.550999999999998</v>
          </cell>
          <cell r="GP71">
            <v>155.13499999999999</v>
          </cell>
          <cell r="GQ71">
            <v>65.593000000000004</v>
          </cell>
          <cell r="GR71">
            <v>89.542000000000002</v>
          </cell>
          <cell r="GS71">
            <v>203.86600000000001</v>
          </cell>
          <cell r="GT71">
            <v>109.95099999999999</v>
          </cell>
          <cell r="GU71">
            <v>93.915000000000006</v>
          </cell>
          <cell r="GV71">
            <v>82.700999999999993</v>
          </cell>
          <cell r="GW71">
            <v>52.110999999999997</v>
          </cell>
          <cell r="GX71">
            <v>30.588999999999999</v>
          </cell>
          <cell r="GY71">
            <v>79.088999999999999</v>
          </cell>
          <cell r="GZ71">
            <v>40.335999999999999</v>
          </cell>
          <cell r="HA71">
            <v>38.752000000000002</v>
          </cell>
          <cell r="HB71">
            <v>16.795999999999999</v>
          </cell>
          <cell r="HC71">
            <v>5.43</v>
          </cell>
          <cell r="HD71">
            <v>11.366</v>
          </cell>
          <cell r="HE71">
            <v>124.777</v>
          </cell>
          <cell r="HF71">
            <v>69.614000000000004</v>
          </cell>
          <cell r="HG71">
            <v>55.162999999999997</v>
          </cell>
          <cell r="HH71">
            <v>3427.8910000000001</v>
          </cell>
          <cell r="HI71">
            <v>1809.2809999999999</v>
          </cell>
          <cell r="HJ71">
            <v>1618.61</v>
          </cell>
          <cell r="HK71">
            <v>670.71699999999998</v>
          </cell>
          <cell r="HL71">
            <v>347.79199999999997</v>
          </cell>
          <cell r="HM71">
            <v>322.92399999999998</v>
          </cell>
          <cell r="HN71">
            <v>178.68799999999999</v>
          </cell>
          <cell r="HO71">
            <v>90.43</v>
          </cell>
          <cell r="HP71">
            <v>88.257999999999996</v>
          </cell>
          <cell r="HQ71">
            <v>189.71100000000001</v>
          </cell>
          <cell r="HR71">
            <v>101.387</v>
          </cell>
          <cell r="HS71">
            <v>88.323999999999998</v>
          </cell>
          <cell r="HT71">
            <v>302.31799999999998</v>
          </cell>
          <cell r="HU71">
            <v>155.976</v>
          </cell>
          <cell r="HV71">
            <v>146.34299999999999</v>
          </cell>
          <cell r="HW71">
            <v>2757.1750000000002</v>
          </cell>
          <cell r="HX71">
            <v>1461.489</v>
          </cell>
          <cell r="HY71">
            <v>1295.6859999999999</v>
          </cell>
          <cell r="HZ71">
            <v>1289.037</v>
          </cell>
          <cell r="IA71">
            <v>660.53200000000004</v>
          </cell>
          <cell r="IB71">
            <v>628.505</v>
          </cell>
          <cell r="IC71">
            <v>349.791</v>
          </cell>
          <cell r="ID71">
            <v>170.626</v>
          </cell>
          <cell r="IE71">
            <v>179.16499999999999</v>
          </cell>
          <cell r="IF71">
            <v>421.12400000000002</v>
          </cell>
          <cell r="IG71">
            <v>225.042</v>
          </cell>
          <cell r="IH71">
            <v>196.08199999999999</v>
          </cell>
          <cell r="II71">
            <v>518.12199999999996</v>
          </cell>
          <cell r="IJ71">
            <v>264.86399999999998</v>
          </cell>
          <cell r="IK71">
            <v>253.25700000000001</v>
          </cell>
          <cell r="IL71">
            <v>1468.1369999999999</v>
          </cell>
          <cell r="IM71">
            <v>800.95699999999999</v>
          </cell>
          <cell r="IN71">
            <v>667.18100000000004</v>
          </cell>
          <cell r="IO71">
            <v>580.06899999999996</v>
          </cell>
          <cell r="IP71">
            <v>311.09800000000001</v>
          </cell>
          <cell r="IQ71">
            <v>268.971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  <cell r="HU72">
            <v>0</v>
          </cell>
          <cell r="HV72">
            <v>0</v>
          </cell>
          <cell r="HW72">
            <v>0</v>
          </cell>
          <cell r="HX72">
            <v>0</v>
          </cell>
          <cell r="HY72">
            <v>0</v>
          </cell>
          <cell r="HZ72">
            <v>0</v>
          </cell>
          <cell r="IA72">
            <v>0</v>
          </cell>
          <cell r="IB72">
            <v>0</v>
          </cell>
          <cell r="IC72">
            <v>0</v>
          </cell>
          <cell r="ID72">
            <v>0</v>
          </cell>
          <cell r="IE72">
            <v>0</v>
          </cell>
          <cell r="IF72">
            <v>0</v>
          </cell>
          <cell r="IG72">
            <v>0</v>
          </cell>
          <cell r="IH72">
            <v>0</v>
          </cell>
          <cell r="II72">
            <v>0</v>
          </cell>
          <cell r="IJ72">
            <v>0</v>
          </cell>
          <cell r="IK72">
            <v>0</v>
          </cell>
          <cell r="IL72">
            <v>0</v>
          </cell>
          <cell r="IM72">
            <v>0</v>
          </cell>
          <cell r="IN72">
            <v>0</v>
          </cell>
          <cell r="IO72">
            <v>0</v>
          </cell>
          <cell r="IP72">
            <v>0</v>
          </cell>
          <cell r="IQ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0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  <cell r="HU73">
            <v>0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0</v>
          </cell>
          <cell r="IA73">
            <v>0</v>
          </cell>
          <cell r="IB73">
            <v>0</v>
          </cell>
          <cell r="IC73">
            <v>0</v>
          </cell>
          <cell r="ID73">
            <v>0</v>
          </cell>
          <cell r="IE73">
            <v>0</v>
          </cell>
          <cell r="IF73">
            <v>0</v>
          </cell>
          <cell r="IG73">
            <v>0</v>
          </cell>
          <cell r="IH73">
            <v>0</v>
          </cell>
          <cell r="II73">
            <v>0</v>
          </cell>
          <cell r="IJ73">
            <v>0</v>
          </cell>
          <cell r="IK73">
            <v>0</v>
          </cell>
          <cell r="IL73">
            <v>0</v>
          </cell>
          <cell r="IM73">
            <v>0</v>
          </cell>
          <cell r="IN73">
            <v>0</v>
          </cell>
          <cell r="IO73">
            <v>0</v>
          </cell>
          <cell r="IP73">
            <v>0</v>
          </cell>
          <cell r="IQ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  <cell r="HU74">
            <v>0</v>
          </cell>
          <cell r="HV74">
            <v>0</v>
          </cell>
          <cell r="HW74">
            <v>0</v>
          </cell>
          <cell r="HX74">
            <v>0</v>
          </cell>
          <cell r="HY74">
            <v>0</v>
          </cell>
          <cell r="HZ74">
            <v>0</v>
          </cell>
          <cell r="IA74">
            <v>0</v>
          </cell>
          <cell r="IB74">
            <v>0</v>
          </cell>
          <cell r="IC74">
            <v>0</v>
          </cell>
          <cell r="ID74">
            <v>0</v>
          </cell>
          <cell r="IE74">
            <v>0</v>
          </cell>
          <cell r="IF74">
            <v>0</v>
          </cell>
          <cell r="IG74">
            <v>0</v>
          </cell>
          <cell r="IH74">
            <v>0</v>
          </cell>
          <cell r="II74">
            <v>0</v>
          </cell>
          <cell r="IJ74">
            <v>0</v>
          </cell>
          <cell r="IK74">
            <v>0</v>
          </cell>
          <cell r="IL74">
            <v>0</v>
          </cell>
          <cell r="IM74">
            <v>0</v>
          </cell>
          <cell r="IN74">
            <v>0</v>
          </cell>
          <cell r="IO74">
            <v>0</v>
          </cell>
          <cell r="IP74">
            <v>0</v>
          </cell>
          <cell r="IQ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  <cell r="IC75">
            <v>0</v>
          </cell>
          <cell r="ID75">
            <v>0</v>
          </cell>
          <cell r="IE75">
            <v>0</v>
          </cell>
          <cell r="IF75">
            <v>0</v>
          </cell>
          <cell r="IG75">
            <v>0</v>
          </cell>
          <cell r="IH75">
            <v>0</v>
          </cell>
          <cell r="II75">
            <v>0</v>
          </cell>
          <cell r="IJ75">
            <v>0</v>
          </cell>
          <cell r="IK75">
            <v>0</v>
          </cell>
          <cell r="IL75">
            <v>0</v>
          </cell>
          <cell r="IM75">
            <v>0</v>
          </cell>
          <cell r="IN75">
            <v>0</v>
          </cell>
          <cell r="IO75">
            <v>0</v>
          </cell>
          <cell r="IP75">
            <v>0</v>
          </cell>
          <cell r="IQ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  <cell r="HU76">
            <v>0</v>
          </cell>
          <cell r="HV76">
            <v>0</v>
          </cell>
          <cell r="HW76">
            <v>0</v>
          </cell>
          <cell r="HX76">
            <v>0</v>
          </cell>
          <cell r="HY76">
            <v>0</v>
          </cell>
          <cell r="HZ76">
            <v>0</v>
          </cell>
          <cell r="IA76">
            <v>0</v>
          </cell>
          <cell r="IB76">
            <v>0</v>
          </cell>
          <cell r="IC76">
            <v>0</v>
          </cell>
          <cell r="ID76">
            <v>0</v>
          </cell>
          <cell r="IE76">
            <v>0</v>
          </cell>
          <cell r="IF76">
            <v>0</v>
          </cell>
          <cell r="IG76">
            <v>0</v>
          </cell>
          <cell r="IH76">
            <v>0</v>
          </cell>
          <cell r="II76">
            <v>0</v>
          </cell>
          <cell r="IJ76">
            <v>0</v>
          </cell>
          <cell r="IK76">
            <v>0</v>
          </cell>
          <cell r="IL76">
            <v>0</v>
          </cell>
          <cell r="IM76">
            <v>0</v>
          </cell>
          <cell r="IN76">
            <v>0</v>
          </cell>
          <cell r="IO76">
            <v>0</v>
          </cell>
          <cell r="IP76">
            <v>0</v>
          </cell>
          <cell r="IQ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U77">
            <v>0</v>
          </cell>
          <cell r="HV77">
            <v>0</v>
          </cell>
          <cell r="HW77">
            <v>0</v>
          </cell>
          <cell r="HX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0</v>
          </cell>
          <cell r="IC77">
            <v>0</v>
          </cell>
          <cell r="ID77">
            <v>0</v>
          </cell>
          <cell r="IE77">
            <v>0</v>
          </cell>
          <cell r="IF77">
            <v>0</v>
          </cell>
          <cell r="IG77">
            <v>0</v>
          </cell>
          <cell r="IH77">
            <v>0</v>
          </cell>
          <cell r="II77">
            <v>0</v>
          </cell>
          <cell r="IJ77">
            <v>0</v>
          </cell>
          <cell r="IK77">
            <v>0</v>
          </cell>
          <cell r="IL77">
            <v>0</v>
          </cell>
          <cell r="IM77">
            <v>0</v>
          </cell>
          <cell r="IN77">
            <v>0</v>
          </cell>
          <cell r="IO77">
            <v>0</v>
          </cell>
          <cell r="IP77">
            <v>0</v>
          </cell>
          <cell r="IQ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0</v>
          </cell>
          <cell r="IG78">
            <v>0</v>
          </cell>
          <cell r="IH78">
            <v>0</v>
          </cell>
          <cell r="II78">
            <v>0</v>
          </cell>
          <cell r="IJ78">
            <v>0</v>
          </cell>
          <cell r="IK78">
            <v>0</v>
          </cell>
          <cell r="IL78">
            <v>0</v>
          </cell>
          <cell r="IM78">
            <v>0</v>
          </cell>
          <cell r="IN78">
            <v>0</v>
          </cell>
          <cell r="IO78">
            <v>0</v>
          </cell>
          <cell r="IP78">
            <v>0</v>
          </cell>
          <cell r="IQ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0</v>
          </cell>
          <cell r="HN79">
            <v>0</v>
          </cell>
          <cell r="HO79">
            <v>0</v>
          </cell>
          <cell r="HP79">
            <v>0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0</v>
          </cell>
          <cell r="IE79">
            <v>0</v>
          </cell>
          <cell r="IF79">
            <v>0</v>
          </cell>
          <cell r="IG79">
            <v>0</v>
          </cell>
          <cell r="IH79">
            <v>0</v>
          </cell>
          <cell r="II79">
            <v>0</v>
          </cell>
          <cell r="IJ79">
            <v>0</v>
          </cell>
          <cell r="IK79">
            <v>0</v>
          </cell>
          <cell r="IL79">
            <v>0</v>
          </cell>
          <cell r="IM79">
            <v>0</v>
          </cell>
          <cell r="IN79">
            <v>0</v>
          </cell>
          <cell r="IO79">
            <v>0</v>
          </cell>
          <cell r="IP79">
            <v>0</v>
          </cell>
          <cell r="IQ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  <cell r="HU80">
            <v>0</v>
          </cell>
          <cell r="HV80">
            <v>0</v>
          </cell>
          <cell r="HW80">
            <v>0</v>
          </cell>
          <cell r="HX80">
            <v>0</v>
          </cell>
          <cell r="HY80">
            <v>0</v>
          </cell>
          <cell r="HZ80">
            <v>0</v>
          </cell>
          <cell r="IA80">
            <v>0</v>
          </cell>
          <cell r="IB80">
            <v>0</v>
          </cell>
          <cell r="IC80">
            <v>0</v>
          </cell>
          <cell r="ID80">
            <v>0</v>
          </cell>
          <cell r="IE80">
            <v>0</v>
          </cell>
          <cell r="IF80">
            <v>0</v>
          </cell>
          <cell r="IG80">
            <v>0</v>
          </cell>
          <cell r="IH80">
            <v>0</v>
          </cell>
          <cell r="II80">
            <v>0</v>
          </cell>
          <cell r="IJ80">
            <v>0</v>
          </cell>
          <cell r="IK80">
            <v>0</v>
          </cell>
          <cell r="IL80">
            <v>0</v>
          </cell>
          <cell r="IM80">
            <v>0</v>
          </cell>
          <cell r="IN80">
            <v>0</v>
          </cell>
          <cell r="IO80">
            <v>0</v>
          </cell>
          <cell r="IP80">
            <v>0</v>
          </cell>
          <cell r="IQ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  <cell r="IC81">
            <v>0</v>
          </cell>
          <cell r="ID81">
            <v>0</v>
          </cell>
          <cell r="IE81">
            <v>0</v>
          </cell>
          <cell r="IF81">
            <v>0</v>
          </cell>
          <cell r="IG81">
            <v>0</v>
          </cell>
          <cell r="IH81">
            <v>0</v>
          </cell>
          <cell r="II81">
            <v>0</v>
          </cell>
          <cell r="IJ81">
            <v>0</v>
          </cell>
          <cell r="IK81">
            <v>0</v>
          </cell>
          <cell r="IL81">
            <v>0</v>
          </cell>
          <cell r="IM81">
            <v>0</v>
          </cell>
          <cell r="IN81">
            <v>0</v>
          </cell>
          <cell r="IO81">
            <v>0</v>
          </cell>
          <cell r="IP81">
            <v>0</v>
          </cell>
          <cell r="IQ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0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  <cell r="IC82">
            <v>0</v>
          </cell>
          <cell r="ID82">
            <v>0</v>
          </cell>
          <cell r="IE82">
            <v>0</v>
          </cell>
          <cell r="IF82">
            <v>0</v>
          </cell>
          <cell r="IG82">
            <v>0</v>
          </cell>
          <cell r="IH82">
            <v>0</v>
          </cell>
          <cell r="II82">
            <v>0</v>
          </cell>
          <cell r="IJ82">
            <v>0</v>
          </cell>
          <cell r="IK82">
            <v>0</v>
          </cell>
          <cell r="IL82">
            <v>0</v>
          </cell>
          <cell r="IM82">
            <v>0</v>
          </cell>
          <cell r="IN82">
            <v>0</v>
          </cell>
          <cell r="IO82">
            <v>0</v>
          </cell>
          <cell r="IP82">
            <v>0</v>
          </cell>
          <cell r="IQ82">
            <v>0</v>
          </cell>
        </row>
        <row r="83">
          <cell r="B83">
            <v>56.838999999999999</v>
          </cell>
          <cell r="C83">
            <v>82.744</v>
          </cell>
          <cell r="D83">
            <v>43.040999999999997</v>
          </cell>
          <cell r="E83">
            <v>39.703000000000003</v>
          </cell>
          <cell r="F83">
            <v>11.917999999999999</v>
          </cell>
          <cell r="G83">
            <v>5.35</v>
          </cell>
          <cell r="H83">
            <v>6.569</v>
          </cell>
          <cell r="I83">
            <v>131.74799999999999</v>
          </cell>
          <cell r="J83">
            <v>65.903000000000006</v>
          </cell>
          <cell r="K83">
            <v>65.843999999999994</v>
          </cell>
          <cell r="L83">
            <v>650.09100000000001</v>
          </cell>
          <cell r="M83">
            <v>395.30200000000002</v>
          </cell>
          <cell r="N83">
            <v>254.79</v>
          </cell>
          <cell r="O83">
            <v>21.582000000000001</v>
          </cell>
          <cell r="P83">
            <v>13.618</v>
          </cell>
          <cell r="Q83">
            <v>7.9640000000000004</v>
          </cell>
          <cell r="R83">
            <v>4.6379999999999999</v>
          </cell>
          <cell r="S83">
            <v>3.5329999999999999</v>
          </cell>
          <cell r="T83">
            <v>1.105</v>
          </cell>
          <cell r="U83">
            <v>7.6150000000000002</v>
          </cell>
          <cell r="V83">
            <v>5.2389999999999999</v>
          </cell>
          <cell r="W83">
            <v>2.3759999999999999</v>
          </cell>
          <cell r="X83">
            <v>9.3290000000000006</v>
          </cell>
          <cell r="Y83">
            <v>4.8460000000000001</v>
          </cell>
          <cell r="Z83">
            <v>4.4829999999999997</v>
          </cell>
          <cell r="AA83">
            <v>628.51</v>
          </cell>
          <cell r="AB83">
            <v>381.68400000000003</v>
          </cell>
          <cell r="AC83">
            <v>246.82599999999999</v>
          </cell>
          <cell r="AD83">
            <v>78.856999999999999</v>
          </cell>
          <cell r="AE83">
            <v>49.918999999999997</v>
          </cell>
          <cell r="AF83">
            <v>28.937999999999999</v>
          </cell>
          <cell r="AG83">
            <v>13.689</v>
          </cell>
          <cell r="AH83">
            <v>9.3219999999999992</v>
          </cell>
          <cell r="AI83">
            <v>4.3680000000000003</v>
          </cell>
          <cell r="AJ83">
            <v>29.622</v>
          </cell>
          <cell r="AK83">
            <v>19.64</v>
          </cell>
          <cell r="AL83">
            <v>9.9819999999999993</v>
          </cell>
          <cell r="AM83">
            <v>35.545999999999999</v>
          </cell>
          <cell r="AN83">
            <v>20.957000000000001</v>
          </cell>
          <cell r="AO83">
            <v>14.589</v>
          </cell>
          <cell r="AP83">
            <v>549.65200000000004</v>
          </cell>
          <cell r="AQ83">
            <v>331.76400000000001</v>
          </cell>
          <cell r="AR83">
            <v>217.88800000000001</v>
          </cell>
          <cell r="AS83">
            <v>93.85</v>
          </cell>
          <cell r="AT83">
            <v>57.244999999999997</v>
          </cell>
          <cell r="AU83">
            <v>36.604999999999997</v>
          </cell>
          <cell r="AV83">
            <v>455.80200000000002</v>
          </cell>
          <cell r="AW83">
            <v>274.51900000000001</v>
          </cell>
          <cell r="AX83">
            <v>181.28299999999999</v>
          </cell>
          <cell r="AY83">
            <v>140.95699999999999</v>
          </cell>
          <cell r="AZ83">
            <v>82.771000000000001</v>
          </cell>
          <cell r="BA83">
            <v>58.186</v>
          </cell>
          <cell r="BB83">
            <v>314.84500000000003</v>
          </cell>
          <cell r="BC83">
            <v>191.74799999999999</v>
          </cell>
          <cell r="BD83">
            <v>123.09699999999999</v>
          </cell>
          <cell r="BE83">
            <v>5.6020000000000003</v>
          </cell>
          <cell r="BF83">
            <v>3.7530000000000001</v>
          </cell>
          <cell r="BG83">
            <v>1.85</v>
          </cell>
          <cell r="BH83">
            <v>644.48900000000003</v>
          </cell>
          <cell r="BI83">
            <v>391.54899999999998</v>
          </cell>
          <cell r="BJ83">
            <v>252.94</v>
          </cell>
          <cell r="BK83">
            <v>4215.0940000000001</v>
          </cell>
          <cell r="BL83">
            <v>1992.127</v>
          </cell>
          <cell r="BM83">
            <v>2222.9659999999999</v>
          </cell>
          <cell r="BN83">
            <v>155.172</v>
          </cell>
          <cell r="BO83">
            <v>94.284000000000006</v>
          </cell>
          <cell r="BP83">
            <v>60.887999999999998</v>
          </cell>
          <cell r="BQ83">
            <v>65.108000000000004</v>
          </cell>
          <cell r="BR83">
            <v>41.738999999999997</v>
          </cell>
          <cell r="BS83">
            <v>23.367999999999999</v>
          </cell>
          <cell r="BT83">
            <v>30.952999999999999</v>
          </cell>
          <cell r="BU83">
            <v>19.045999999999999</v>
          </cell>
          <cell r="BV83">
            <v>11.907</v>
          </cell>
          <cell r="BW83">
            <v>34.155000000000001</v>
          </cell>
          <cell r="BX83">
            <v>22.693000000000001</v>
          </cell>
          <cell r="BY83">
            <v>11.461</v>
          </cell>
          <cell r="BZ83">
            <v>8.3870000000000005</v>
          </cell>
          <cell r="CA83">
            <v>4.9450000000000003</v>
          </cell>
          <cell r="CB83">
            <v>3.4409999999999998</v>
          </cell>
          <cell r="CC83">
            <v>7.3970000000000002</v>
          </cell>
          <cell r="CD83">
            <v>3.8279999999999998</v>
          </cell>
          <cell r="CE83">
            <v>3.569</v>
          </cell>
          <cell r="CF83">
            <v>82.668000000000006</v>
          </cell>
          <cell r="CG83">
            <v>48.716999999999999</v>
          </cell>
          <cell r="CH83">
            <v>33.951000000000001</v>
          </cell>
          <cell r="CI83">
            <v>59.429000000000002</v>
          </cell>
          <cell r="CJ83">
            <v>35.026000000000003</v>
          </cell>
          <cell r="CK83">
            <v>24.402999999999999</v>
          </cell>
          <cell r="CL83">
            <v>2.7349999999999999</v>
          </cell>
          <cell r="CM83">
            <v>2.09</v>
          </cell>
          <cell r="CN83">
            <v>0.64500000000000002</v>
          </cell>
          <cell r="CO83">
            <v>0</v>
          </cell>
          <cell r="CP83">
            <v>0</v>
          </cell>
          <cell r="CQ83">
            <v>0</v>
          </cell>
          <cell r="CR83">
            <v>56.694000000000003</v>
          </cell>
          <cell r="CS83">
            <v>32.936</v>
          </cell>
          <cell r="CT83">
            <v>23.757000000000001</v>
          </cell>
          <cell r="CU83">
            <v>36.238</v>
          </cell>
          <cell r="CV83">
            <v>21.271999999999998</v>
          </cell>
          <cell r="CW83">
            <v>14.965999999999999</v>
          </cell>
          <cell r="CX83">
            <v>11.263</v>
          </cell>
          <cell r="CY83">
            <v>6.7889999999999997</v>
          </cell>
          <cell r="CZ83">
            <v>4.4740000000000002</v>
          </cell>
          <cell r="DA83">
            <v>2.867</v>
          </cell>
          <cell r="DB83">
            <v>1.663</v>
          </cell>
          <cell r="DC83">
            <v>1.204</v>
          </cell>
          <cell r="DD83">
            <v>0</v>
          </cell>
          <cell r="DE83">
            <v>0</v>
          </cell>
          <cell r="DF83">
            <v>0</v>
          </cell>
          <cell r="DG83">
            <v>33.371000000000002</v>
          </cell>
          <cell r="DH83">
            <v>19.609000000000002</v>
          </cell>
          <cell r="DI83">
            <v>13.762</v>
          </cell>
          <cell r="DJ83">
            <v>4116.92</v>
          </cell>
          <cell r="DK83">
            <v>2164.788</v>
          </cell>
          <cell r="DL83">
            <v>1952.133</v>
          </cell>
          <cell r="DM83">
            <v>709.28200000000004</v>
          </cell>
          <cell r="DN83">
            <v>364.76400000000001</v>
          </cell>
          <cell r="DO83">
            <v>344.51799999999997</v>
          </cell>
          <cell r="DP83">
            <v>206.643</v>
          </cell>
          <cell r="DQ83">
            <v>99.963999999999999</v>
          </cell>
          <cell r="DR83">
            <v>106.679</v>
          </cell>
          <cell r="DS83">
            <v>239.184</v>
          </cell>
          <cell r="DT83">
            <v>119.456</v>
          </cell>
          <cell r="DU83">
            <v>119.729</v>
          </cell>
          <cell r="DV83">
            <v>263.45400000000001</v>
          </cell>
          <cell r="DW83">
            <v>145.34399999999999</v>
          </cell>
          <cell r="DX83">
            <v>118.111</v>
          </cell>
          <cell r="DY83">
            <v>3407.6390000000001</v>
          </cell>
          <cell r="DZ83">
            <v>1800.0239999999999</v>
          </cell>
          <cell r="EA83">
            <v>1607.615</v>
          </cell>
          <cell r="EB83">
            <v>1494.3520000000001</v>
          </cell>
          <cell r="EC83">
            <v>764.70299999999997</v>
          </cell>
          <cell r="ED83">
            <v>729.649</v>
          </cell>
          <cell r="EE83">
            <v>398.46</v>
          </cell>
          <cell r="EF83">
            <v>208.71700000000001</v>
          </cell>
          <cell r="EG83">
            <v>189.74199999999999</v>
          </cell>
          <cell r="EH83">
            <v>457.14699999999999</v>
          </cell>
          <cell r="EI83">
            <v>222.124</v>
          </cell>
          <cell r="EJ83">
            <v>235.023</v>
          </cell>
          <cell r="EK83">
            <v>638.745</v>
          </cell>
          <cell r="EL83">
            <v>333.86200000000002</v>
          </cell>
          <cell r="EM83">
            <v>304.88299999999998</v>
          </cell>
          <cell r="EN83">
            <v>1913.287</v>
          </cell>
          <cell r="EO83">
            <v>1035.3209999999999</v>
          </cell>
          <cell r="EP83">
            <v>877.96600000000001</v>
          </cell>
          <cell r="EQ83">
            <v>737.37599999999998</v>
          </cell>
          <cell r="ER83">
            <v>387.56799999999998</v>
          </cell>
          <cell r="ES83">
            <v>349.80799999999999</v>
          </cell>
          <cell r="ET83">
            <v>1175.9110000000001</v>
          </cell>
          <cell r="EU83">
            <v>647.75300000000004</v>
          </cell>
          <cell r="EV83">
            <v>528.15800000000002</v>
          </cell>
          <cell r="EW83">
            <v>698.20500000000004</v>
          </cell>
          <cell r="EX83">
            <v>359.46699999999998</v>
          </cell>
          <cell r="EY83">
            <v>338.738</v>
          </cell>
          <cell r="EZ83">
            <v>477.70600000000002</v>
          </cell>
          <cell r="FA83">
            <v>288.286</v>
          </cell>
          <cell r="FB83">
            <v>189.42</v>
          </cell>
          <cell r="FC83">
            <v>284.613</v>
          </cell>
          <cell r="FD83">
            <v>154.69</v>
          </cell>
          <cell r="FE83">
            <v>129.923</v>
          </cell>
          <cell r="FF83">
            <v>3832.308</v>
          </cell>
          <cell r="FG83">
            <v>2010.098</v>
          </cell>
          <cell r="FH83">
            <v>1822.2090000000001</v>
          </cell>
          <cell r="FI83">
            <v>6570.549</v>
          </cell>
          <cell r="FJ83">
            <v>3224.895</v>
          </cell>
          <cell r="FK83">
            <v>3345.654</v>
          </cell>
          <cell r="FL83">
            <v>939.14700000000005</v>
          </cell>
          <cell r="FM83">
            <v>455.80599999999998</v>
          </cell>
          <cell r="FN83">
            <v>483.34100000000001</v>
          </cell>
          <cell r="FO83">
            <v>690.55799999999999</v>
          </cell>
          <cell r="FP83">
            <v>347.5</v>
          </cell>
          <cell r="FQ83">
            <v>343.05900000000003</v>
          </cell>
          <cell r="FR83">
            <v>436.65899999999999</v>
          </cell>
          <cell r="FS83">
            <v>234.369</v>
          </cell>
          <cell r="FT83">
            <v>202.29</v>
          </cell>
          <cell r="FU83">
            <v>253.899</v>
          </cell>
          <cell r="FV83">
            <v>113.131</v>
          </cell>
          <cell r="FW83">
            <v>140.768</v>
          </cell>
          <cell r="FX83">
            <v>76.733000000000004</v>
          </cell>
          <cell r="FY83">
            <v>37.488999999999997</v>
          </cell>
          <cell r="FZ83">
            <v>39.244</v>
          </cell>
          <cell r="GA83">
            <v>81.043999999999997</v>
          </cell>
          <cell r="GB83">
            <v>46.536999999999999</v>
          </cell>
          <cell r="GC83">
            <v>34.506999999999998</v>
          </cell>
          <cell r="GD83">
            <v>167.54499999999999</v>
          </cell>
          <cell r="GE83">
            <v>61.768999999999998</v>
          </cell>
          <cell r="GF83">
            <v>105.776</v>
          </cell>
          <cell r="GG83">
            <v>325.32100000000003</v>
          </cell>
          <cell r="GH83">
            <v>150.25700000000001</v>
          </cell>
          <cell r="GI83">
            <v>175.06299999999999</v>
          </cell>
          <cell r="GJ83">
            <v>192.733</v>
          </cell>
          <cell r="GK83">
            <v>101.44199999999999</v>
          </cell>
          <cell r="GL83">
            <v>91.29</v>
          </cell>
          <cell r="GM83">
            <v>17.565000000000001</v>
          </cell>
          <cell r="GN83">
            <v>10.172000000000001</v>
          </cell>
          <cell r="GO83">
            <v>7.3929999999999998</v>
          </cell>
          <cell r="GP83">
            <v>132.58799999999999</v>
          </cell>
          <cell r="GQ83">
            <v>48.814999999999998</v>
          </cell>
          <cell r="GR83">
            <v>83.772999999999996</v>
          </cell>
          <cell r="GS83">
            <v>207.881</v>
          </cell>
          <cell r="GT83">
            <v>112.738</v>
          </cell>
          <cell r="GU83">
            <v>95.143000000000001</v>
          </cell>
          <cell r="GV83">
            <v>109.08</v>
          </cell>
          <cell r="GW83">
            <v>62.01</v>
          </cell>
          <cell r="GX83">
            <v>47.07</v>
          </cell>
          <cell r="GY83">
            <v>91.88</v>
          </cell>
          <cell r="GZ83">
            <v>53.247</v>
          </cell>
          <cell r="HA83">
            <v>38.633000000000003</v>
          </cell>
          <cell r="HB83">
            <v>20.893000000000001</v>
          </cell>
          <cell r="HC83">
            <v>10.9</v>
          </cell>
          <cell r="HD83">
            <v>9.9930000000000003</v>
          </cell>
          <cell r="HE83">
            <v>116.001</v>
          </cell>
          <cell r="HF83">
            <v>59.491</v>
          </cell>
          <cell r="HG83">
            <v>56.51</v>
          </cell>
          <cell r="HH83">
            <v>3410.0639999999999</v>
          </cell>
          <cell r="HI83">
            <v>1801.558</v>
          </cell>
          <cell r="HJ83">
            <v>1608.5060000000001</v>
          </cell>
          <cell r="HK83">
            <v>567.89400000000001</v>
          </cell>
          <cell r="HL83">
            <v>278.24099999999999</v>
          </cell>
          <cell r="HM83">
            <v>289.65300000000002</v>
          </cell>
          <cell r="HN83">
            <v>172.52699999999999</v>
          </cell>
          <cell r="HO83">
            <v>78.875</v>
          </cell>
          <cell r="HP83">
            <v>93.652000000000001</v>
          </cell>
          <cell r="HQ83">
            <v>187.89400000000001</v>
          </cell>
          <cell r="HR83">
            <v>82.117999999999995</v>
          </cell>
          <cell r="HS83">
            <v>105.777</v>
          </cell>
          <cell r="HT83">
            <v>207.47300000000001</v>
          </cell>
          <cell r="HU83">
            <v>117.248</v>
          </cell>
          <cell r="HV83">
            <v>90.224999999999994</v>
          </cell>
          <cell r="HW83">
            <v>2842.1709999999998</v>
          </cell>
          <cell r="HX83">
            <v>1523.318</v>
          </cell>
          <cell r="HY83">
            <v>1318.8530000000001</v>
          </cell>
          <cell r="HZ83">
            <v>1295.5730000000001</v>
          </cell>
          <cell r="IA83">
            <v>675.34199999999998</v>
          </cell>
          <cell r="IB83">
            <v>620.23099999999999</v>
          </cell>
          <cell r="IC83">
            <v>315.78199999999998</v>
          </cell>
          <cell r="ID83">
            <v>142.804</v>
          </cell>
          <cell r="IE83">
            <v>172.977</v>
          </cell>
          <cell r="IF83">
            <v>405.654</v>
          </cell>
          <cell r="IG83">
            <v>225.964</v>
          </cell>
          <cell r="IH83">
            <v>179.69</v>
          </cell>
          <cell r="II83">
            <v>574.13800000000003</v>
          </cell>
          <cell r="IJ83">
            <v>306.57400000000001</v>
          </cell>
          <cell r="IK83">
            <v>267.56400000000002</v>
          </cell>
          <cell r="IL83">
            <v>1546.597</v>
          </cell>
          <cell r="IM83">
            <v>847.976</v>
          </cell>
          <cell r="IN83">
            <v>698.62199999999996</v>
          </cell>
          <cell r="IO83">
            <v>651.59900000000005</v>
          </cell>
          <cell r="IP83">
            <v>357.00200000000001</v>
          </cell>
          <cell r="IQ83">
            <v>294.596</v>
          </cell>
        </row>
      </sheetData>
      <sheetData sheetId="7">
        <row r="1">
          <cell r="B1" t="str">
            <v>Victoria ;  &gt;&gt;&gt; 10 years or more in main job ;  Persons ;</v>
          </cell>
          <cell r="C1" t="str">
            <v>Victoria ;  &gt;&gt;&gt; 10 years or more in main job ;  &gt; Males ;</v>
          </cell>
          <cell r="D1" t="str">
            <v>Victoria ;  &gt;&gt;&gt; 10 years or more in main job ;  &gt; Females ;</v>
          </cell>
          <cell r="E1" t="str">
            <v>Victoria ;  &gt;&gt;&gt;&gt; 10-19 years in main job ;  Persons ;</v>
          </cell>
          <cell r="F1" t="str">
            <v>Victoria ;  &gt;&gt;&gt;&gt; 10-19 years in main job ;  &gt; Males ;</v>
          </cell>
          <cell r="G1" t="str">
            <v>Victoria ;  &gt;&gt;&gt;&gt; 10-19 years in main job ;  &gt; Females ;</v>
          </cell>
          <cell r="H1" t="str">
            <v>Victoria ;  &gt;&gt;&gt;&gt; 20 years or more in main job ;  Persons ;</v>
          </cell>
          <cell r="I1" t="str">
            <v>Victoria ;  &gt;&gt;&gt;&gt; 20 years or more in main job ;  &gt; Males ;</v>
          </cell>
          <cell r="J1" t="str">
            <v>Victoria ;  &gt;&gt;&gt;&gt; 20 years or more in main job ;  &gt; Females ;</v>
          </cell>
          <cell r="K1" t="str">
            <v>Victoria ;  &gt; Changed jobs in last 12 months ;  Persons ;</v>
          </cell>
          <cell r="L1" t="str">
            <v>Victoria ;  &gt; Changed jobs in last 12 months ;  &gt; Males ;</v>
          </cell>
          <cell r="M1" t="str">
            <v>Victoria ;  &gt; Changed jobs in last 12 months ;  &gt; Females ;</v>
          </cell>
          <cell r="N1" t="str">
            <v>Victoria ;  &gt; Did not change jobs in last 12 months ;  Persons ;</v>
          </cell>
          <cell r="O1" t="str">
            <v>Victoria ;  &gt; Did not change jobs in last 12 months ;  &gt; Males ;</v>
          </cell>
          <cell r="P1" t="str">
            <v>Victoria ;  &gt; Did not change jobs in last 12 months ;  &gt; Females ;</v>
          </cell>
          <cell r="Q1" t="str">
            <v>Victoria ;  Civilian Population aged 15 and over ;  Persons ;</v>
          </cell>
          <cell r="R1" t="str">
            <v>Victoria ;  Civilian Population aged 15 and over ;  &gt; Males ;</v>
          </cell>
          <cell r="S1" t="str">
            <v>Victoria ;  Civilian Population aged 15 and over ;  &gt; Females ;</v>
          </cell>
          <cell r="T1" t="str">
            <v>Victoria ;  Left, lost or worked multiple jobs last year ;  Persons ;</v>
          </cell>
          <cell r="U1" t="str">
            <v>Victoria ;  Left, lost or worked multiple jobs last year ;  &gt; Males ;</v>
          </cell>
          <cell r="V1" t="str">
            <v>Victoria ;  Left, lost or worked multiple jobs last year ;  &gt; Females ;</v>
          </cell>
          <cell r="W1" t="str">
            <v>Victoria ;  &gt; Employed and had more than one job last year ;  Persons ;</v>
          </cell>
          <cell r="X1" t="str">
            <v>Victoria ;  &gt; Employed and had more than one job last year ;  &gt; Males ;</v>
          </cell>
          <cell r="Y1" t="str">
            <v>Victoria ;  &gt; Employed and had more than one job last year ;  &gt; Females ;</v>
          </cell>
          <cell r="Z1" t="str">
            <v>Victoria ;  &gt;&gt; Single job holder and had more than one job last year ;  Persons ;</v>
          </cell>
          <cell r="AA1" t="str">
            <v>Victoria ;  &gt;&gt; Single job holder and had more than one job last year ;  &gt; Males ;</v>
          </cell>
          <cell r="AB1" t="str">
            <v>Victoria ;  &gt;&gt; Single job holder and had more than one job last year ;  &gt; Females ;</v>
          </cell>
          <cell r="AC1" t="str">
            <v>Victoria ;  &gt;&gt; Multiple job holder and had more than one job last year ;  Persons ;</v>
          </cell>
          <cell r="AD1" t="str">
            <v>Victoria ;  &gt;&gt; Multiple job holder and had more than one job last year ;  &gt; Males ;</v>
          </cell>
          <cell r="AE1" t="str">
            <v>Victoria ;  &gt;&gt; Multiple job holder and had more than one job last year ;  &gt; Females ;</v>
          </cell>
          <cell r="AF1" t="str">
            <v>Victoria ;  &gt;&gt; Underemployed and had more than one job last year ;  Persons ;</v>
          </cell>
          <cell r="AG1" t="str">
            <v>Victoria ;  &gt;&gt; Underemployed and had more than one job last year ;  &gt; Males ;</v>
          </cell>
          <cell r="AH1" t="str">
            <v>Victoria ;  &gt;&gt; Underemployed and had more than one job last year ;  &gt; Females ;</v>
          </cell>
          <cell r="AI1" t="str">
            <v>Victoria ;  &gt; Unemployed and had a job last year ;  Persons ;</v>
          </cell>
          <cell r="AJ1" t="str">
            <v>Victoria ;  &gt; Unemployed and had a job last year ;  &gt; Males ;</v>
          </cell>
          <cell r="AK1" t="str">
            <v>Victoria ;  &gt; Unemployed and had a job last year ;  &gt; Females ;</v>
          </cell>
          <cell r="AL1" t="str">
            <v>Victoria ;  &gt; Not in the labour force and had a job last year ;  Persons ;</v>
          </cell>
          <cell r="AM1" t="str">
            <v>Victoria ;  &gt; Not in the labour force and had a job last year ;  &gt; Males ;</v>
          </cell>
          <cell r="AN1" t="str">
            <v>Victoria ;  &gt; Not in the labour force and had a job last year ;  &gt; Females ;</v>
          </cell>
          <cell r="AO1" t="str">
            <v>Victoria ;  Left a job last year ;  Persons ;</v>
          </cell>
          <cell r="AP1" t="str">
            <v>Victoria ;  Left a job last year ;  &gt; Males ;</v>
          </cell>
          <cell r="AQ1" t="str">
            <v>Victoria ;  Left a job last year ;  &gt; Females ;</v>
          </cell>
          <cell r="AR1" t="str">
            <v>Victoria ;  &gt; Employed in a new job since left last job ;  Persons ;</v>
          </cell>
          <cell r="AS1" t="str">
            <v>Victoria ;  &gt; Employed in a new job since left last job ;  &gt; Males ;</v>
          </cell>
          <cell r="AT1" t="str">
            <v>Victoria ;  &gt; Employed in a new job since left last job ;  &gt; Females ;</v>
          </cell>
          <cell r="AU1" t="str">
            <v>Victoria ;  &gt;&gt; Underemployed in a new job since left last job ;  Persons ;</v>
          </cell>
          <cell r="AV1" t="str">
            <v>Victoria ;  &gt;&gt; Underemployed in a new job since left last job ;  &gt; Males ;</v>
          </cell>
          <cell r="AW1" t="str">
            <v>Victoria ;  &gt;&gt; Underemployed in a new job since left last job ;  &gt; Females ;</v>
          </cell>
          <cell r="AX1" t="str">
            <v>Victoria ;  &gt; Not employed since left last job ;  Persons ;</v>
          </cell>
          <cell r="AY1" t="str">
            <v>Victoria ;  &gt; Not employed since left last job ;  &gt; Males ;</v>
          </cell>
          <cell r="AZ1" t="str">
            <v>Victoria ;  &gt; Not employed since left last job ;  &gt; Females ;</v>
          </cell>
          <cell r="BA1" t="str">
            <v>Victoria ;  Lost a job last year ;  Persons ;</v>
          </cell>
          <cell r="BB1" t="str">
            <v>Victoria ;  Lost a job last year ;  &gt; Males ;</v>
          </cell>
          <cell r="BC1" t="str">
            <v>Victoria ;  Lost a job last year ;  &gt; Females ;</v>
          </cell>
          <cell r="BD1" t="str">
            <v>Victoria ;  &gt; Retrenched last year ;  Persons ;</v>
          </cell>
          <cell r="BE1" t="str">
            <v>Victoria ;  &gt; Retrenched last year ;  &gt; Males ;</v>
          </cell>
          <cell r="BF1" t="str">
            <v>Victoria ;  &gt; Retrenched last year ;  &gt; Females ;</v>
          </cell>
          <cell r="BG1" t="str">
            <v>Victoria ;  &gt; Employed in a new job since lost last job ;  Persons ;</v>
          </cell>
          <cell r="BH1" t="str">
            <v>Victoria ;  &gt; Employed in a new job since lost last job ;  &gt; Males ;</v>
          </cell>
          <cell r="BI1" t="str">
            <v>Victoria ;  &gt; Employed in a new job since lost last job ;  &gt; Females ;</v>
          </cell>
          <cell r="BJ1" t="str">
            <v>Victoria ;  &gt;&gt; Underemployed in a new job since lost last job ;  Persons ;</v>
          </cell>
          <cell r="BK1" t="str">
            <v>Victoria ;  &gt;&gt; Underemployed in a new job since lost last job ;  &gt; Males ;</v>
          </cell>
          <cell r="BL1" t="str">
            <v>Victoria ;  &gt;&gt; Underemployed in a new job since lost last job ;  &gt; Females ;</v>
          </cell>
          <cell r="BM1" t="str">
            <v>Victoria ;  &gt; Not employed since lost last job ;  Persons ;</v>
          </cell>
          <cell r="BN1" t="str">
            <v>Victoria ;  &gt; Not employed since lost last job ;  &gt; Males ;</v>
          </cell>
          <cell r="BO1" t="str">
            <v>Victoria ;  &gt; Not employed since lost last job ;  &gt; Females ;</v>
          </cell>
          <cell r="BP1" t="str">
            <v>Queensland ;  Employed total ;  Persons ;</v>
          </cell>
          <cell r="BQ1" t="str">
            <v>Queensland ;  Employed total ;  &gt; Males ;</v>
          </cell>
          <cell r="BR1" t="str">
            <v>Queensland ;  Employed total ;  &gt; Females ;</v>
          </cell>
          <cell r="BS1" t="str">
            <v>Queensland ;  &gt; Less than 1 year in main job ;  Persons ;</v>
          </cell>
          <cell r="BT1" t="str">
            <v>Queensland ;  &gt; Less than 1 year in main job ;  &gt; Males ;</v>
          </cell>
          <cell r="BU1" t="str">
            <v>Queensland ;  &gt; Less than 1 year in main job ;  &gt; Females ;</v>
          </cell>
          <cell r="BV1" t="str">
            <v>Queensland ;  &gt;&gt; Less than 3 months in main job ;  Persons ;</v>
          </cell>
          <cell r="BW1" t="str">
            <v>Queensland ;  &gt;&gt; Less than 3 months in main job ;  &gt; Males ;</v>
          </cell>
          <cell r="BX1" t="str">
            <v>Queensland ;  &gt;&gt; Less than 3 months in main job ;  &gt; Females ;</v>
          </cell>
          <cell r="BY1" t="str">
            <v>Queensland ;  &gt;&gt; 3-5 months in main job ;  Persons ;</v>
          </cell>
          <cell r="BZ1" t="str">
            <v>Queensland ;  &gt;&gt; 3-5 months in main job ;  &gt; Males ;</v>
          </cell>
          <cell r="CA1" t="str">
            <v>Queensland ;  &gt;&gt; 3-5 months in main job ;  &gt; Females ;</v>
          </cell>
          <cell r="CB1" t="str">
            <v>Queensland ;  &gt;&gt; 6-11 months in main job ;  Persons ;</v>
          </cell>
          <cell r="CC1" t="str">
            <v>Queensland ;  &gt;&gt; 6-11 months in main job ;  &gt; Males ;</v>
          </cell>
          <cell r="CD1" t="str">
            <v>Queensland ;  &gt;&gt; 6-11 months in main job ;  &gt; Females ;</v>
          </cell>
          <cell r="CE1" t="str">
            <v>Queensland ;  &gt; 1 year or more in main job ;  Persons ;</v>
          </cell>
          <cell r="CF1" t="str">
            <v>Queensland ;  &gt; 1 year or more in main job ;  &gt; Males ;</v>
          </cell>
          <cell r="CG1" t="str">
            <v>Queensland ;  &gt; 1 year or more in main job ;  &gt; Females ;</v>
          </cell>
          <cell r="CH1" t="str">
            <v>Queensland ;  &gt;&gt; 1-4 years in main job ;  Persons ;</v>
          </cell>
          <cell r="CI1" t="str">
            <v>Queensland ;  &gt;&gt; 1-4 years in main job ;  &gt; Males ;</v>
          </cell>
          <cell r="CJ1" t="str">
            <v>Queensland ;  &gt;&gt; 1-4 years in main job ;  &gt; Females ;</v>
          </cell>
          <cell r="CK1" t="str">
            <v>Queensland ;  &gt;&gt;&gt; 1 year in main job ;  Persons ;</v>
          </cell>
          <cell r="CL1" t="str">
            <v>Queensland ;  &gt;&gt;&gt; 1 year in main job ;  &gt; Males ;</v>
          </cell>
          <cell r="CM1" t="str">
            <v>Queensland ;  &gt;&gt;&gt; 1 year in main job ;  &gt; Females ;</v>
          </cell>
          <cell r="CN1" t="str">
            <v>Queensland ;  &gt;&gt;&gt; 2 years in main job ;  Persons ;</v>
          </cell>
          <cell r="CO1" t="str">
            <v>Queensland ;  &gt;&gt;&gt; 2 years in main job ;  &gt; Males ;</v>
          </cell>
          <cell r="CP1" t="str">
            <v>Queensland ;  &gt;&gt;&gt; 2 years in main job ;  &gt; Females ;</v>
          </cell>
          <cell r="CQ1" t="str">
            <v>Queensland ;  &gt;&gt;&gt; 3-4 years in main job ;  Persons ;</v>
          </cell>
          <cell r="CR1" t="str">
            <v>Queensland ;  &gt;&gt;&gt; 3-4 years in main job ;  &gt; Males ;</v>
          </cell>
          <cell r="CS1" t="str">
            <v>Queensland ;  &gt;&gt;&gt; 3-4 years in main job ;  &gt; Females ;</v>
          </cell>
          <cell r="CT1" t="str">
            <v>Queensland ;  &gt;&gt; 5 years or more in main job ;  Persons ;</v>
          </cell>
          <cell r="CU1" t="str">
            <v>Queensland ;  &gt;&gt; 5 years or more in main job ;  &gt; Males ;</v>
          </cell>
          <cell r="CV1" t="str">
            <v>Queensland ;  &gt;&gt; 5 years or more in main job ;  &gt; Females ;</v>
          </cell>
          <cell r="CW1" t="str">
            <v>Queensland ;  &gt;&gt;&gt; 5-9 years in main job ;  Persons ;</v>
          </cell>
          <cell r="CX1" t="str">
            <v>Queensland ;  &gt;&gt;&gt; 5-9 years in main job ;  &gt; Males ;</v>
          </cell>
          <cell r="CY1" t="str">
            <v>Queensland ;  &gt;&gt;&gt; 5-9 years in main job ;  &gt; Females ;</v>
          </cell>
          <cell r="CZ1" t="str">
            <v>Queensland ;  &gt;&gt;&gt; 10 years or more in main job ;  Persons ;</v>
          </cell>
          <cell r="DA1" t="str">
            <v>Queensland ;  &gt;&gt;&gt; 10 years or more in main job ;  &gt; Males ;</v>
          </cell>
          <cell r="DB1" t="str">
            <v>Queensland ;  &gt;&gt;&gt; 10 years or more in main job ;  &gt; Females ;</v>
          </cell>
          <cell r="DC1" t="str">
            <v>Queensland ;  &gt;&gt;&gt;&gt; 10-19 years in main job ;  Persons ;</v>
          </cell>
          <cell r="DD1" t="str">
            <v>Queensland ;  &gt;&gt;&gt;&gt; 10-19 years in main job ;  &gt; Males ;</v>
          </cell>
          <cell r="DE1" t="str">
            <v>Queensland ;  &gt;&gt;&gt;&gt; 10-19 years in main job ;  &gt; Females ;</v>
          </cell>
          <cell r="DF1" t="str">
            <v>Queensland ;  &gt;&gt;&gt;&gt; 20 years or more in main job ;  Persons ;</v>
          </cell>
          <cell r="DG1" t="str">
            <v>Queensland ;  &gt;&gt;&gt;&gt; 20 years or more in main job ;  &gt; Males ;</v>
          </cell>
          <cell r="DH1" t="str">
            <v>Queensland ;  &gt;&gt;&gt;&gt; 20 years or more in main job ;  &gt; Females ;</v>
          </cell>
          <cell r="DI1" t="str">
            <v>Queensland ;  &gt; Changed jobs in last 12 months ;  Persons ;</v>
          </cell>
          <cell r="DJ1" t="str">
            <v>Queensland ;  &gt; Changed jobs in last 12 months ;  &gt; Males ;</v>
          </cell>
          <cell r="DK1" t="str">
            <v>Queensland ;  &gt; Changed jobs in last 12 months ;  &gt; Females ;</v>
          </cell>
          <cell r="DL1" t="str">
            <v>Queensland ;  &gt; Did not change jobs in last 12 months ;  Persons ;</v>
          </cell>
          <cell r="DM1" t="str">
            <v>Queensland ;  &gt; Did not change jobs in last 12 months ;  &gt; Males ;</v>
          </cell>
          <cell r="DN1" t="str">
            <v>Queensland ;  &gt; Did not change jobs in last 12 months ;  &gt; Females ;</v>
          </cell>
          <cell r="DO1" t="str">
            <v>Queensland ;  Civilian Population aged 15 and over ;  Persons ;</v>
          </cell>
          <cell r="DP1" t="str">
            <v>Queensland ;  Civilian Population aged 15 and over ;  &gt; Males ;</v>
          </cell>
          <cell r="DQ1" t="str">
            <v>Queensland ;  Civilian Population aged 15 and over ;  &gt; Females ;</v>
          </cell>
          <cell r="DR1" t="str">
            <v>Queensland ;  Left, lost or worked multiple jobs last year ;  Persons ;</v>
          </cell>
          <cell r="DS1" t="str">
            <v>Queensland ;  Left, lost or worked multiple jobs last year ;  &gt; Males ;</v>
          </cell>
          <cell r="DT1" t="str">
            <v>Queensland ;  Left, lost or worked multiple jobs last year ;  &gt; Females ;</v>
          </cell>
          <cell r="DU1" t="str">
            <v>Queensland ;  &gt; Employed and had more than one job last year ;  Persons ;</v>
          </cell>
          <cell r="DV1" t="str">
            <v>Queensland ;  &gt; Employed and had more than one job last year ;  &gt; Males ;</v>
          </cell>
          <cell r="DW1" t="str">
            <v>Queensland ;  &gt; Employed and had more than one job last year ;  &gt; Females ;</v>
          </cell>
          <cell r="DX1" t="str">
            <v>Queensland ;  &gt;&gt; Single job holder and had more than one job last year ;  Persons ;</v>
          </cell>
          <cell r="DY1" t="str">
            <v>Queensland ;  &gt;&gt; Single job holder and had more than one job last year ;  &gt; Males ;</v>
          </cell>
          <cell r="DZ1" t="str">
            <v>Queensland ;  &gt;&gt; Single job holder and had more than one job last year ;  &gt; Females ;</v>
          </cell>
          <cell r="EA1" t="str">
            <v>Queensland ;  &gt;&gt; Multiple job holder and had more than one job last year ;  Persons ;</v>
          </cell>
          <cell r="EB1" t="str">
            <v>Queensland ;  &gt;&gt; Multiple job holder and had more than one job last year ;  &gt; Males ;</v>
          </cell>
          <cell r="EC1" t="str">
            <v>Queensland ;  &gt;&gt; Multiple job holder and had more than one job last year ;  &gt; Females ;</v>
          </cell>
          <cell r="ED1" t="str">
            <v>Queensland ;  &gt;&gt; Underemployed and had more than one job last year ;  Persons ;</v>
          </cell>
          <cell r="EE1" t="str">
            <v>Queensland ;  &gt;&gt; Underemployed and had more than one job last year ;  &gt; Males ;</v>
          </cell>
          <cell r="EF1" t="str">
            <v>Queensland ;  &gt;&gt; Underemployed and had more than one job last year ;  &gt; Females ;</v>
          </cell>
          <cell r="EG1" t="str">
            <v>Queensland ;  &gt; Unemployed and had a job last year ;  Persons ;</v>
          </cell>
          <cell r="EH1" t="str">
            <v>Queensland ;  &gt; Unemployed and had a job last year ;  &gt; Males ;</v>
          </cell>
          <cell r="EI1" t="str">
            <v>Queensland ;  &gt; Unemployed and had a job last year ;  &gt; Females ;</v>
          </cell>
          <cell r="EJ1" t="str">
            <v>Queensland ;  &gt; Not in the labour force and had a job last year ;  Persons ;</v>
          </cell>
          <cell r="EK1" t="str">
            <v>Queensland ;  &gt; Not in the labour force and had a job last year ;  &gt; Males ;</v>
          </cell>
          <cell r="EL1" t="str">
            <v>Queensland ;  &gt; Not in the labour force and had a job last year ;  &gt; Females ;</v>
          </cell>
          <cell r="EM1" t="str">
            <v>Queensland ;  Left a job last year ;  Persons ;</v>
          </cell>
          <cell r="EN1" t="str">
            <v>Queensland ;  Left a job last year ;  &gt; Males ;</v>
          </cell>
          <cell r="EO1" t="str">
            <v>Queensland ;  Left a job last year ;  &gt; Females ;</v>
          </cell>
          <cell r="EP1" t="str">
            <v>Queensland ;  &gt; Employed in a new job since left last job ;  Persons ;</v>
          </cell>
          <cell r="EQ1" t="str">
            <v>Queensland ;  &gt; Employed in a new job since left last job ;  &gt; Males ;</v>
          </cell>
          <cell r="ER1" t="str">
            <v>Queensland ;  &gt; Employed in a new job since left last job ;  &gt; Females ;</v>
          </cell>
          <cell r="ES1" t="str">
            <v>Queensland ;  &gt;&gt; Underemployed in a new job since left last job ;  Persons ;</v>
          </cell>
          <cell r="ET1" t="str">
            <v>Queensland ;  &gt;&gt; Underemployed in a new job since left last job ;  &gt; Males ;</v>
          </cell>
          <cell r="EU1" t="str">
            <v>Queensland ;  &gt;&gt; Underemployed in a new job since left last job ;  &gt; Females ;</v>
          </cell>
          <cell r="EV1" t="str">
            <v>Queensland ;  &gt; Not employed since left last job ;  Persons ;</v>
          </cell>
          <cell r="EW1" t="str">
            <v>Queensland ;  &gt; Not employed since left last job ;  &gt; Males ;</v>
          </cell>
          <cell r="EX1" t="str">
            <v>Queensland ;  &gt; Not employed since left last job ;  &gt; Females ;</v>
          </cell>
          <cell r="EY1" t="str">
            <v>Queensland ;  Lost a job last year ;  Persons ;</v>
          </cell>
          <cell r="EZ1" t="str">
            <v>Queensland ;  Lost a job last year ;  &gt; Males ;</v>
          </cell>
          <cell r="FA1" t="str">
            <v>Queensland ;  Lost a job last year ;  &gt; Females ;</v>
          </cell>
          <cell r="FB1" t="str">
            <v>Queensland ;  &gt; Retrenched last year ;  Persons ;</v>
          </cell>
          <cell r="FC1" t="str">
            <v>Queensland ;  &gt; Retrenched last year ;  &gt; Males ;</v>
          </cell>
          <cell r="FD1" t="str">
            <v>Queensland ;  &gt; Retrenched last year ;  &gt; Females ;</v>
          </cell>
          <cell r="FE1" t="str">
            <v>Queensland ;  &gt; Employed in a new job since lost last job ;  Persons ;</v>
          </cell>
          <cell r="FF1" t="str">
            <v>Queensland ;  &gt; Employed in a new job since lost last job ;  &gt; Males ;</v>
          </cell>
          <cell r="FG1" t="str">
            <v>Queensland ;  &gt; Employed in a new job since lost last job ;  &gt; Females ;</v>
          </cell>
          <cell r="FH1" t="str">
            <v>Queensland ;  &gt;&gt; Underemployed in a new job since lost last job ;  Persons ;</v>
          </cell>
          <cell r="FI1" t="str">
            <v>Queensland ;  &gt;&gt; Underemployed in a new job since lost last job ;  &gt; Males ;</v>
          </cell>
          <cell r="FJ1" t="str">
            <v>Queensland ;  &gt;&gt; Underemployed in a new job since lost last job ;  &gt; Females ;</v>
          </cell>
          <cell r="FK1" t="str">
            <v>Queensland ;  &gt; Not employed since lost last job ;  Persons ;</v>
          </cell>
          <cell r="FL1" t="str">
            <v>Queensland ;  &gt; Not employed since lost last job ;  &gt; Males ;</v>
          </cell>
          <cell r="FM1" t="str">
            <v>Queensland ;  &gt; Not employed since lost last job ;  &gt; Females ;</v>
          </cell>
          <cell r="FN1" t="str">
            <v>South Australia ;  Employed total ;  Persons ;</v>
          </cell>
          <cell r="FO1" t="str">
            <v>South Australia ;  Employed total ;  &gt; Males ;</v>
          </cell>
          <cell r="FP1" t="str">
            <v>South Australia ;  Employed total ;  &gt; Females ;</v>
          </cell>
          <cell r="FQ1" t="str">
            <v>South Australia ;  &gt; Less than 1 year in main job ;  Persons ;</v>
          </cell>
          <cell r="FR1" t="str">
            <v>South Australia ;  &gt; Less than 1 year in main job ;  &gt; Males ;</v>
          </cell>
          <cell r="FS1" t="str">
            <v>South Australia ;  &gt; Less than 1 year in main job ;  &gt; Females ;</v>
          </cell>
          <cell r="FT1" t="str">
            <v>South Australia ;  &gt;&gt; Less than 3 months in main job ;  Persons ;</v>
          </cell>
          <cell r="FU1" t="str">
            <v>South Australia ;  &gt;&gt; Less than 3 months in main job ;  &gt; Males ;</v>
          </cell>
          <cell r="FV1" t="str">
            <v>South Australia ;  &gt;&gt; Less than 3 months in main job ;  &gt; Females ;</v>
          </cell>
          <cell r="FW1" t="str">
            <v>South Australia ;  &gt;&gt; 3-5 months in main job ;  Persons ;</v>
          </cell>
          <cell r="FX1" t="str">
            <v>South Australia ;  &gt;&gt; 3-5 months in main job ;  &gt; Males ;</v>
          </cell>
          <cell r="FY1" t="str">
            <v>South Australia ;  &gt;&gt; 3-5 months in main job ;  &gt; Females ;</v>
          </cell>
          <cell r="FZ1" t="str">
            <v>South Australia ;  &gt;&gt; 6-11 months in main job ;  Persons ;</v>
          </cell>
          <cell r="GA1" t="str">
            <v>South Australia ;  &gt;&gt; 6-11 months in main job ;  &gt; Males ;</v>
          </cell>
          <cell r="GB1" t="str">
            <v>South Australia ;  &gt;&gt; 6-11 months in main job ;  &gt; Females ;</v>
          </cell>
          <cell r="GC1" t="str">
            <v>South Australia ;  &gt; 1 year or more in main job ;  Persons ;</v>
          </cell>
          <cell r="GD1" t="str">
            <v>South Australia ;  &gt; 1 year or more in main job ;  &gt; Males ;</v>
          </cell>
          <cell r="GE1" t="str">
            <v>South Australia ;  &gt; 1 year or more in main job ;  &gt; Females ;</v>
          </cell>
          <cell r="GF1" t="str">
            <v>South Australia ;  &gt;&gt; 1-4 years in main job ;  Persons ;</v>
          </cell>
          <cell r="GG1" t="str">
            <v>South Australia ;  &gt;&gt; 1-4 years in main job ;  &gt; Males ;</v>
          </cell>
          <cell r="GH1" t="str">
            <v>South Australia ;  &gt;&gt; 1-4 years in main job ;  &gt; Females ;</v>
          </cell>
          <cell r="GI1" t="str">
            <v>South Australia ;  &gt;&gt;&gt; 1 year in main job ;  Persons ;</v>
          </cell>
          <cell r="GJ1" t="str">
            <v>South Australia ;  &gt;&gt;&gt; 1 year in main job ;  &gt; Males ;</v>
          </cell>
          <cell r="GK1" t="str">
            <v>South Australia ;  &gt;&gt;&gt; 1 year in main job ;  &gt; Females ;</v>
          </cell>
          <cell r="GL1" t="str">
            <v>South Australia ;  &gt;&gt;&gt; 2 years in main job ;  Persons ;</v>
          </cell>
          <cell r="GM1" t="str">
            <v>South Australia ;  &gt;&gt;&gt; 2 years in main job ;  &gt; Males ;</v>
          </cell>
          <cell r="GN1" t="str">
            <v>South Australia ;  &gt;&gt;&gt; 2 years in main job ;  &gt; Females ;</v>
          </cell>
          <cell r="GO1" t="str">
            <v>South Australia ;  &gt;&gt;&gt; 3-4 years in main job ;  Persons ;</v>
          </cell>
          <cell r="GP1" t="str">
            <v>South Australia ;  &gt;&gt;&gt; 3-4 years in main job ;  &gt; Males ;</v>
          </cell>
          <cell r="GQ1" t="str">
            <v>South Australia ;  &gt;&gt;&gt; 3-4 years in main job ;  &gt; Females ;</v>
          </cell>
          <cell r="GR1" t="str">
            <v>South Australia ;  &gt;&gt; 5 years or more in main job ;  Persons ;</v>
          </cell>
          <cell r="GS1" t="str">
            <v>South Australia ;  &gt;&gt; 5 years or more in main job ;  &gt; Males ;</v>
          </cell>
          <cell r="GT1" t="str">
            <v>South Australia ;  &gt;&gt; 5 years or more in main job ;  &gt; Females ;</v>
          </cell>
          <cell r="GU1" t="str">
            <v>South Australia ;  &gt;&gt;&gt; 5-9 years in main job ;  Persons ;</v>
          </cell>
          <cell r="GV1" t="str">
            <v>South Australia ;  &gt;&gt;&gt; 5-9 years in main job ;  &gt; Males ;</v>
          </cell>
          <cell r="GW1" t="str">
            <v>South Australia ;  &gt;&gt;&gt; 5-9 years in main job ;  &gt; Females ;</v>
          </cell>
          <cell r="GX1" t="str">
            <v>South Australia ;  &gt;&gt;&gt; 10 years or more in main job ;  Persons ;</v>
          </cell>
          <cell r="GY1" t="str">
            <v>South Australia ;  &gt;&gt;&gt; 10 years or more in main job ;  &gt; Males ;</v>
          </cell>
          <cell r="GZ1" t="str">
            <v>South Australia ;  &gt;&gt;&gt; 10 years or more in main job ;  &gt; Females ;</v>
          </cell>
          <cell r="HA1" t="str">
            <v>South Australia ;  &gt;&gt;&gt;&gt; 10-19 years in main job ;  Persons ;</v>
          </cell>
          <cell r="HB1" t="str">
            <v>South Australia ;  &gt;&gt;&gt;&gt; 10-19 years in main job ;  &gt; Males ;</v>
          </cell>
          <cell r="HC1" t="str">
            <v>South Australia ;  &gt;&gt;&gt;&gt; 10-19 years in main job ;  &gt; Females ;</v>
          </cell>
          <cell r="HD1" t="str">
            <v>South Australia ;  &gt;&gt;&gt;&gt; 20 years or more in main job ;  Persons ;</v>
          </cell>
          <cell r="HE1" t="str">
            <v>South Australia ;  &gt;&gt;&gt;&gt; 20 years or more in main job ;  &gt; Males ;</v>
          </cell>
          <cell r="HF1" t="str">
            <v>South Australia ;  &gt;&gt;&gt;&gt; 20 years or more in main job ;  &gt; Females ;</v>
          </cell>
          <cell r="HG1" t="str">
            <v>South Australia ;  &gt; Changed jobs in last 12 months ;  Persons ;</v>
          </cell>
          <cell r="HH1" t="str">
            <v>South Australia ;  &gt; Changed jobs in last 12 months ;  &gt; Males ;</v>
          </cell>
          <cell r="HI1" t="str">
            <v>South Australia ;  &gt; Changed jobs in last 12 months ;  &gt; Females ;</v>
          </cell>
          <cell r="HJ1" t="str">
            <v>South Australia ;  &gt; Did not change jobs in last 12 months ;  Persons ;</v>
          </cell>
          <cell r="HK1" t="str">
            <v>South Australia ;  &gt; Did not change jobs in last 12 months ;  &gt; Males ;</v>
          </cell>
          <cell r="HL1" t="str">
            <v>South Australia ;  &gt; Did not change jobs in last 12 months ;  &gt; Females ;</v>
          </cell>
          <cell r="HM1" t="str">
            <v>South Australia ;  Civilian Population aged 15 and over ;  Persons ;</v>
          </cell>
          <cell r="HN1" t="str">
            <v>South Australia ;  Civilian Population aged 15 and over ;  &gt; Males ;</v>
          </cell>
          <cell r="HO1" t="str">
            <v>South Australia ;  Civilian Population aged 15 and over ;  &gt; Females ;</v>
          </cell>
          <cell r="HP1" t="str">
            <v>South Australia ;  Left, lost or worked multiple jobs last year ;  Persons ;</v>
          </cell>
          <cell r="HQ1" t="str">
            <v>South Australia ;  Left, lost or worked multiple jobs last year ;  &gt; Males ;</v>
          </cell>
          <cell r="HR1" t="str">
            <v>South Australia ;  Left, lost or worked multiple jobs last year ;  &gt; Females ;</v>
          </cell>
          <cell r="HS1" t="str">
            <v>South Australia ;  &gt; Employed and had more than one job last year ;  Persons ;</v>
          </cell>
          <cell r="HT1" t="str">
            <v>South Australia ;  &gt; Employed and had more than one job last year ;  &gt; Males ;</v>
          </cell>
          <cell r="HU1" t="str">
            <v>South Australia ;  &gt; Employed and had more than one job last year ;  &gt; Females ;</v>
          </cell>
          <cell r="HV1" t="str">
            <v>South Australia ;  &gt;&gt; Single job holder and had more than one job last year ;  Persons ;</v>
          </cell>
          <cell r="HW1" t="str">
            <v>South Australia ;  &gt;&gt; Single job holder and had more than one job last year ;  &gt; Males ;</v>
          </cell>
          <cell r="HX1" t="str">
            <v>South Australia ;  &gt;&gt; Single job holder and had more than one job last year ;  &gt; Females ;</v>
          </cell>
          <cell r="HY1" t="str">
            <v>South Australia ;  &gt;&gt; Multiple job holder and had more than one job last year ;  Persons ;</v>
          </cell>
          <cell r="HZ1" t="str">
            <v>South Australia ;  &gt;&gt; Multiple job holder and had more than one job last year ;  &gt; Males ;</v>
          </cell>
          <cell r="IA1" t="str">
            <v>South Australia ;  &gt;&gt; Multiple job holder and had more than one job last year ;  &gt; Females ;</v>
          </cell>
          <cell r="IB1" t="str">
            <v>South Australia ;  &gt;&gt; Underemployed and had more than one job last year ;  Persons ;</v>
          </cell>
          <cell r="IC1" t="str">
            <v>South Australia ;  &gt;&gt; Underemployed and had more than one job last year ;  &gt; Males ;</v>
          </cell>
          <cell r="ID1" t="str">
            <v>South Australia ;  &gt;&gt; Underemployed and had more than one job last year ;  &gt; Females ;</v>
          </cell>
          <cell r="IE1" t="str">
            <v>South Australia ;  &gt; Unemployed and had a job last year ;  Persons ;</v>
          </cell>
          <cell r="IF1" t="str">
            <v>South Australia ;  &gt; Unemployed and had a job last year ;  &gt; Males ;</v>
          </cell>
          <cell r="IG1" t="str">
            <v>South Australia ;  &gt; Unemployed and had a job last year ;  &gt; Females ;</v>
          </cell>
          <cell r="IH1" t="str">
            <v>South Australia ;  &gt; Not in the labour force and had a job last year ;  Persons ;</v>
          </cell>
          <cell r="II1" t="str">
            <v>South Australia ;  &gt; Not in the labour force and had a job last year ;  &gt; Males ;</v>
          </cell>
          <cell r="IJ1" t="str">
            <v>South Australia ;  &gt; Not in the labour force and had a job last year ;  &gt; Females ;</v>
          </cell>
          <cell r="IK1" t="str">
            <v>South Australia ;  Left a job last year ;  Persons ;</v>
          </cell>
          <cell r="IL1" t="str">
            <v>South Australia ;  Left a job last year ;  &gt; Males ;</v>
          </cell>
          <cell r="IM1" t="str">
            <v>South Australia ;  Left a job last year ;  &gt; Females ;</v>
          </cell>
          <cell r="IN1" t="str">
            <v>South Australia ;  &gt; Employed in a new job since left last job ;  Persons ;</v>
          </cell>
          <cell r="IO1" t="str">
            <v>South Australia ;  &gt; Employed in a new job since left last job ;  &gt; Males ;</v>
          </cell>
          <cell r="IP1" t="str">
            <v>South Australia ;  &gt; Employed in a new job since left last job ;  &gt; Females ;</v>
          </cell>
          <cell r="IQ1" t="str">
            <v>South Australia ;  &gt;&gt; Underemployed in a new job since left last job ;  Persons ;</v>
          </cell>
        </row>
        <row r="2">
          <cell r="B2" t="str">
            <v>000</v>
          </cell>
          <cell r="C2" t="str">
            <v>000</v>
          </cell>
          <cell r="D2" t="str">
            <v>000</v>
          </cell>
          <cell r="E2" t="str">
            <v>000</v>
          </cell>
          <cell r="F2" t="str">
            <v>000</v>
          </cell>
          <cell r="G2" t="str">
            <v>000</v>
          </cell>
          <cell r="H2" t="str">
            <v>000</v>
          </cell>
          <cell r="I2" t="str">
            <v>000</v>
          </cell>
          <cell r="J2" t="str">
            <v>000</v>
          </cell>
          <cell r="K2" t="str">
            <v>000</v>
          </cell>
          <cell r="L2" t="str">
            <v>000</v>
          </cell>
          <cell r="M2" t="str">
            <v>000</v>
          </cell>
          <cell r="N2" t="str">
            <v>000</v>
          </cell>
          <cell r="O2" t="str">
            <v>000</v>
          </cell>
          <cell r="P2" t="str">
            <v>000</v>
          </cell>
          <cell r="Q2" t="str">
            <v>000</v>
          </cell>
          <cell r="R2" t="str">
            <v>000</v>
          </cell>
          <cell r="S2" t="str">
            <v>000</v>
          </cell>
          <cell r="T2" t="str">
            <v>000</v>
          </cell>
          <cell r="U2" t="str">
            <v>000</v>
          </cell>
          <cell r="V2" t="str">
            <v>000</v>
          </cell>
          <cell r="W2" t="str">
            <v>000</v>
          </cell>
          <cell r="X2" t="str">
            <v>000</v>
          </cell>
          <cell r="Y2" t="str">
            <v>000</v>
          </cell>
          <cell r="Z2" t="str">
            <v>000</v>
          </cell>
          <cell r="AA2" t="str">
            <v>000</v>
          </cell>
          <cell r="AB2" t="str">
            <v>000</v>
          </cell>
          <cell r="AC2" t="str">
            <v>000</v>
          </cell>
          <cell r="AD2" t="str">
            <v>000</v>
          </cell>
          <cell r="AE2" t="str">
            <v>000</v>
          </cell>
          <cell r="AF2" t="str">
            <v>000</v>
          </cell>
          <cell r="AG2" t="str">
            <v>000</v>
          </cell>
          <cell r="AH2" t="str">
            <v>000</v>
          </cell>
          <cell r="AI2" t="str">
            <v>000</v>
          </cell>
          <cell r="AJ2" t="str">
            <v>000</v>
          </cell>
          <cell r="AK2" t="str">
            <v>000</v>
          </cell>
          <cell r="AL2" t="str">
            <v>000</v>
          </cell>
          <cell r="AM2" t="str">
            <v>000</v>
          </cell>
          <cell r="AN2" t="str">
            <v>000</v>
          </cell>
          <cell r="AO2" t="str">
            <v>000</v>
          </cell>
          <cell r="AP2" t="str">
            <v>000</v>
          </cell>
          <cell r="AQ2" t="str">
            <v>000</v>
          </cell>
          <cell r="AR2" t="str">
            <v>000</v>
          </cell>
          <cell r="AS2" t="str">
            <v>000</v>
          </cell>
          <cell r="AT2" t="str">
            <v>000</v>
          </cell>
          <cell r="AU2" t="str">
            <v>000</v>
          </cell>
          <cell r="AV2" t="str">
            <v>000</v>
          </cell>
          <cell r="AW2" t="str">
            <v>000</v>
          </cell>
          <cell r="AX2" t="str">
            <v>000</v>
          </cell>
          <cell r="AY2" t="str">
            <v>000</v>
          </cell>
          <cell r="AZ2" t="str">
            <v>000</v>
          </cell>
          <cell r="BA2" t="str">
            <v>000</v>
          </cell>
          <cell r="BB2" t="str">
            <v>000</v>
          </cell>
          <cell r="BC2" t="str">
            <v>000</v>
          </cell>
          <cell r="BD2" t="str">
            <v>000</v>
          </cell>
          <cell r="BE2" t="str">
            <v>000</v>
          </cell>
          <cell r="BF2" t="str">
            <v>000</v>
          </cell>
          <cell r="BG2" t="str">
            <v>000</v>
          </cell>
          <cell r="BH2" t="str">
            <v>000</v>
          </cell>
          <cell r="BI2" t="str">
            <v>000</v>
          </cell>
          <cell r="BJ2" t="str">
            <v>000</v>
          </cell>
          <cell r="BK2" t="str">
            <v>000</v>
          </cell>
          <cell r="BL2" t="str">
            <v>000</v>
          </cell>
          <cell r="BM2" t="str">
            <v>000</v>
          </cell>
          <cell r="BN2" t="str">
            <v>000</v>
          </cell>
          <cell r="BO2" t="str">
            <v>000</v>
          </cell>
          <cell r="BP2" t="str">
            <v>000</v>
          </cell>
          <cell r="BQ2" t="str">
            <v>000</v>
          </cell>
          <cell r="BR2" t="str">
            <v>000</v>
          </cell>
          <cell r="BS2" t="str">
            <v>000</v>
          </cell>
          <cell r="BT2" t="str">
            <v>000</v>
          </cell>
          <cell r="BU2" t="str">
            <v>000</v>
          </cell>
          <cell r="BV2" t="str">
            <v>000</v>
          </cell>
          <cell r="BW2" t="str">
            <v>000</v>
          </cell>
          <cell r="BX2" t="str">
            <v>000</v>
          </cell>
          <cell r="BY2" t="str">
            <v>000</v>
          </cell>
          <cell r="BZ2" t="str">
            <v>000</v>
          </cell>
          <cell r="CA2" t="str">
            <v>000</v>
          </cell>
          <cell r="CB2" t="str">
            <v>000</v>
          </cell>
          <cell r="CC2" t="str">
            <v>000</v>
          </cell>
          <cell r="CD2" t="str">
            <v>000</v>
          </cell>
          <cell r="CE2" t="str">
            <v>000</v>
          </cell>
          <cell r="CF2" t="str">
            <v>000</v>
          </cell>
          <cell r="CG2" t="str">
            <v>000</v>
          </cell>
          <cell r="CH2" t="str">
            <v>000</v>
          </cell>
          <cell r="CI2" t="str">
            <v>000</v>
          </cell>
          <cell r="CJ2" t="str">
            <v>000</v>
          </cell>
          <cell r="CK2" t="str">
            <v>000</v>
          </cell>
          <cell r="CL2" t="str">
            <v>000</v>
          </cell>
          <cell r="CM2" t="str">
            <v>000</v>
          </cell>
          <cell r="CN2" t="str">
            <v>000</v>
          </cell>
          <cell r="CO2" t="str">
            <v>000</v>
          </cell>
          <cell r="CP2" t="str">
            <v>000</v>
          </cell>
          <cell r="CQ2" t="str">
            <v>000</v>
          </cell>
          <cell r="CR2" t="str">
            <v>000</v>
          </cell>
          <cell r="CS2" t="str">
            <v>000</v>
          </cell>
          <cell r="CT2" t="str">
            <v>000</v>
          </cell>
          <cell r="CU2" t="str">
            <v>000</v>
          </cell>
          <cell r="CV2" t="str">
            <v>000</v>
          </cell>
          <cell r="CW2" t="str">
            <v>000</v>
          </cell>
          <cell r="CX2" t="str">
            <v>000</v>
          </cell>
          <cell r="CY2" t="str">
            <v>000</v>
          </cell>
          <cell r="CZ2" t="str">
            <v>000</v>
          </cell>
          <cell r="DA2" t="str">
            <v>000</v>
          </cell>
          <cell r="DB2" t="str">
            <v>000</v>
          </cell>
          <cell r="DC2" t="str">
            <v>000</v>
          </cell>
          <cell r="DD2" t="str">
            <v>000</v>
          </cell>
          <cell r="DE2" t="str">
            <v>000</v>
          </cell>
          <cell r="DF2" t="str">
            <v>000</v>
          </cell>
          <cell r="DG2" t="str">
            <v>000</v>
          </cell>
          <cell r="DH2" t="str">
            <v>000</v>
          </cell>
          <cell r="DI2" t="str">
            <v>000</v>
          </cell>
          <cell r="DJ2" t="str">
            <v>000</v>
          </cell>
          <cell r="DK2" t="str">
            <v>000</v>
          </cell>
          <cell r="DL2" t="str">
            <v>000</v>
          </cell>
          <cell r="DM2" t="str">
            <v>000</v>
          </cell>
          <cell r="DN2" t="str">
            <v>000</v>
          </cell>
          <cell r="DO2" t="str">
            <v>000</v>
          </cell>
          <cell r="DP2" t="str">
            <v>000</v>
          </cell>
          <cell r="DQ2" t="str">
            <v>000</v>
          </cell>
          <cell r="DR2" t="str">
            <v>000</v>
          </cell>
          <cell r="DS2" t="str">
            <v>000</v>
          </cell>
          <cell r="DT2" t="str">
            <v>000</v>
          </cell>
          <cell r="DU2" t="str">
            <v>000</v>
          </cell>
          <cell r="DV2" t="str">
            <v>000</v>
          </cell>
          <cell r="DW2" t="str">
            <v>000</v>
          </cell>
          <cell r="DX2" t="str">
            <v>000</v>
          </cell>
          <cell r="DY2" t="str">
            <v>000</v>
          </cell>
          <cell r="DZ2" t="str">
            <v>000</v>
          </cell>
          <cell r="EA2" t="str">
            <v>000</v>
          </cell>
          <cell r="EB2" t="str">
            <v>000</v>
          </cell>
          <cell r="EC2" t="str">
            <v>000</v>
          </cell>
          <cell r="ED2" t="str">
            <v>000</v>
          </cell>
          <cell r="EE2" t="str">
            <v>000</v>
          </cell>
          <cell r="EF2" t="str">
            <v>000</v>
          </cell>
          <cell r="EG2" t="str">
            <v>000</v>
          </cell>
          <cell r="EH2" t="str">
            <v>000</v>
          </cell>
          <cell r="EI2" t="str">
            <v>000</v>
          </cell>
          <cell r="EJ2" t="str">
            <v>000</v>
          </cell>
          <cell r="EK2" t="str">
            <v>000</v>
          </cell>
          <cell r="EL2" t="str">
            <v>000</v>
          </cell>
          <cell r="EM2" t="str">
            <v>000</v>
          </cell>
          <cell r="EN2" t="str">
            <v>000</v>
          </cell>
          <cell r="EO2" t="str">
            <v>000</v>
          </cell>
          <cell r="EP2" t="str">
            <v>000</v>
          </cell>
          <cell r="EQ2" t="str">
            <v>000</v>
          </cell>
          <cell r="ER2" t="str">
            <v>000</v>
          </cell>
          <cell r="ES2" t="str">
            <v>000</v>
          </cell>
          <cell r="ET2" t="str">
            <v>000</v>
          </cell>
          <cell r="EU2" t="str">
            <v>000</v>
          </cell>
          <cell r="EV2" t="str">
            <v>000</v>
          </cell>
          <cell r="EW2" t="str">
            <v>000</v>
          </cell>
          <cell r="EX2" t="str">
            <v>000</v>
          </cell>
          <cell r="EY2" t="str">
            <v>000</v>
          </cell>
          <cell r="EZ2" t="str">
            <v>000</v>
          </cell>
          <cell r="FA2" t="str">
            <v>000</v>
          </cell>
          <cell r="FB2" t="str">
            <v>000</v>
          </cell>
          <cell r="FC2" t="str">
            <v>000</v>
          </cell>
          <cell r="FD2" t="str">
            <v>000</v>
          </cell>
          <cell r="FE2" t="str">
            <v>000</v>
          </cell>
          <cell r="FF2" t="str">
            <v>000</v>
          </cell>
          <cell r="FG2" t="str">
            <v>000</v>
          </cell>
          <cell r="FH2" t="str">
            <v>000</v>
          </cell>
          <cell r="FI2" t="str">
            <v>000</v>
          </cell>
          <cell r="FJ2" t="str">
            <v>000</v>
          </cell>
          <cell r="FK2" t="str">
            <v>000</v>
          </cell>
          <cell r="FL2" t="str">
            <v>000</v>
          </cell>
          <cell r="FM2" t="str">
            <v>000</v>
          </cell>
          <cell r="FN2" t="str">
            <v>000</v>
          </cell>
          <cell r="FO2" t="str">
            <v>000</v>
          </cell>
          <cell r="FP2" t="str">
            <v>000</v>
          </cell>
          <cell r="FQ2" t="str">
            <v>000</v>
          </cell>
          <cell r="FR2" t="str">
            <v>000</v>
          </cell>
          <cell r="FS2" t="str">
            <v>000</v>
          </cell>
          <cell r="FT2" t="str">
            <v>000</v>
          </cell>
          <cell r="FU2" t="str">
            <v>000</v>
          </cell>
          <cell r="FV2" t="str">
            <v>000</v>
          </cell>
          <cell r="FW2" t="str">
            <v>000</v>
          </cell>
          <cell r="FX2" t="str">
            <v>000</v>
          </cell>
          <cell r="FY2" t="str">
            <v>000</v>
          </cell>
          <cell r="FZ2" t="str">
            <v>000</v>
          </cell>
          <cell r="GA2" t="str">
            <v>000</v>
          </cell>
          <cell r="GB2" t="str">
            <v>000</v>
          </cell>
          <cell r="GC2" t="str">
            <v>000</v>
          </cell>
          <cell r="GD2" t="str">
            <v>000</v>
          </cell>
          <cell r="GE2" t="str">
            <v>000</v>
          </cell>
          <cell r="GF2" t="str">
            <v>000</v>
          </cell>
          <cell r="GG2" t="str">
            <v>000</v>
          </cell>
          <cell r="GH2" t="str">
            <v>000</v>
          </cell>
          <cell r="GI2" t="str">
            <v>000</v>
          </cell>
          <cell r="GJ2" t="str">
            <v>000</v>
          </cell>
          <cell r="GK2" t="str">
            <v>000</v>
          </cell>
          <cell r="GL2" t="str">
            <v>000</v>
          </cell>
          <cell r="GM2" t="str">
            <v>000</v>
          </cell>
          <cell r="GN2" t="str">
            <v>000</v>
          </cell>
          <cell r="GO2" t="str">
            <v>000</v>
          </cell>
          <cell r="GP2" t="str">
            <v>000</v>
          </cell>
          <cell r="GQ2" t="str">
            <v>000</v>
          </cell>
          <cell r="GR2" t="str">
            <v>000</v>
          </cell>
          <cell r="GS2" t="str">
            <v>000</v>
          </cell>
          <cell r="GT2" t="str">
            <v>000</v>
          </cell>
          <cell r="GU2" t="str">
            <v>000</v>
          </cell>
          <cell r="GV2" t="str">
            <v>000</v>
          </cell>
          <cell r="GW2" t="str">
            <v>000</v>
          </cell>
          <cell r="GX2" t="str">
            <v>000</v>
          </cell>
          <cell r="GY2" t="str">
            <v>000</v>
          </cell>
          <cell r="GZ2" t="str">
            <v>000</v>
          </cell>
          <cell r="HA2" t="str">
            <v>000</v>
          </cell>
          <cell r="HB2" t="str">
            <v>000</v>
          </cell>
          <cell r="HC2" t="str">
            <v>000</v>
          </cell>
          <cell r="HD2" t="str">
            <v>000</v>
          </cell>
          <cell r="HE2" t="str">
            <v>000</v>
          </cell>
          <cell r="HF2" t="str">
            <v>000</v>
          </cell>
          <cell r="HG2" t="str">
            <v>000</v>
          </cell>
          <cell r="HH2" t="str">
            <v>000</v>
          </cell>
          <cell r="HI2" t="str">
            <v>000</v>
          </cell>
          <cell r="HJ2" t="str">
            <v>000</v>
          </cell>
          <cell r="HK2" t="str">
            <v>000</v>
          </cell>
          <cell r="HL2" t="str">
            <v>000</v>
          </cell>
          <cell r="HM2" t="str">
            <v>000</v>
          </cell>
          <cell r="HN2" t="str">
            <v>000</v>
          </cell>
          <cell r="HO2" t="str">
            <v>000</v>
          </cell>
          <cell r="HP2" t="str">
            <v>000</v>
          </cell>
          <cell r="HQ2" t="str">
            <v>000</v>
          </cell>
          <cell r="HR2" t="str">
            <v>000</v>
          </cell>
          <cell r="HS2" t="str">
            <v>000</v>
          </cell>
          <cell r="HT2" t="str">
            <v>000</v>
          </cell>
          <cell r="HU2" t="str">
            <v>000</v>
          </cell>
          <cell r="HV2" t="str">
            <v>000</v>
          </cell>
          <cell r="HW2" t="str">
            <v>000</v>
          </cell>
          <cell r="HX2" t="str">
            <v>000</v>
          </cell>
          <cell r="HY2" t="str">
            <v>000</v>
          </cell>
          <cell r="HZ2" t="str">
            <v>000</v>
          </cell>
          <cell r="IA2" t="str">
            <v>000</v>
          </cell>
          <cell r="IB2" t="str">
            <v>000</v>
          </cell>
          <cell r="IC2" t="str">
            <v>000</v>
          </cell>
          <cell r="ID2" t="str">
            <v>000</v>
          </cell>
          <cell r="IE2" t="str">
            <v>000</v>
          </cell>
          <cell r="IF2" t="str">
            <v>000</v>
          </cell>
          <cell r="IG2" t="str">
            <v>000</v>
          </cell>
          <cell r="IH2" t="str">
            <v>000</v>
          </cell>
          <cell r="II2" t="str">
            <v>000</v>
          </cell>
          <cell r="IJ2" t="str">
            <v>000</v>
          </cell>
          <cell r="IK2" t="str">
            <v>000</v>
          </cell>
          <cell r="IL2" t="str">
            <v>000</v>
          </cell>
          <cell r="IM2" t="str">
            <v>000</v>
          </cell>
          <cell r="IN2" t="str">
            <v>000</v>
          </cell>
          <cell r="IO2" t="str">
            <v>000</v>
          </cell>
          <cell r="IP2" t="str">
            <v>000</v>
          </cell>
          <cell r="IQ2" t="str">
            <v>000</v>
          </cell>
        </row>
        <row r="3"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CT3" t="str">
            <v>Original</v>
          </cell>
          <cell r="CU3" t="str">
            <v>Original</v>
          </cell>
          <cell r="CV3" t="str">
            <v>Original</v>
          </cell>
          <cell r="CW3" t="str">
            <v>Original</v>
          </cell>
          <cell r="CX3" t="str">
            <v>Original</v>
          </cell>
          <cell r="CY3" t="str">
            <v>Original</v>
          </cell>
          <cell r="CZ3" t="str">
            <v>Original</v>
          </cell>
          <cell r="DA3" t="str">
            <v>Original</v>
          </cell>
          <cell r="DB3" t="str">
            <v>Original</v>
          </cell>
          <cell r="DC3" t="str">
            <v>Original</v>
          </cell>
          <cell r="DD3" t="str">
            <v>Original</v>
          </cell>
          <cell r="DE3" t="str">
            <v>Original</v>
          </cell>
          <cell r="DF3" t="str">
            <v>Original</v>
          </cell>
          <cell r="DG3" t="str">
            <v>Original</v>
          </cell>
          <cell r="DH3" t="str">
            <v>Original</v>
          </cell>
          <cell r="DI3" t="str">
            <v>Original</v>
          </cell>
          <cell r="DJ3" t="str">
            <v>Original</v>
          </cell>
          <cell r="DK3" t="str">
            <v>Original</v>
          </cell>
          <cell r="DL3" t="str">
            <v>Original</v>
          </cell>
          <cell r="DM3" t="str">
            <v>Original</v>
          </cell>
          <cell r="DN3" t="str">
            <v>Original</v>
          </cell>
          <cell r="DO3" t="str">
            <v>Original</v>
          </cell>
          <cell r="DP3" t="str">
            <v>Original</v>
          </cell>
          <cell r="DQ3" t="str">
            <v>Original</v>
          </cell>
          <cell r="DR3" t="str">
            <v>Original</v>
          </cell>
          <cell r="DS3" t="str">
            <v>Original</v>
          </cell>
          <cell r="DT3" t="str">
            <v>Original</v>
          </cell>
          <cell r="DU3" t="str">
            <v>Original</v>
          </cell>
          <cell r="DV3" t="str">
            <v>Original</v>
          </cell>
          <cell r="DW3" t="str">
            <v>Original</v>
          </cell>
          <cell r="DX3" t="str">
            <v>Original</v>
          </cell>
          <cell r="DY3" t="str">
            <v>Original</v>
          </cell>
          <cell r="DZ3" t="str">
            <v>Original</v>
          </cell>
          <cell r="EA3" t="str">
            <v>Original</v>
          </cell>
          <cell r="EB3" t="str">
            <v>Original</v>
          </cell>
          <cell r="EC3" t="str">
            <v>Original</v>
          </cell>
          <cell r="ED3" t="str">
            <v>Original</v>
          </cell>
          <cell r="EE3" t="str">
            <v>Original</v>
          </cell>
          <cell r="EF3" t="str">
            <v>Original</v>
          </cell>
          <cell r="EG3" t="str">
            <v>Original</v>
          </cell>
          <cell r="EH3" t="str">
            <v>Original</v>
          </cell>
          <cell r="EI3" t="str">
            <v>Original</v>
          </cell>
          <cell r="EJ3" t="str">
            <v>Original</v>
          </cell>
          <cell r="EK3" t="str">
            <v>Original</v>
          </cell>
          <cell r="EL3" t="str">
            <v>Original</v>
          </cell>
          <cell r="EM3" t="str">
            <v>Original</v>
          </cell>
          <cell r="EN3" t="str">
            <v>Original</v>
          </cell>
          <cell r="EO3" t="str">
            <v>Original</v>
          </cell>
          <cell r="EP3" t="str">
            <v>Original</v>
          </cell>
          <cell r="EQ3" t="str">
            <v>Original</v>
          </cell>
          <cell r="ER3" t="str">
            <v>Original</v>
          </cell>
          <cell r="ES3" t="str">
            <v>Original</v>
          </cell>
          <cell r="ET3" t="str">
            <v>Original</v>
          </cell>
          <cell r="EU3" t="str">
            <v>Original</v>
          </cell>
          <cell r="EV3" t="str">
            <v>Original</v>
          </cell>
          <cell r="EW3" t="str">
            <v>Original</v>
          </cell>
          <cell r="EX3" t="str">
            <v>Original</v>
          </cell>
          <cell r="EY3" t="str">
            <v>Original</v>
          </cell>
          <cell r="EZ3" t="str">
            <v>Original</v>
          </cell>
          <cell r="FA3" t="str">
            <v>Original</v>
          </cell>
          <cell r="FB3" t="str">
            <v>Original</v>
          </cell>
          <cell r="FC3" t="str">
            <v>Original</v>
          </cell>
          <cell r="FD3" t="str">
            <v>Original</v>
          </cell>
          <cell r="FE3" t="str">
            <v>Original</v>
          </cell>
          <cell r="FF3" t="str">
            <v>Original</v>
          </cell>
          <cell r="FG3" t="str">
            <v>Original</v>
          </cell>
          <cell r="FH3" t="str">
            <v>Original</v>
          </cell>
          <cell r="FI3" t="str">
            <v>Original</v>
          </cell>
          <cell r="FJ3" t="str">
            <v>Original</v>
          </cell>
          <cell r="FK3" t="str">
            <v>Original</v>
          </cell>
          <cell r="FL3" t="str">
            <v>Original</v>
          </cell>
          <cell r="FM3" t="str">
            <v>Original</v>
          </cell>
          <cell r="FN3" t="str">
            <v>Original</v>
          </cell>
          <cell r="FO3" t="str">
            <v>Original</v>
          </cell>
          <cell r="FP3" t="str">
            <v>Original</v>
          </cell>
          <cell r="FQ3" t="str">
            <v>Original</v>
          </cell>
          <cell r="FR3" t="str">
            <v>Original</v>
          </cell>
          <cell r="FS3" t="str">
            <v>Original</v>
          </cell>
          <cell r="FT3" t="str">
            <v>Original</v>
          </cell>
          <cell r="FU3" t="str">
            <v>Original</v>
          </cell>
          <cell r="FV3" t="str">
            <v>Original</v>
          </cell>
          <cell r="FW3" t="str">
            <v>Original</v>
          </cell>
          <cell r="FX3" t="str">
            <v>Original</v>
          </cell>
          <cell r="FY3" t="str">
            <v>Original</v>
          </cell>
          <cell r="FZ3" t="str">
            <v>Original</v>
          </cell>
          <cell r="GA3" t="str">
            <v>Original</v>
          </cell>
          <cell r="GB3" t="str">
            <v>Original</v>
          </cell>
          <cell r="GC3" t="str">
            <v>Original</v>
          </cell>
          <cell r="GD3" t="str">
            <v>Original</v>
          </cell>
          <cell r="GE3" t="str">
            <v>Original</v>
          </cell>
          <cell r="GF3" t="str">
            <v>Original</v>
          </cell>
          <cell r="GG3" t="str">
            <v>Original</v>
          </cell>
          <cell r="GH3" t="str">
            <v>Original</v>
          </cell>
          <cell r="GI3" t="str">
            <v>Original</v>
          </cell>
          <cell r="GJ3" t="str">
            <v>Original</v>
          </cell>
          <cell r="GK3" t="str">
            <v>Original</v>
          </cell>
          <cell r="GL3" t="str">
            <v>Original</v>
          </cell>
          <cell r="GM3" t="str">
            <v>Original</v>
          </cell>
          <cell r="GN3" t="str">
            <v>Original</v>
          </cell>
          <cell r="GO3" t="str">
            <v>Original</v>
          </cell>
          <cell r="GP3" t="str">
            <v>Original</v>
          </cell>
          <cell r="GQ3" t="str">
            <v>Original</v>
          </cell>
          <cell r="GR3" t="str">
            <v>Original</v>
          </cell>
          <cell r="GS3" t="str">
            <v>Original</v>
          </cell>
          <cell r="GT3" t="str">
            <v>Original</v>
          </cell>
          <cell r="GU3" t="str">
            <v>Original</v>
          </cell>
          <cell r="GV3" t="str">
            <v>Original</v>
          </cell>
          <cell r="GW3" t="str">
            <v>Original</v>
          </cell>
          <cell r="GX3" t="str">
            <v>Original</v>
          </cell>
          <cell r="GY3" t="str">
            <v>Original</v>
          </cell>
          <cell r="GZ3" t="str">
            <v>Original</v>
          </cell>
          <cell r="HA3" t="str">
            <v>Original</v>
          </cell>
          <cell r="HB3" t="str">
            <v>Original</v>
          </cell>
          <cell r="HC3" t="str">
            <v>Original</v>
          </cell>
          <cell r="HD3" t="str">
            <v>Original</v>
          </cell>
          <cell r="HE3" t="str">
            <v>Original</v>
          </cell>
          <cell r="HF3" t="str">
            <v>Original</v>
          </cell>
          <cell r="HG3" t="str">
            <v>Original</v>
          </cell>
          <cell r="HH3" t="str">
            <v>Original</v>
          </cell>
          <cell r="HI3" t="str">
            <v>Original</v>
          </cell>
          <cell r="HJ3" t="str">
            <v>Original</v>
          </cell>
          <cell r="HK3" t="str">
            <v>Original</v>
          </cell>
          <cell r="HL3" t="str">
            <v>Original</v>
          </cell>
          <cell r="HM3" t="str">
            <v>Original</v>
          </cell>
          <cell r="HN3" t="str">
            <v>Original</v>
          </cell>
          <cell r="HO3" t="str">
            <v>Original</v>
          </cell>
          <cell r="HP3" t="str">
            <v>Original</v>
          </cell>
          <cell r="HQ3" t="str">
            <v>Original</v>
          </cell>
          <cell r="HR3" t="str">
            <v>Original</v>
          </cell>
          <cell r="HS3" t="str">
            <v>Original</v>
          </cell>
          <cell r="HT3" t="str">
            <v>Original</v>
          </cell>
          <cell r="HU3" t="str">
            <v>Original</v>
          </cell>
          <cell r="HV3" t="str">
            <v>Original</v>
          </cell>
          <cell r="HW3" t="str">
            <v>Original</v>
          </cell>
          <cell r="HX3" t="str">
            <v>Original</v>
          </cell>
          <cell r="HY3" t="str">
            <v>Original</v>
          </cell>
          <cell r="HZ3" t="str">
            <v>Original</v>
          </cell>
          <cell r="IA3" t="str">
            <v>Original</v>
          </cell>
          <cell r="IB3" t="str">
            <v>Original</v>
          </cell>
          <cell r="IC3" t="str">
            <v>Original</v>
          </cell>
          <cell r="ID3" t="str">
            <v>Original</v>
          </cell>
          <cell r="IE3" t="str">
            <v>Original</v>
          </cell>
          <cell r="IF3" t="str">
            <v>Original</v>
          </cell>
          <cell r="IG3" t="str">
            <v>Original</v>
          </cell>
          <cell r="IH3" t="str">
            <v>Original</v>
          </cell>
          <cell r="II3" t="str">
            <v>Original</v>
          </cell>
          <cell r="IJ3" t="str">
            <v>Original</v>
          </cell>
          <cell r="IK3" t="str">
            <v>Original</v>
          </cell>
          <cell r="IL3" t="str">
            <v>Original</v>
          </cell>
          <cell r="IM3" t="str">
            <v>Original</v>
          </cell>
          <cell r="IN3" t="str">
            <v>Original</v>
          </cell>
          <cell r="IO3" t="str">
            <v>Original</v>
          </cell>
          <cell r="IP3" t="str">
            <v>Original</v>
          </cell>
          <cell r="IQ3" t="str">
            <v>Original</v>
          </cell>
        </row>
        <row r="4">
          <cell r="B4" t="str">
            <v>STOCK</v>
          </cell>
          <cell r="C4" t="str">
            <v>STOCK</v>
          </cell>
          <cell r="D4" t="str">
            <v>STOCK</v>
          </cell>
          <cell r="E4" t="str">
            <v>STOCK</v>
          </cell>
          <cell r="F4" t="str">
            <v>STOCK</v>
          </cell>
          <cell r="G4" t="str">
            <v>STOCK</v>
          </cell>
          <cell r="H4" t="str">
            <v>STOCK</v>
          </cell>
          <cell r="I4" t="str">
            <v>STOCK</v>
          </cell>
          <cell r="J4" t="str">
            <v>STOCK</v>
          </cell>
          <cell r="K4" t="str">
            <v>STOCK</v>
          </cell>
          <cell r="L4" t="str">
            <v>STOCK</v>
          </cell>
          <cell r="M4" t="str">
            <v>STOCK</v>
          </cell>
          <cell r="N4" t="str">
            <v>STOCK</v>
          </cell>
          <cell r="O4" t="str">
            <v>STOCK</v>
          </cell>
          <cell r="P4" t="str">
            <v>STOCK</v>
          </cell>
          <cell r="Q4" t="str">
            <v>STOCK</v>
          </cell>
          <cell r="R4" t="str">
            <v>STOCK</v>
          </cell>
          <cell r="S4" t="str">
            <v>STOCK</v>
          </cell>
          <cell r="T4" t="str">
            <v>STOCK</v>
          </cell>
          <cell r="U4" t="str">
            <v>STOCK</v>
          </cell>
          <cell r="V4" t="str">
            <v>STOCK</v>
          </cell>
          <cell r="W4" t="str">
            <v>STOCK</v>
          </cell>
          <cell r="X4" t="str">
            <v>STOCK</v>
          </cell>
          <cell r="Y4" t="str">
            <v>STOCK</v>
          </cell>
          <cell r="Z4" t="str">
            <v>STOCK</v>
          </cell>
          <cell r="AA4" t="str">
            <v>STOCK</v>
          </cell>
          <cell r="AB4" t="str">
            <v>STOCK</v>
          </cell>
          <cell r="AC4" t="str">
            <v>STOCK</v>
          </cell>
          <cell r="AD4" t="str">
            <v>STOCK</v>
          </cell>
          <cell r="AE4" t="str">
            <v>STOCK</v>
          </cell>
          <cell r="AF4" t="str">
            <v>STOCK</v>
          </cell>
          <cell r="AG4" t="str">
            <v>STOCK</v>
          </cell>
          <cell r="AH4" t="str">
            <v>STOCK</v>
          </cell>
          <cell r="AI4" t="str">
            <v>STOCK</v>
          </cell>
          <cell r="AJ4" t="str">
            <v>STOCK</v>
          </cell>
          <cell r="AK4" t="str">
            <v>STOCK</v>
          </cell>
          <cell r="AL4" t="str">
            <v>STOCK</v>
          </cell>
          <cell r="AM4" t="str">
            <v>STOCK</v>
          </cell>
          <cell r="AN4" t="str">
            <v>STOCK</v>
          </cell>
          <cell r="AO4" t="str">
            <v>STOCK</v>
          </cell>
          <cell r="AP4" t="str">
            <v>STOCK</v>
          </cell>
          <cell r="AQ4" t="str">
            <v>STOCK</v>
          </cell>
          <cell r="AR4" t="str">
            <v>STOCK</v>
          </cell>
          <cell r="AS4" t="str">
            <v>STOCK</v>
          </cell>
          <cell r="AT4" t="str">
            <v>STOCK</v>
          </cell>
          <cell r="AU4" t="str">
            <v>STOCK</v>
          </cell>
          <cell r="AV4" t="str">
            <v>STOCK</v>
          </cell>
          <cell r="AW4" t="str">
            <v>STOCK</v>
          </cell>
          <cell r="AX4" t="str">
            <v>STOCK</v>
          </cell>
          <cell r="AY4" t="str">
            <v>STOCK</v>
          </cell>
          <cell r="AZ4" t="str">
            <v>STOCK</v>
          </cell>
          <cell r="BA4" t="str">
            <v>STOCK</v>
          </cell>
          <cell r="BB4" t="str">
            <v>STOCK</v>
          </cell>
          <cell r="BC4" t="str">
            <v>STOCK</v>
          </cell>
          <cell r="BD4" t="str">
            <v>STOCK</v>
          </cell>
          <cell r="BE4" t="str">
            <v>STOCK</v>
          </cell>
          <cell r="BF4" t="str">
            <v>STOCK</v>
          </cell>
          <cell r="BG4" t="str">
            <v>STOCK</v>
          </cell>
          <cell r="BH4" t="str">
            <v>STOCK</v>
          </cell>
          <cell r="BI4" t="str">
            <v>STOCK</v>
          </cell>
          <cell r="BJ4" t="str">
            <v>STOCK</v>
          </cell>
          <cell r="BK4" t="str">
            <v>STOCK</v>
          </cell>
          <cell r="BL4" t="str">
            <v>STOCK</v>
          </cell>
          <cell r="BM4" t="str">
            <v>STOCK</v>
          </cell>
          <cell r="BN4" t="str">
            <v>STOCK</v>
          </cell>
          <cell r="BO4" t="str">
            <v>STOCK</v>
          </cell>
          <cell r="BP4" t="str">
            <v>STOCK</v>
          </cell>
          <cell r="BQ4" t="str">
            <v>STOCK</v>
          </cell>
          <cell r="BR4" t="str">
            <v>STOCK</v>
          </cell>
          <cell r="BS4" t="str">
            <v>STOCK</v>
          </cell>
          <cell r="BT4" t="str">
            <v>STOCK</v>
          </cell>
          <cell r="BU4" t="str">
            <v>STOCK</v>
          </cell>
          <cell r="BV4" t="str">
            <v>STOCK</v>
          </cell>
          <cell r="BW4" t="str">
            <v>STOCK</v>
          </cell>
          <cell r="BX4" t="str">
            <v>STOCK</v>
          </cell>
          <cell r="BY4" t="str">
            <v>STOCK</v>
          </cell>
          <cell r="BZ4" t="str">
            <v>STOCK</v>
          </cell>
          <cell r="CA4" t="str">
            <v>STOCK</v>
          </cell>
          <cell r="CB4" t="str">
            <v>STOCK</v>
          </cell>
          <cell r="CC4" t="str">
            <v>STOCK</v>
          </cell>
          <cell r="CD4" t="str">
            <v>STOCK</v>
          </cell>
          <cell r="CE4" t="str">
            <v>STOCK</v>
          </cell>
          <cell r="CF4" t="str">
            <v>STOCK</v>
          </cell>
          <cell r="CG4" t="str">
            <v>STOCK</v>
          </cell>
          <cell r="CH4" t="str">
            <v>STOCK</v>
          </cell>
          <cell r="CI4" t="str">
            <v>STOCK</v>
          </cell>
          <cell r="CJ4" t="str">
            <v>STOCK</v>
          </cell>
          <cell r="CK4" t="str">
            <v>STOCK</v>
          </cell>
          <cell r="CL4" t="str">
            <v>STOCK</v>
          </cell>
          <cell r="CM4" t="str">
            <v>STOCK</v>
          </cell>
          <cell r="CN4" t="str">
            <v>STOCK</v>
          </cell>
          <cell r="CO4" t="str">
            <v>STOCK</v>
          </cell>
          <cell r="CP4" t="str">
            <v>STOCK</v>
          </cell>
          <cell r="CQ4" t="str">
            <v>STOCK</v>
          </cell>
          <cell r="CR4" t="str">
            <v>STOCK</v>
          </cell>
          <cell r="CS4" t="str">
            <v>STOCK</v>
          </cell>
          <cell r="CT4" t="str">
            <v>STOCK</v>
          </cell>
          <cell r="CU4" t="str">
            <v>STOCK</v>
          </cell>
          <cell r="CV4" t="str">
            <v>STOCK</v>
          </cell>
          <cell r="CW4" t="str">
            <v>STOCK</v>
          </cell>
          <cell r="CX4" t="str">
            <v>STOCK</v>
          </cell>
          <cell r="CY4" t="str">
            <v>STOCK</v>
          </cell>
          <cell r="CZ4" t="str">
            <v>STOCK</v>
          </cell>
          <cell r="DA4" t="str">
            <v>STOCK</v>
          </cell>
          <cell r="DB4" t="str">
            <v>STOCK</v>
          </cell>
          <cell r="DC4" t="str">
            <v>STOCK</v>
          </cell>
          <cell r="DD4" t="str">
            <v>STOCK</v>
          </cell>
          <cell r="DE4" t="str">
            <v>STOCK</v>
          </cell>
          <cell r="DF4" t="str">
            <v>STOCK</v>
          </cell>
          <cell r="DG4" t="str">
            <v>STOCK</v>
          </cell>
          <cell r="DH4" t="str">
            <v>STOCK</v>
          </cell>
          <cell r="DI4" t="str">
            <v>STOCK</v>
          </cell>
          <cell r="DJ4" t="str">
            <v>STOCK</v>
          </cell>
          <cell r="DK4" t="str">
            <v>STOCK</v>
          </cell>
          <cell r="DL4" t="str">
            <v>STOCK</v>
          </cell>
          <cell r="DM4" t="str">
            <v>STOCK</v>
          </cell>
          <cell r="DN4" t="str">
            <v>STOCK</v>
          </cell>
          <cell r="DO4" t="str">
            <v>STOCK</v>
          </cell>
          <cell r="DP4" t="str">
            <v>STOCK</v>
          </cell>
          <cell r="DQ4" t="str">
            <v>STOCK</v>
          </cell>
          <cell r="DR4" t="str">
            <v>STOCK</v>
          </cell>
          <cell r="DS4" t="str">
            <v>STOCK</v>
          </cell>
          <cell r="DT4" t="str">
            <v>STOCK</v>
          </cell>
          <cell r="DU4" t="str">
            <v>STOCK</v>
          </cell>
          <cell r="DV4" t="str">
            <v>STOCK</v>
          </cell>
          <cell r="DW4" t="str">
            <v>STOCK</v>
          </cell>
          <cell r="DX4" t="str">
            <v>STOCK</v>
          </cell>
          <cell r="DY4" t="str">
            <v>STOCK</v>
          </cell>
          <cell r="DZ4" t="str">
            <v>STOCK</v>
          </cell>
          <cell r="EA4" t="str">
            <v>STOCK</v>
          </cell>
          <cell r="EB4" t="str">
            <v>STOCK</v>
          </cell>
          <cell r="EC4" t="str">
            <v>STOCK</v>
          </cell>
          <cell r="ED4" t="str">
            <v>STOCK</v>
          </cell>
          <cell r="EE4" t="str">
            <v>STOCK</v>
          </cell>
          <cell r="EF4" t="str">
            <v>STOCK</v>
          </cell>
          <cell r="EG4" t="str">
            <v>STOCK</v>
          </cell>
          <cell r="EH4" t="str">
            <v>STOCK</v>
          </cell>
          <cell r="EI4" t="str">
            <v>STOCK</v>
          </cell>
          <cell r="EJ4" t="str">
            <v>STOCK</v>
          </cell>
          <cell r="EK4" t="str">
            <v>STOCK</v>
          </cell>
          <cell r="EL4" t="str">
            <v>STOCK</v>
          </cell>
          <cell r="EM4" t="str">
            <v>STOCK</v>
          </cell>
          <cell r="EN4" t="str">
            <v>STOCK</v>
          </cell>
          <cell r="EO4" t="str">
            <v>STOCK</v>
          </cell>
          <cell r="EP4" t="str">
            <v>STOCK</v>
          </cell>
          <cell r="EQ4" t="str">
            <v>STOCK</v>
          </cell>
          <cell r="ER4" t="str">
            <v>STOCK</v>
          </cell>
          <cell r="ES4" t="str">
            <v>STOCK</v>
          </cell>
          <cell r="ET4" t="str">
            <v>STOCK</v>
          </cell>
          <cell r="EU4" t="str">
            <v>STOCK</v>
          </cell>
          <cell r="EV4" t="str">
            <v>STOCK</v>
          </cell>
          <cell r="EW4" t="str">
            <v>STOCK</v>
          </cell>
          <cell r="EX4" t="str">
            <v>STOCK</v>
          </cell>
          <cell r="EY4" t="str">
            <v>STOCK</v>
          </cell>
          <cell r="EZ4" t="str">
            <v>STOCK</v>
          </cell>
          <cell r="FA4" t="str">
            <v>STOCK</v>
          </cell>
          <cell r="FB4" t="str">
            <v>STOCK</v>
          </cell>
          <cell r="FC4" t="str">
            <v>STOCK</v>
          </cell>
          <cell r="FD4" t="str">
            <v>STOCK</v>
          </cell>
          <cell r="FE4" t="str">
            <v>STOCK</v>
          </cell>
          <cell r="FF4" t="str">
            <v>STOCK</v>
          </cell>
          <cell r="FG4" t="str">
            <v>STOCK</v>
          </cell>
          <cell r="FH4" t="str">
            <v>STOCK</v>
          </cell>
          <cell r="FI4" t="str">
            <v>STOCK</v>
          </cell>
          <cell r="FJ4" t="str">
            <v>STOCK</v>
          </cell>
          <cell r="FK4" t="str">
            <v>STOCK</v>
          </cell>
          <cell r="FL4" t="str">
            <v>STOCK</v>
          </cell>
          <cell r="FM4" t="str">
            <v>STOCK</v>
          </cell>
          <cell r="FN4" t="str">
            <v>STOCK</v>
          </cell>
          <cell r="FO4" t="str">
            <v>STOCK</v>
          </cell>
          <cell r="FP4" t="str">
            <v>STOCK</v>
          </cell>
          <cell r="FQ4" t="str">
            <v>STOCK</v>
          </cell>
          <cell r="FR4" t="str">
            <v>STOCK</v>
          </cell>
          <cell r="FS4" t="str">
            <v>STOCK</v>
          </cell>
          <cell r="FT4" t="str">
            <v>STOCK</v>
          </cell>
          <cell r="FU4" t="str">
            <v>STOCK</v>
          </cell>
          <cell r="FV4" t="str">
            <v>STOCK</v>
          </cell>
          <cell r="FW4" t="str">
            <v>STOCK</v>
          </cell>
          <cell r="FX4" t="str">
            <v>STOCK</v>
          </cell>
          <cell r="FY4" t="str">
            <v>STOCK</v>
          </cell>
          <cell r="FZ4" t="str">
            <v>STOCK</v>
          </cell>
          <cell r="GA4" t="str">
            <v>STOCK</v>
          </cell>
          <cell r="GB4" t="str">
            <v>STOCK</v>
          </cell>
          <cell r="GC4" t="str">
            <v>STOCK</v>
          </cell>
          <cell r="GD4" t="str">
            <v>STOCK</v>
          </cell>
          <cell r="GE4" t="str">
            <v>STOCK</v>
          </cell>
          <cell r="GF4" t="str">
            <v>STOCK</v>
          </cell>
          <cell r="GG4" t="str">
            <v>STOCK</v>
          </cell>
          <cell r="GH4" t="str">
            <v>STOCK</v>
          </cell>
          <cell r="GI4" t="str">
            <v>STOCK</v>
          </cell>
          <cell r="GJ4" t="str">
            <v>STOCK</v>
          </cell>
          <cell r="GK4" t="str">
            <v>STOCK</v>
          </cell>
          <cell r="GL4" t="str">
            <v>STOCK</v>
          </cell>
          <cell r="GM4" t="str">
            <v>STOCK</v>
          </cell>
          <cell r="GN4" t="str">
            <v>STOCK</v>
          </cell>
          <cell r="GO4" t="str">
            <v>STOCK</v>
          </cell>
          <cell r="GP4" t="str">
            <v>STOCK</v>
          </cell>
          <cell r="GQ4" t="str">
            <v>STOCK</v>
          </cell>
          <cell r="GR4" t="str">
            <v>STOCK</v>
          </cell>
          <cell r="GS4" t="str">
            <v>STOCK</v>
          </cell>
          <cell r="GT4" t="str">
            <v>STOCK</v>
          </cell>
          <cell r="GU4" t="str">
            <v>STOCK</v>
          </cell>
          <cell r="GV4" t="str">
            <v>STOCK</v>
          </cell>
          <cell r="GW4" t="str">
            <v>STOCK</v>
          </cell>
          <cell r="GX4" t="str">
            <v>STOCK</v>
          </cell>
          <cell r="GY4" t="str">
            <v>STOCK</v>
          </cell>
          <cell r="GZ4" t="str">
            <v>STOCK</v>
          </cell>
          <cell r="HA4" t="str">
            <v>STOCK</v>
          </cell>
          <cell r="HB4" t="str">
            <v>STOCK</v>
          </cell>
          <cell r="HC4" t="str">
            <v>STOCK</v>
          </cell>
          <cell r="HD4" t="str">
            <v>STOCK</v>
          </cell>
          <cell r="HE4" t="str">
            <v>STOCK</v>
          </cell>
          <cell r="HF4" t="str">
            <v>STOCK</v>
          </cell>
          <cell r="HG4" t="str">
            <v>STOCK</v>
          </cell>
          <cell r="HH4" t="str">
            <v>STOCK</v>
          </cell>
          <cell r="HI4" t="str">
            <v>STOCK</v>
          </cell>
          <cell r="HJ4" t="str">
            <v>STOCK</v>
          </cell>
          <cell r="HK4" t="str">
            <v>STOCK</v>
          </cell>
          <cell r="HL4" t="str">
            <v>STOCK</v>
          </cell>
          <cell r="HM4" t="str">
            <v>STOCK</v>
          </cell>
          <cell r="HN4" t="str">
            <v>STOCK</v>
          </cell>
          <cell r="HO4" t="str">
            <v>STOCK</v>
          </cell>
          <cell r="HP4" t="str">
            <v>STOCK</v>
          </cell>
          <cell r="HQ4" t="str">
            <v>STOCK</v>
          </cell>
          <cell r="HR4" t="str">
            <v>STOCK</v>
          </cell>
          <cell r="HS4" t="str">
            <v>STOCK</v>
          </cell>
          <cell r="HT4" t="str">
            <v>STOCK</v>
          </cell>
          <cell r="HU4" t="str">
            <v>STOCK</v>
          </cell>
          <cell r="HV4" t="str">
            <v>STOCK</v>
          </cell>
          <cell r="HW4" t="str">
            <v>STOCK</v>
          </cell>
          <cell r="HX4" t="str">
            <v>STOCK</v>
          </cell>
          <cell r="HY4" t="str">
            <v>STOCK</v>
          </cell>
          <cell r="HZ4" t="str">
            <v>STOCK</v>
          </cell>
          <cell r="IA4" t="str">
            <v>STOCK</v>
          </cell>
          <cell r="IB4" t="str">
            <v>STOCK</v>
          </cell>
          <cell r="IC4" t="str">
            <v>STOCK</v>
          </cell>
          <cell r="ID4" t="str">
            <v>STOCK</v>
          </cell>
          <cell r="IE4" t="str">
            <v>STOCK</v>
          </cell>
          <cell r="IF4" t="str">
            <v>STOCK</v>
          </cell>
          <cell r="IG4" t="str">
            <v>STOCK</v>
          </cell>
          <cell r="IH4" t="str">
            <v>STOCK</v>
          </cell>
          <cell r="II4" t="str">
            <v>STOCK</v>
          </cell>
          <cell r="IJ4" t="str">
            <v>STOCK</v>
          </cell>
          <cell r="IK4" t="str">
            <v>STOCK</v>
          </cell>
          <cell r="IL4" t="str">
            <v>STOCK</v>
          </cell>
          <cell r="IM4" t="str">
            <v>STOCK</v>
          </cell>
          <cell r="IN4" t="str">
            <v>STOCK</v>
          </cell>
          <cell r="IO4" t="str">
            <v>STOCK</v>
          </cell>
          <cell r="IP4" t="str">
            <v>STOCK</v>
          </cell>
          <cell r="IQ4" t="str">
            <v>STOCK</v>
          </cell>
        </row>
        <row r="5"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  <cell r="F5" t="str">
            <v>Month</v>
          </cell>
          <cell r="G5" t="str">
            <v>Month</v>
          </cell>
          <cell r="H5" t="str">
            <v>Month</v>
          </cell>
          <cell r="I5" t="str">
            <v>Month</v>
          </cell>
          <cell r="J5" t="str">
            <v>Month</v>
          </cell>
          <cell r="K5" t="str">
            <v>Month</v>
          </cell>
          <cell r="L5" t="str">
            <v>Month</v>
          </cell>
          <cell r="M5" t="str">
            <v>Month</v>
          </cell>
          <cell r="N5" t="str">
            <v>Month</v>
          </cell>
          <cell r="O5" t="str">
            <v>Month</v>
          </cell>
          <cell r="P5" t="str">
            <v>Month</v>
          </cell>
          <cell r="Q5" t="str">
            <v>Month</v>
          </cell>
          <cell r="R5" t="str">
            <v>Month</v>
          </cell>
          <cell r="S5" t="str">
            <v>Month</v>
          </cell>
          <cell r="T5" t="str">
            <v>Month</v>
          </cell>
          <cell r="U5" t="str">
            <v>Month</v>
          </cell>
          <cell r="V5" t="str">
            <v>Month</v>
          </cell>
          <cell r="W5" t="str">
            <v>Month</v>
          </cell>
          <cell r="X5" t="str">
            <v>Month</v>
          </cell>
          <cell r="Y5" t="str">
            <v>Month</v>
          </cell>
          <cell r="Z5" t="str">
            <v>Month</v>
          </cell>
          <cell r="AA5" t="str">
            <v>Month</v>
          </cell>
          <cell r="AB5" t="str">
            <v>Month</v>
          </cell>
          <cell r="AC5" t="str">
            <v>Month</v>
          </cell>
          <cell r="AD5" t="str">
            <v>Month</v>
          </cell>
          <cell r="AE5" t="str">
            <v>Month</v>
          </cell>
          <cell r="AF5" t="str">
            <v>Month</v>
          </cell>
          <cell r="AG5" t="str">
            <v>Month</v>
          </cell>
          <cell r="AH5" t="str">
            <v>Month</v>
          </cell>
          <cell r="AI5" t="str">
            <v>Month</v>
          </cell>
          <cell r="AJ5" t="str">
            <v>Month</v>
          </cell>
          <cell r="AK5" t="str">
            <v>Month</v>
          </cell>
          <cell r="AL5" t="str">
            <v>Month</v>
          </cell>
          <cell r="AM5" t="str">
            <v>Month</v>
          </cell>
          <cell r="AN5" t="str">
            <v>Month</v>
          </cell>
          <cell r="AO5" t="str">
            <v>Month</v>
          </cell>
          <cell r="AP5" t="str">
            <v>Month</v>
          </cell>
          <cell r="AQ5" t="str">
            <v>Month</v>
          </cell>
          <cell r="AR5" t="str">
            <v>Month</v>
          </cell>
          <cell r="AS5" t="str">
            <v>Month</v>
          </cell>
          <cell r="AT5" t="str">
            <v>Month</v>
          </cell>
          <cell r="AU5" t="str">
            <v>Month</v>
          </cell>
          <cell r="AV5" t="str">
            <v>Month</v>
          </cell>
          <cell r="AW5" t="str">
            <v>Month</v>
          </cell>
          <cell r="AX5" t="str">
            <v>Month</v>
          </cell>
          <cell r="AY5" t="str">
            <v>Month</v>
          </cell>
          <cell r="AZ5" t="str">
            <v>Month</v>
          </cell>
          <cell r="BA5" t="str">
            <v>Month</v>
          </cell>
          <cell r="BB5" t="str">
            <v>Month</v>
          </cell>
          <cell r="BC5" t="str">
            <v>Month</v>
          </cell>
          <cell r="BD5" t="str">
            <v>Month</v>
          </cell>
          <cell r="BE5" t="str">
            <v>Month</v>
          </cell>
          <cell r="BF5" t="str">
            <v>Month</v>
          </cell>
          <cell r="BG5" t="str">
            <v>Month</v>
          </cell>
          <cell r="BH5" t="str">
            <v>Month</v>
          </cell>
          <cell r="BI5" t="str">
            <v>Month</v>
          </cell>
          <cell r="BJ5" t="str">
            <v>Month</v>
          </cell>
          <cell r="BK5" t="str">
            <v>Month</v>
          </cell>
          <cell r="BL5" t="str">
            <v>Month</v>
          </cell>
          <cell r="BM5" t="str">
            <v>Month</v>
          </cell>
          <cell r="BN5" t="str">
            <v>Month</v>
          </cell>
          <cell r="BO5" t="str">
            <v>Month</v>
          </cell>
          <cell r="BP5" t="str">
            <v>Month</v>
          </cell>
          <cell r="BQ5" t="str">
            <v>Month</v>
          </cell>
          <cell r="BR5" t="str">
            <v>Month</v>
          </cell>
          <cell r="BS5" t="str">
            <v>Month</v>
          </cell>
          <cell r="BT5" t="str">
            <v>Month</v>
          </cell>
          <cell r="BU5" t="str">
            <v>Month</v>
          </cell>
          <cell r="BV5" t="str">
            <v>Month</v>
          </cell>
          <cell r="BW5" t="str">
            <v>Month</v>
          </cell>
          <cell r="BX5" t="str">
            <v>Month</v>
          </cell>
          <cell r="BY5" t="str">
            <v>Month</v>
          </cell>
          <cell r="BZ5" t="str">
            <v>Month</v>
          </cell>
          <cell r="CA5" t="str">
            <v>Month</v>
          </cell>
          <cell r="CB5" t="str">
            <v>Month</v>
          </cell>
          <cell r="CC5" t="str">
            <v>Month</v>
          </cell>
          <cell r="CD5" t="str">
            <v>Month</v>
          </cell>
          <cell r="CE5" t="str">
            <v>Month</v>
          </cell>
          <cell r="CF5" t="str">
            <v>Month</v>
          </cell>
          <cell r="CG5" t="str">
            <v>Month</v>
          </cell>
          <cell r="CH5" t="str">
            <v>Month</v>
          </cell>
          <cell r="CI5" t="str">
            <v>Month</v>
          </cell>
          <cell r="CJ5" t="str">
            <v>Month</v>
          </cell>
          <cell r="CK5" t="str">
            <v>Month</v>
          </cell>
          <cell r="CL5" t="str">
            <v>Month</v>
          </cell>
          <cell r="CM5" t="str">
            <v>Month</v>
          </cell>
          <cell r="CN5" t="str">
            <v>Month</v>
          </cell>
          <cell r="CO5" t="str">
            <v>Month</v>
          </cell>
          <cell r="CP5" t="str">
            <v>Month</v>
          </cell>
          <cell r="CQ5" t="str">
            <v>Month</v>
          </cell>
          <cell r="CR5" t="str">
            <v>Month</v>
          </cell>
          <cell r="CS5" t="str">
            <v>Month</v>
          </cell>
          <cell r="CT5" t="str">
            <v>Month</v>
          </cell>
          <cell r="CU5" t="str">
            <v>Month</v>
          </cell>
          <cell r="CV5" t="str">
            <v>Month</v>
          </cell>
          <cell r="CW5" t="str">
            <v>Month</v>
          </cell>
          <cell r="CX5" t="str">
            <v>Month</v>
          </cell>
          <cell r="CY5" t="str">
            <v>Month</v>
          </cell>
          <cell r="CZ5" t="str">
            <v>Month</v>
          </cell>
          <cell r="DA5" t="str">
            <v>Month</v>
          </cell>
          <cell r="DB5" t="str">
            <v>Month</v>
          </cell>
          <cell r="DC5" t="str">
            <v>Month</v>
          </cell>
          <cell r="DD5" t="str">
            <v>Month</v>
          </cell>
          <cell r="DE5" t="str">
            <v>Month</v>
          </cell>
          <cell r="DF5" t="str">
            <v>Month</v>
          </cell>
          <cell r="DG5" t="str">
            <v>Month</v>
          </cell>
          <cell r="DH5" t="str">
            <v>Month</v>
          </cell>
          <cell r="DI5" t="str">
            <v>Month</v>
          </cell>
          <cell r="DJ5" t="str">
            <v>Month</v>
          </cell>
          <cell r="DK5" t="str">
            <v>Month</v>
          </cell>
          <cell r="DL5" t="str">
            <v>Month</v>
          </cell>
          <cell r="DM5" t="str">
            <v>Month</v>
          </cell>
          <cell r="DN5" t="str">
            <v>Month</v>
          </cell>
          <cell r="DO5" t="str">
            <v>Month</v>
          </cell>
          <cell r="DP5" t="str">
            <v>Month</v>
          </cell>
          <cell r="DQ5" t="str">
            <v>Month</v>
          </cell>
          <cell r="DR5" t="str">
            <v>Month</v>
          </cell>
          <cell r="DS5" t="str">
            <v>Month</v>
          </cell>
          <cell r="DT5" t="str">
            <v>Month</v>
          </cell>
          <cell r="DU5" t="str">
            <v>Month</v>
          </cell>
          <cell r="DV5" t="str">
            <v>Month</v>
          </cell>
          <cell r="DW5" t="str">
            <v>Month</v>
          </cell>
          <cell r="DX5" t="str">
            <v>Month</v>
          </cell>
          <cell r="DY5" t="str">
            <v>Month</v>
          </cell>
          <cell r="DZ5" t="str">
            <v>Month</v>
          </cell>
          <cell r="EA5" t="str">
            <v>Month</v>
          </cell>
          <cell r="EB5" t="str">
            <v>Month</v>
          </cell>
          <cell r="EC5" t="str">
            <v>Month</v>
          </cell>
          <cell r="ED5" t="str">
            <v>Month</v>
          </cell>
          <cell r="EE5" t="str">
            <v>Month</v>
          </cell>
          <cell r="EF5" t="str">
            <v>Month</v>
          </cell>
          <cell r="EG5" t="str">
            <v>Month</v>
          </cell>
          <cell r="EH5" t="str">
            <v>Month</v>
          </cell>
          <cell r="EI5" t="str">
            <v>Month</v>
          </cell>
          <cell r="EJ5" t="str">
            <v>Month</v>
          </cell>
          <cell r="EK5" t="str">
            <v>Month</v>
          </cell>
          <cell r="EL5" t="str">
            <v>Month</v>
          </cell>
          <cell r="EM5" t="str">
            <v>Month</v>
          </cell>
          <cell r="EN5" t="str">
            <v>Month</v>
          </cell>
          <cell r="EO5" t="str">
            <v>Month</v>
          </cell>
          <cell r="EP5" t="str">
            <v>Month</v>
          </cell>
          <cell r="EQ5" t="str">
            <v>Month</v>
          </cell>
          <cell r="ER5" t="str">
            <v>Month</v>
          </cell>
          <cell r="ES5" t="str">
            <v>Month</v>
          </cell>
          <cell r="ET5" t="str">
            <v>Month</v>
          </cell>
          <cell r="EU5" t="str">
            <v>Month</v>
          </cell>
          <cell r="EV5" t="str">
            <v>Month</v>
          </cell>
          <cell r="EW5" t="str">
            <v>Month</v>
          </cell>
          <cell r="EX5" t="str">
            <v>Month</v>
          </cell>
          <cell r="EY5" t="str">
            <v>Month</v>
          </cell>
          <cell r="EZ5" t="str">
            <v>Month</v>
          </cell>
          <cell r="FA5" t="str">
            <v>Month</v>
          </cell>
          <cell r="FB5" t="str">
            <v>Month</v>
          </cell>
          <cell r="FC5" t="str">
            <v>Month</v>
          </cell>
          <cell r="FD5" t="str">
            <v>Month</v>
          </cell>
          <cell r="FE5" t="str">
            <v>Month</v>
          </cell>
          <cell r="FF5" t="str">
            <v>Month</v>
          </cell>
          <cell r="FG5" t="str">
            <v>Month</v>
          </cell>
          <cell r="FH5" t="str">
            <v>Month</v>
          </cell>
          <cell r="FI5" t="str">
            <v>Month</v>
          </cell>
          <cell r="FJ5" t="str">
            <v>Month</v>
          </cell>
          <cell r="FK5" t="str">
            <v>Month</v>
          </cell>
          <cell r="FL5" t="str">
            <v>Month</v>
          </cell>
          <cell r="FM5" t="str">
            <v>Month</v>
          </cell>
          <cell r="FN5" t="str">
            <v>Month</v>
          </cell>
          <cell r="FO5" t="str">
            <v>Month</v>
          </cell>
          <cell r="FP5" t="str">
            <v>Month</v>
          </cell>
          <cell r="FQ5" t="str">
            <v>Month</v>
          </cell>
          <cell r="FR5" t="str">
            <v>Month</v>
          </cell>
          <cell r="FS5" t="str">
            <v>Month</v>
          </cell>
          <cell r="FT5" t="str">
            <v>Month</v>
          </cell>
          <cell r="FU5" t="str">
            <v>Month</v>
          </cell>
          <cell r="FV5" t="str">
            <v>Month</v>
          </cell>
          <cell r="FW5" t="str">
            <v>Month</v>
          </cell>
          <cell r="FX5" t="str">
            <v>Month</v>
          </cell>
          <cell r="FY5" t="str">
            <v>Month</v>
          </cell>
          <cell r="FZ5" t="str">
            <v>Month</v>
          </cell>
          <cell r="GA5" t="str">
            <v>Month</v>
          </cell>
          <cell r="GB5" t="str">
            <v>Month</v>
          </cell>
          <cell r="GC5" t="str">
            <v>Month</v>
          </cell>
          <cell r="GD5" t="str">
            <v>Month</v>
          </cell>
          <cell r="GE5" t="str">
            <v>Month</v>
          </cell>
          <cell r="GF5" t="str">
            <v>Month</v>
          </cell>
          <cell r="GG5" t="str">
            <v>Month</v>
          </cell>
          <cell r="GH5" t="str">
            <v>Month</v>
          </cell>
          <cell r="GI5" t="str">
            <v>Month</v>
          </cell>
          <cell r="GJ5" t="str">
            <v>Month</v>
          </cell>
          <cell r="GK5" t="str">
            <v>Month</v>
          </cell>
          <cell r="GL5" t="str">
            <v>Month</v>
          </cell>
          <cell r="GM5" t="str">
            <v>Month</v>
          </cell>
          <cell r="GN5" t="str">
            <v>Month</v>
          </cell>
          <cell r="GO5" t="str">
            <v>Month</v>
          </cell>
          <cell r="GP5" t="str">
            <v>Month</v>
          </cell>
          <cell r="GQ5" t="str">
            <v>Month</v>
          </cell>
          <cell r="GR5" t="str">
            <v>Month</v>
          </cell>
          <cell r="GS5" t="str">
            <v>Month</v>
          </cell>
          <cell r="GT5" t="str">
            <v>Month</v>
          </cell>
          <cell r="GU5" t="str">
            <v>Month</v>
          </cell>
          <cell r="GV5" t="str">
            <v>Month</v>
          </cell>
          <cell r="GW5" t="str">
            <v>Month</v>
          </cell>
          <cell r="GX5" t="str">
            <v>Month</v>
          </cell>
          <cell r="GY5" t="str">
            <v>Month</v>
          </cell>
          <cell r="GZ5" t="str">
            <v>Month</v>
          </cell>
          <cell r="HA5" t="str">
            <v>Month</v>
          </cell>
          <cell r="HB5" t="str">
            <v>Month</v>
          </cell>
          <cell r="HC5" t="str">
            <v>Month</v>
          </cell>
          <cell r="HD5" t="str">
            <v>Month</v>
          </cell>
          <cell r="HE5" t="str">
            <v>Month</v>
          </cell>
          <cell r="HF5" t="str">
            <v>Month</v>
          </cell>
          <cell r="HG5" t="str">
            <v>Month</v>
          </cell>
          <cell r="HH5" t="str">
            <v>Month</v>
          </cell>
          <cell r="HI5" t="str">
            <v>Month</v>
          </cell>
          <cell r="HJ5" t="str">
            <v>Month</v>
          </cell>
          <cell r="HK5" t="str">
            <v>Month</v>
          </cell>
          <cell r="HL5" t="str">
            <v>Month</v>
          </cell>
          <cell r="HM5" t="str">
            <v>Month</v>
          </cell>
          <cell r="HN5" t="str">
            <v>Month</v>
          </cell>
          <cell r="HO5" t="str">
            <v>Month</v>
          </cell>
          <cell r="HP5" t="str">
            <v>Month</v>
          </cell>
          <cell r="HQ5" t="str">
            <v>Month</v>
          </cell>
          <cell r="HR5" t="str">
            <v>Month</v>
          </cell>
          <cell r="HS5" t="str">
            <v>Month</v>
          </cell>
          <cell r="HT5" t="str">
            <v>Month</v>
          </cell>
          <cell r="HU5" t="str">
            <v>Month</v>
          </cell>
          <cell r="HV5" t="str">
            <v>Month</v>
          </cell>
          <cell r="HW5" t="str">
            <v>Month</v>
          </cell>
          <cell r="HX5" t="str">
            <v>Month</v>
          </cell>
          <cell r="HY5" t="str">
            <v>Month</v>
          </cell>
          <cell r="HZ5" t="str">
            <v>Month</v>
          </cell>
          <cell r="IA5" t="str">
            <v>Month</v>
          </cell>
          <cell r="IB5" t="str">
            <v>Month</v>
          </cell>
          <cell r="IC5" t="str">
            <v>Month</v>
          </cell>
          <cell r="ID5" t="str">
            <v>Month</v>
          </cell>
          <cell r="IE5" t="str">
            <v>Month</v>
          </cell>
          <cell r="IF5" t="str">
            <v>Month</v>
          </cell>
          <cell r="IG5" t="str">
            <v>Month</v>
          </cell>
          <cell r="IH5" t="str">
            <v>Month</v>
          </cell>
          <cell r="II5" t="str">
            <v>Month</v>
          </cell>
          <cell r="IJ5" t="str">
            <v>Month</v>
          </cell>
          <cell r="IK5" t="str">
            <v>Month</v>
          </cell>
          <cell r="IL5" t="str">
            <v>Month</v>
          </cell>
          <cell r="IM5" t="str">
            <v>Month</v>
          </cell>
          <cell r="IN5" t="str">
            <v>Month</v>
          </cell>
          <cell r="IO5" t="str">
            <v>Month</v>
          </cell>
          <cell r="IP5" t="str">
            <v>Month</v>
          </cell>
          <cell r="IQ5" t="str">
            <v>Month</v>
          </cell>
        </row>
        <row r="6"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1</v>
          </cell>
          <cell r="BZ6">
            <v>1</v>
          </cell>
          <cell r="CA6">
            <v>1</v>
          </cell>
          <cell r="CB6">
            <v>1</v>
          </cell>
          <cell r="CC6">
            <v>1</v>
          </cell>
          <cell r="CD6">
            <v>1</v>
          </cell>
          <cell r="CE6">
            <v>1</v>
          </cell>
          <cell r="CF6">
            <v>1</v>
          </cell>
          <cell r="CG6">
            <v>1</v>
          </cell>
          <cell r="CH6">
            <v>1</v>
          </cell>
          <cell r="CI6">
            <v>1</v>
          </cell>
          <cell r="CJ6">
            <v>1</v>
          </cell>
          <cell r="CK6">
            <v>1</v>
          </cell>
          <cell r="CL6">
            <v>1</v>
          </cell>
          <cell r="CM6">
            <v>1</v>
          </cell>
          <cell r="CN6">
            <v>1</v>
          </cell>
          <cell r="CO6">
            <v>1</v>
          </cell>
          <cell r="CP6">
            <v>1</v>
          </cell>
          <cell r="CQ6">
            <v>1</v>
          </cell>
          <cell r="CR6">
            <v>1</v>
          </cell>
          <cell r="CS6">
            <v>1</v>
          </cell>
          <cell r="CT6">
            <v>1</v>
          </cell>
          <cell r="CU6">
            <v>1</v>
          </cell>
          <cell r="CV6">
            <v>1</v>
          </cell>
          <cell r="CW6">
            <v>1</v>
          </cell>
          <cell r="CX6">
            <v>1</v>
          </cell>
          <cell r="CY6">
            <v>1</v>
          </cell>
          <cell r="CZ6">
            <v>1</v>
          </cell>
          <cell r="DA6">
            <v>1</v>
          </cell>
          <cell r="DB6">
            <v>1</v>
          </cell>
          <cell r="DC6">
            <v>1</v>
          </cell>
          <cell r="DD6">
            <v>1</v>
          </cell>
          <cell r="DE6">
            <v>1</v>
          </cell>
          <cell r="DF6">
            <v>1</v>
          </cell>
          <cell r="DG6">
            <v>1</v>
          </cell>
          <cell r="DH6">
            <v>1</v>
          </cell>
          <cell r="DI6">
            <v>1</v>
          </cell>
          <cell r="DJ6">
            <v>1</v>
          </cell>
          <cell r="DK6">
            <v>1</v>
          </cell>
          <cell r="DL6">
            <v>1</v>
          </cell>
          <cell r="DM6">
            <v>1</v>
          </cell>
          <cell r="DN6">
            <v>1</v>
          </cell>
          <cell r="DO6">
            <v>1</v>
          </cell>
          <cell r="DP6">
            <v>1</v>
          </cell>
          <cell r="DQ6">
            <v>1</v>
          </cell>
          <cell r="DR6">
            <v>1</v>
          </cell>
          <cell r="DS6">
            <v>1</v>
          </cell>
          <cell r="DT6">
            <v>1</v>
          </cell>
          <cell r="DU6">
            <v>1</v>
          </cell>
          <cell r="DV6">
            <v>1</v>
          </cell>
          <cell r="DW6">
            <v>1</v>
          </cell>
          <cell r="DX6">
            <v>1</v>
          </cell>
          <cell r="DY6">
            <v>1</v>
          </cell>
          <cell r="DZ6">
            <v>1</v>
          </cell>
          <cell r="EA6">
            <v>1</v>
          </cell>
          <cell r="EB6">
            <v>1</v>
          </cell>
          <cell r="EC6">
            <v>1</v>
          </cell>
          <cell r="ED6">
            <v>1</v>
          </cell>
          <cell r="EE6">
            <v>1</v>
          </cell>
          <cell r="EF6">
            <v>1</v>
          </cell>
          <cell r="EG6">
            <v>1</v>
          </cell>
          <cell r="EH6">
            <v>1</v>
          </cell>
          <cell r="EI6">
            <v>1</v>
          </cell>
          <cell r="EJ6">
            <v>1</v>
          </cell>
          <cell r="EK6">
            <v>1</v>
          </cell>
          <cell r="EL6">
            <v>1</v>
          </cell>
          <cell r="EM6">
            <v>1</v>
          </cell>
          <cell r="EN6">
            <v>1</v>
          </cell>
          <cell r="EO6">
            <v>1</v>
          </cell>
          <cell r="EP6">
            <v>1</v>
          </cell>
          <cell r="EQ6">
            <v>1</v>
          </cell>
          <cell r="ER6">
            <v>1</v>
          </cell>
          <cell r="ES6">
            <v>1</v>
          </cell>
          <cell r="ET6">
            <v>1</v>
          </cell>
          <cell r="EU6">
            <v>1</v>
          </cell>
          <cell r="EV6">
            <v>1</v>
          </cell>
          <cell r="EW6">
            <v>1</v>
          </cell>
          <cell r="EX6">
            <v>1</v>
          </cell>
          <cell r="EY6">
            <v>1</v>
          </cell>
          <cell r="EZ6">
            <v>1</v>
          </cell>
          <cell r="FA6">
            <v>1</v>
          </cell>
          <cell r="FB6">
            <v>1</v>
          </cell>
          <cell r="FC6">
            <v>1</v>
          </cell>
          <cell r="FD6">
            <v>1</v>
          </cell>
          <cell r="FE6">
            <v>1</v>
          </cell>
          <cell r="FF6">
            <v>1</v>
          </cell>
          <cell r="FG6">
            <v>1</v>
          </cell>
          <cell r="FH6">
            <v>1</v>
          </cell>
          <cell r="FI6">
            <v>1</v>
          </cell>
          <cell r="FJ6">
            <v>1</v>
          </cell>
          <cell r="FK6">
            <v>1</v>
          </cell>
          <cell r="FL6">
            <v>1</v>
          </cell>
          <cell r="FM6">
            <v>1</v>
          </cell>
          <cell r="FN6">
            <v>1</v>
          </cell>
          <cell r="FO6">
            <v>1</v>
          </cell>
          <cell r="FP6">
            <v>1</v>
          </cell>
          <cell r="FQ6">
            <v>1</v>
          </cell>
          <cell r="FR6">
            <v>1</v>
          </cell>
          <cell r="FS6">
            <v>1</v>
          </cell>
          <cell r="FT6">
            <v>1</v>
          </cell>
          <cell r="FU6">
            <v>1</v>
          </cell>
          <cell r="FV6">
            <v>1</v>
          </cell>
          <cell r="FW6">
            <v>1</v>
          </cell>
          <cell r="FX6">
            <v>1</v>
          </cell>
          <cell r="FY6">
            <v>1</v>
          </cell>
          <cell r="FZ6">
            <v>1</v>
          </cell>
          <cell r="GA6">
            <v>1</v>
          </cell>
          <cell r="GB6">
            <v>1</v>
          </cell>
          <cell r="GC6">
            <v>1</v>
          </cell>
          <cell r="GD6">
            <v>1</v>
          </cell>
          <cell r="GE6">
            <v>1</v>
          </cell>
          <cell r="GF6">
            <v>1</v>
          </cell>
          <cell r="GG6">
            <v>1</v>
          </cell>
          <cell r="GH6">
            <v>1</v>
          </cell>
          <cell r="GI6">
            <v>1</v>
          </cell>
          <cell r="GJ6">
            <v>1</v>
          </cell>
          <cell r="GK6">
            <v>1</v>
          </cell>
          <cell r="GL6">
            <v>1</v>
          </cell>
          <cell r="GM6">
            <v>1</v>
          </cell>
          <cell r="GN6">
            <v>1</v>
          </cell>
          <cell r="GO6">
            <v>1</v>
          </cell>
          <cell r="GP6">
            <v>1</v>
          </cell>
          <cell r="GQ6">
            <v>1</v>
          </cell>
          <cell r="GR6">
            <v>1</v>
          </cell>
          <cell r="GS6">
            <v>1</v>
          </cell>
          <cell r="GT6">
            <v>1</v>
          </cell>
          <cell r="GU6">
            <v>1</v>
          </cell>
          <cell r="GV6">
            <v>1</v>
          </cell>
          <cell r="GW6">
            <v>1</v>
          </cell>
          <cell r="GX6">
            <v>1</v>
          </cell>
          <cell r="GY6">
            <v>1</v>
          </cell>
          <cell r="GZ6">
            <v>1</v>
          </cell>
          <cell r="HA6">
            <v>1</v>
          </cell>
          <cell r="HB6">
            <v>1</v>
          </cell>
          <cell r="HC6">
            <v>1</v>
          </cell>
          <cell r="HD6">
            <v>1</v>
          </cell>
          <cell r="HE6">
            <v>1</v>
          </cell>
          <cell r="HF6">
            <v>1</v>
          </cell>
          <cell r="HG6">
            <v>1</v>
          </cell>
          <cell r="HH6">
            <v>1</v>
          </cell>
          <cell r="HI6">
            <v>1</v>
          </cell>
          <cell r="HJ6">
            <v>1</v>
          </cell>
          <cell r="HK6">
            <v>1</v>
          </cell>
          <cell r="HL6">
            <v>1</v>
          </cell>
          <cell r="HM6">
            <v>1</v>
          </cell>
          <cell r="HN6">
            <v>1</v>
          </cell>
          <cell r="HO6">
            <v>1</v>
          </cell>
          <cell r="HP6">
            <v>1</v>
          </cell>
          <cell r="HQ6">
            <v>1</v>
          </cell>
          <cell r="HR6">
            <v>1</v>
          </cell>
          <cell r="HS6">
            <v>1</v>
          </cell>
          <cell r="HT6">
            <v>1</v>
          </cell>
          <cell r="HU6">
            <v>1</v>
          </cell>
          <cell r="HV6">
            <v>1</v>
          </cell>
          <cell r="HW6">
            <v>1</v>
          </cell>
          <cell r="HX6">
            <v>1</v>
          </cell>
          <cell r="HY6">
            <v>1</v>
          </cell>
          <cell r="HZ6">
            <v>1</v>
          </cell>
          <cell r="IA6">
            <v>1</v>
          </cell>
          <cell r="IB6">
            <v>1</v>
          </cell>
          <cell r="IC6">
            <v>1</v>
          </cell>
          <cell r="ID6">
            <v>1</v>
          </cell>
          <cell r="IE6">
            <v>1</v>
          </cell>
          <cell r="IF6">
            <v>1</v>
          </cell>
          <cell r="IG6">
            <v>1</v>
          </cell>
          <cell r="IH6">
            <v>1</v>
          </cell>
          <cell r="II6">
            <v>1</v>
          </cell>
          <cell r="IJ6">
            <v>1</v>
          </cell>
          <cell r="IK6">
            <v>1</v>
          </cell>
          <cell r="IL6">
            <v>1</v>
          </cell>
          <cell r="IM6">
            <v>1</v>
          </cell>
          <cell r="IN6">
            <v>1</v>
          </cell>
          <cell r="IO6">
            <v>1</v>
          </cell>
          <cell r="IP6">
            <v>1</v>
          </cell>
          <cell r="IQ6">
            <v>1</v>
          </cell>
        </row>
        <row r="7">
          <cell r="B7">
            <v>42036</v>
          </cell>
          <cell r="C7">
            <v>42036</v>
          </cell>
          <cell r="D7">
            <v>42036</v>
          </cell>
          <cell r="E7">
            <v>42036</v>
          </cell>
          <cell r="F7">
            <v>42036</v>
          </cell>
          <cell r="G7">
            <v>42036</v>
          </cell>
          <cell r="H7">
            <v>42036</v>
          </cell>
          <cell r="I7">
            <v>42036</v>
          </cell>
          <cell r="J7">
            <v>42036</v>
          </cell>
          <cell r="K7">
            <v>42036</v>
          </cell>
          <cell r="L7">
            <v>42036</v>
          </cell>
          <cell r="M7">
            <v>42036</v>
          </cell>
          <cell r="N7">
            <v>42036</v>
          </cell>
          <cell r="O7">
            <v>42036</v>
          </cell>
          <cell r="P7">
            <v>42036</v>
          </cell>
          <cell r="Q7">
            <v>42036</v>
          </cell>
          <cell r="R7">
            <v>42036</v>
          </cell>
          <cell r="S7">
            <v>42036</v>
          </cell>
          <cell r="T7">
            <v>42036</v>
          </cell>
          <cell r="U7">
            <v>42036</v>
          </cell>
          <cell r="V7">
            <v>42036</v>
          </cell>
          <cell r="W7">
            <v>42036</v>
          </cell>
          <cell r="X7">
            <v>42036</v>
          </cell>
          <cell r="Y7">
            <v>42036</v>
          </cell>
          <cell r="Z7">
            <v>42036</v>
          </cell>
          <cell r="AA7">
            <v>42036</v>
          </cell>
          <cell r="AB7">
            <v>42036</v>
          </cell>
          <cell r="AC7">
            <v>42036</v>
          </cell>
          <cell r="AD7">
            <v>42036</v>
          </cell>
          <cell r="AE7">
            <v>42036</v>
          </cell>
          <cell r="AF7">
            <v>42036</v>
          </cell>
          <cell r="AG7">
            <v>42036</v>
          </cell>
          <cell r="AH7">
            <v>42036</v>
          </cell>
          <cell r="AI7">
            <v>42036</v>
          </cell>
          <cell r="AJ7">
            <v>42036</v>
          </cell>
          <cell r="AK7">
            <v>42036</v>
          </cell>
          <cell r="AL7">
            <v>42036</v>
          </cell>
          <cell r="AM7">
            <v>42036</v>
          </cell>
          <cell r="AN7">
            <v>42036</v>
          </cell>
          <cell r="AO7">
            <v>42036</v>
          </cell>
          <cell r="AP7">
            <v>42036</v>
          </cell>
          <cell r="AQ7">
            <v>42036</v>
          </cell>
          <cell r="AR7">
            <v>42036</v>
          </cell>
          <cell r="AS7">
            <v>42036</v>
          </cell>
          <cell r="AT7">
            <v>42036</v>
          </cell>
          <cell r="AU7">
            <v>42036</v>
          </cell>
          <cell r="AV7">
            <v>42036</v>
          </cell>
          <cell r="AW7">
            <v>42036</v>
          </cell>
          <cell r="AX7">
            <v>42036</v>
          </cell>
          <cell r="AY7">
            <v>42036</v>
          </cell>
          <cell r="AZ7">
            <v>42036</v>
          </cell>
          <cell r="BA7">
            <v>42036</v>
          </cell>
          <cell r="BB7">
            <v>42036</v>
          </cell>
          <cell r="BC7">
            <v>42036</v>
          </cell>
          <cell r="BD7">
            <v>42036</v>
          </cell>
          <cell r="BE7">
            <v>42036</v>
          </cell>
          <cell r="BF7">
            <v>42036</v>
          </cell>
          <cell r="BG7">
            <v>42036</v>
          </cell>
          <cell r="BH7">
            <v>42036</v>
          </cell>
          <cell r="BI7">
            <v>42036</v>
          </cell>
          <cell r="BJ7">
            <v>42036</v>
          </cell>
          <cell r="BK7">
            <v>42036</v>
          </cell>
          <cell r="BL7">
            <v>42036</v>
          </cell>
          <cell r="BM7">
            <v>42036</v>
          </cell>
          <cell r="BN7">
            <v>42036</v>
          </cell>
          <cell r="BO7">
            <v>42036</v>
          </cell>
          <cell r="BP7">
            <v>42036</v>
          </cell>
          <cell r="BQ7">
            <v>42036</v>
          </cell>
          <cell r="BR7">
            <v>42036</v>
          </cell>
          <cell r="BS7">
            <v>42036</v>
          </cell>
          <cell r="BT7">
            <v>42036</v>
          </cell>
          <cell r="BU7">
            <v>42036</v>
          </cell>
          <cell r="BV7">
            <v>42036</v>
          </cell>
          <cell r="BW7">
            <v>42036</v>
          </cell>
          <cell r="BX7">
            <v>42036</v>
          </cell>
          <cell r="BY7">
            <v>42036</v>
          </cell>
          <cell r="BZ7">
            <v>42036</v>
          </cell>
          <cell r="CA7">
            <v>42036</v>
          </cell>
          <cell r="CB7">
            <v>42036</v>
          </cell>
          <cell r="CC7">
            <v>42036</v>
          </cell>
          <cell r="CD7">
            <v>42036</v>
          </cell>
          <cell r="CE7">
            <v>42036</v>
          </cell>
          <cell r="CF7">
            <v>42036</v>
          </cell>
          <cell r="CG7">
            <v>42036</v>
          </cell>
          <cell r="CH7">
            <v>42036</v>
          </cell>
          <cell r="CI7">
            <v>42036</v>
          </cell>
          <cell r="CJ7">
            <v>42036</v>
          </cell>
          <cell r="CK7">
            <v>42036</v>
          </cell>
          <cell r="CL7">
            <v>42036</v>
          </cell>
          <cell r="CM7">
            <v>42036</v>
          </cell>
          <cell r="CN7">
            <v>42036</v>
          </cell>
          <cell r="CO7">
            <v>42036</v>
          </cell>
          <cell r="CP7">
            <v>42036</v>
          </cell>
          <cell r="CQ7">
            <v>42036</v>
          </cell>
          <cell r="CR7">
            <v>42036</v>
          </cell>
          <cell r="CS7">
            <v>42036</v>
          </cell>
          <cell r="CT7">
            <v>42036</v>
          </cell>
          <cell r="CU7">
            <v>42036</v>
          </cell>
          <cell r="CV7">
            <v>42036</v>
          </cell>
          <cell r="CW7">
            <v>42036</v>
          </cell>
          <cell r="CX7">
            <v>42036</v>
          </cell>
          <cell r="CY7">
            <v>42036</v>
          </cell>
          <cell r="CZ7">
            <v>42036</v>
          </cell>
          <cell r="DA7">
            <v>42036</v>
          </cell>
          <cell r="DB7">
            <v>42036</v>
          </cell>
          <cell r="DC7">
            <v>42036</v>
          </cell>
          <cell r="DD7">
            <v>42036</v>
          </cell>
          <cell r="DE7">
            <v>42036</v>
          </cell>
          <cell r="DF7">
            <v>42036</v>
          </cell>
          <cell r="DG7">
            <v>42036</v>
          </cell>
          <cell r="DH7">
            <v>42036</v>
          </cell>
          <cell r="DI7">
            <v>42036</v>
          </cell>
          <cell r="DJ7">
            <v>42036</v>
          </cell>
          <cell r="DK7">
            <v>42036</v>
          </cell>
          <cell r="DL7">
            <v>42036</v>
          </cell>
          <cell r="DM7">
            <v>42036</v>
          </cell>
          <cell r="DN7">
            <v>42036</v>
          </cell>
          <cell r="DO7">
            <v>42036</v>
          </cell>
          <cell r="DP7">
            <v>42036</v>
          </cell>
          <cell r="DQ7">
            <v>42036</v>
          </cell>
          <cell r="DR7">
            <v>42036</v>
          </cell>
          <cell r="DS7">
            <v>42036</v>
          </cell>
          <cell r="DT7">
            <v>42036</v>
          </cell>
          <cell r="DU7">
            <v>42036</v>
          </cell>
          <cell r="DV7">
            <v>42036</v>
          </cell>
          <cell r="DW7">
            <v>42036</v>
          </cell>
          <cell r="DX7">
            <v>42036</v>
          </cell>
          <cell r="DY7">
            <v>42036</v>
          </cell>
          <cell r="DZ7">
            <v>42036</v>
          </cell>
          <cell r="EA7">
            <v>42036</v>
          </cell>
          <cell r="EB7">
            <v>42036</v>
          </cell>
          <cell r="EC7">
            <v>42036</v>
          </cell>
          <cell r="ED7">
            <v>42036</v>
          </cell>
          <cell r="EE7">
            <v>42036</v>
          </cell>
          <cell r="EF7">
            <v>42036</v>
          </cell>
          <cell r="EG7">
            <v>42036</v>
          </cell>
          <cell r="EH7">
            <v>42036</v>
          </cell>
          <cell r="EI7">
            <v>42036</v>
          </cell>
          <cell r="EJ7">
            <v>42036</v>
          </cell>
          <cell r="EK7">
            <v>42036</v>
          </cell>
          <cell r="EL7">
            <v>42036</v>
          </cell>
          <cell r="EM7">
            <v>42036</v>
          </cell>
          <cell r="EN7">
            <v>42036</v>
          </cell>
          <cell r="EO7">
            <v>42036</v>
          </cell>
          <cell r="EP7">
            <v>42036</v>
          </cell>
          <cell r="EQ7">
            <v>42036</v>
          </cell>
          <cell r="ER7">
            <v>42036</v>
          </cell>
          <cell r="ES7">
            <v>42036</v>
          </cell>
          <cell r="ET7">
            <v>42036</v>
          </cell>
          <cell r="EU7">
            <v>42036</v>
          </cell>
          <cell r="EV7">
            <v>42036</v>
          </cell>
          <cell r="EW7">
            <v>42036</v>
          </cell>
          <cell r="EX7">
            <v>42036</v>
          </cell>
          <cell r="EY7">
            <v>42036</v>
          </cell>
          <cell r="EZ7">
            <v>42036</v>
          </cell>
          <cell r="FA7">
            <v>42036</v>
          </cell>
          <cell r="FB7">
            <v>42036</v>
          </cell>
          <cell r="FC7">
            <v>42036</v>
          </cell>
          <cell r="FD7">
            <v>42036</v>
          </cell>
          <cell r="FE7">
            <v>42036</v>
          </cell>
          <cell r="FF7">
            <v>42036</v>
          </cell>
          <cell r="FG7">
            <v>42036</v>
          </cell>
          <cell r="FH7">
            <v>42036</v>
          </cell>
          <cell r="FI7">
            <v>42036</v>
          </cell>
          <cell r="FJ7">
            <v>42036</v>
          </cell>
          <cell r="FK7">
            <v>42036</v>
          </cell>
          <cell r="FL7">
            <v>42036</v>
          </cell>
          <cell r="FM7">
            <v>42036</v>
          </cell>
          <cell r="FN7">
            <v>42036</v>
          </cell>
          <cell r="FO7">
            <v>42036</v>
          </cell>
          <cell r="FP7">
            <v>42036</v>
          </cell>
          <cell r="FQ7">
            <v>42036</v>
          </cell>
          <cell r="FR7">
            <v>42036</v>
          </cell>
          <cell r="FS7">
            <v>42036</v>
          </cell>
          <cell r="FT7">
            <v>42036</v>
          </cell>
          <cell r="FU7">
            <v>42036</v>
          </cell>
          <cell r="FV7">
            <v>42036</v>
          </cell>
          <cell r="FW7">
            <v>42036</v>
          </cell>
          <cell r="FX7">
            <v>42036</v>
          </cell>
          <cell r="FY7">
            <v>42036</v>
          </cell>
          <cell r="FZ7">
            <v>42036</v>
          </cell>
          <cell r="GA7">
            <v>42036</v>
          </cell>
          <cell r="GB7">
            <v>42036</v>
          </cell>
          <cell r="GC7">
            <v>42036</v>
          </cell>
          <cell r="GD7">
            <v>42036</v>
          </cell>
          <cell r="GE7">
            <v>42036</v>
          </cell>
          <cell r="GF7">
            <v>42036</v>
          </cell>
          <cell r="GG7">
            <v>42036</v>
          </cell>
          <cell r="GH7">
            <v>42036</v>
          </cell>
          <cell r="GI7">
            <v>42036</v>
          </cell>
          <cell r="GJ7">
            <v>42036</v>
          </cell>
          <cell r="GK7">
            <v>42036</v>
          </cell>
          <cell r="GL7">
            <v>42036</v>
          </cell>
          <cell r="GM7">
            <v>42036</v>
          </cell>
          <cell r="GN7">
            <v>42036</v>
          </cell>
          <cell r="GO7">
            <v>42036</v>
          </cell>
          <cell r="GP7">
            <v>42036</v>
          </cell>
          <cell r="GQ7">
            <v>42036</v>
          </cell>
          <cell r="GR7">
            <v>42036</v>
          </cell>
          <cell r="GS7">
            <v>42036</v>
          </cell>
          <cell r="GT7">
            <v>42036</v>
          </cell>
          <cell r="GU7">
            <v>42036</v>
          </cell>
          <cell r="GV7">
            <v>42036</v>
          </cell>
          <cell r="GW7">
            <v>42036</v>
          </cell>
          <cell r="GX7">
            <v>42036</v>
          </cell>
          <cell r="GY7">
            <v>42036</v>
          </cell>
          <cell r="GZ7">
            <v>42036</v>
          </cell>
          <cell r="HA7">
            <v>42036</v>
          </cell>
          <cell r="HB7">
            <v>42036</v>
          </cell>
          <cell r="HC7">
            <v>42036</v>
          </cell>
          <cell r="HD7">
            <v>42036</v>
          </cell>
          <cell r="HE7">
            <v>42036</v>
          </cell>
          <cell r="HF7">
            <v>42036</v>
          </cell>
          <cell r="HG7">
            <v>42036</v>
          </cell>
          <cell r="HH7">
            <v>42036</v>
          </cell>
          <cell r="HI7">
            <v>42036</v>
          </cell>
          <cell r="HJ7">
            <v>42036</v>
          </cell>
          <cell r="HK7">
            <v>42036</v>
          </cell>
          <cell r="HL7">
            <v>42036</v>
          </cell>
          <cell r="HM7">
            <v>42036</v>
          </cell>
          <cell r="HN7">
            <v>42036</v>
          </cell>
          <cell r="HO7">
            <v>42036</v>
          </cell>
          <cell r="HP7">
            <v>42036</v>
          </cell>
          <cell r="HQ7">
            <v>42036</v>
          </cell>
          <cell r="HR7">
            <v>42036</v>
          </cell>
          <cell r="HS7">
            <v>42036</v>
          </cell>
          <cell r="HT7">
            <v>42036</v>
          </cell>
          <cell r="HU7">
            <v>42036</v>
          </cell>
          <cell r="HV7">
            <v>42036</v>
          </cell>
          <cell r="HW7">
            <v>42036</v>
          </cell>
          <cell r="HX7">
            <v>42036</v>
          </cell>
          <cell r="HY7">
            <v>42036</v>
          </cell>
          <cell r="HZ7">
            <v>42036</v>
          </cell>
          <cell r="IA7">
            <v>42036</v>
          </cell>
          <cell r="IB7">
            <v>42036</v>
          </cell>
          <cell r="IC7">
            <v>42036</v>
          </cell>
          <cell r="ID7">
            <v>42036</v>
          </cell>
          <cell r="IE7">
            <v>42036</v>
          </cell>
          <cell r="IF7">
            <v>42036</v>
          </cell>
          <cell r="IG7">
            <v>42036</v>
          </cell>
          <cell r="IH7">
            <v>42036</v>
          </cell>
          <cell r="II7">
            <v>42036</v>
          </cell>
          <cell r="IJ7">
            <v>42036</v>
          </cell>
          <cell r="IK7">
            <v>42036</v>
          </cell>
          <cell r="IL7">
            <v>42036</v>
          </cell>
          <cell r="IM7">
            <v>42036</v>
          </cell>
          <cell r="IN7">
            <v>42036</v>
          </cell>
          <cell r="IO7">
            <v>42036</v>
          </cell>
          <cell r="IP7">
            <v>42036</v>
          </cell>
          <cell r="IQ7">
            <v>42036</v>
          </cell>
        </row>
        <row r="8">
          <cell r="B8">
            <v>44228</v>
          </cell>
          <cell r="C8">
            <v>44228</v>
          </cell>
          <cell r="D8">
            <v>44228</v>
          </cell>
          <cell r="E8">
            <v>44228</v>
          </cell>
          <cell r="F8">
            <v>44228</v>
          </cell>
          <cell r="G8">
            <v>44228</v>
          </cell>
          <cell r="H8">
            <v>44228</v>
          </cell>
          <cell r="I8">
            <v>44228</v>
          </cell>
          <cell r="J8">
            <v>44228</v>
          </cell>
          <cell r="K8">
            <v>44228</v>
          </cell>
          <cell r="L8">
            <v>44228</v>
          </cell>
          <cell r="M8">
            <v>44228</v>
          </cell>
          <cell r="N8">
            <v>44228</v>
          </cell>
          <cell r="O8">
            <v>44228</v>
          </cell>
          <cell r="P8">
            <v>44228</v>
          </cell>
          <cell r="Q8">
            <v>44228</v>
          </cell>
          <cell r="R8">
            <v>44228</v>
          </cell>
          <cell r="S8">
            <v>44228</v>
          </cell>
          <cell r="T8">
            <v>44228</v>
          </cell>
          <cell r="U8">
            <v>44228</v>
          </cell>
          <cell r="V8">
            <v>44228</v>
          </cell>
          <cell r="W8">
            <v>44228</v>
          </cell>
          <cell r="X8">
            <v>44228</v>
          </cell>
          <cell r="Y8">
            <v>44228</v>
          </cell>
          <cell r="Z8">
            <v>44228</v>
          </cell>
          <cell r="AA8">
            <v>44228</v>
          </cell>
          <cell r="AB8">
            <v>44228</v>
          </cell>
          <cell r="AC8">
            <v>44228</v>
          </cell>
          <cell r="AD8">
            <v>44228</v>
          </cell>
          <cell r="AE8">
            <v>44228</v>
          </cell>
          <cell r="AF8">
            <v>44228</v>
          </cell>
          <cell r="AG8">
            <v>44228</v>
          </cell>
          <cell r="AH8">
            <v>44228</v>
          </cell>
          <cell r="AI8">
            <v>44228</v>
          </cell>
          <cell r="AJ8">
            <v>44228</v>
          </cell>
          <cell r="AK8">
            <v>44228</v>
          </cell>
          <cell r="AL8">
            <v>44228</v>
          </cell>
          <cell r="AM8">
            <v>44228</v>
          </cell>
          <cell r="AN8">
            <v>44228</v>
          </cell>
          <cell r="AO8">
            <v>44228</v>
          </cell>
          <cell r="AP8">
            <v>44228</v>
          </cell>
          <cell r="AQ8">
            <v>44228</v>
          </cell>
          <cell r="AR8">
            <v>44228</v>
          </cell>
          <cell r="AS8">
            <v>44228</v>
          </cell>
          <cell r="AT8">
            <v>44228</v>
          </cell>
          <cell r="AU8">
            <v>44228</v>
          </cell>
          <cell r="AV8">
            <v>44228</v>
          </cell>
          <cell r="AW8">
            <v>44228</v>
          </cell>
          <cell r="AX8">
            <v>44228</v>
          </cell>
          <cell r="AY8">
            <v>44228</v>
          </cell>
          <cell r="AZ8">
            <v>44228</v>
          </cell>
          <cell r="BA8">
            <v>44228</v>
          </cell>
          <cell r="BB8">
            <v>44228</v>
          </cell>
          <cell r="BC8">
            <v>44228</v>
          </cell>
          <cell r="BD8">
            <v>44228</v>
          </cell>
          <cell r="BE8">
            <v>44228</v>
          </cell>
          <cell r="BF8">
            <v>44228</v>
          </cell>
          <cell r="BG8">
            <v>44228</v>
          </cell>
          <cell r="BH8">
            <v>44228</v>
          </cell>
          <cell r="BI8">
            <v>44228</v>
          </cell>
          <cell r="BJ8">
            <v>44228</v>
          </cell>
          <cell r="BK8">
            <v>44228</v>
          </cell>
          <cell r="BL8">
            <v>44228</v>
          </cell>
          <cell r="BM8">
            <v>44228</v>
          </cell>
          <cell r="BN8">
            <v>44228</v>
          </cell>
          <cell r="BO8">
            <v>44228</v>
          </cell>
          <cell r="BP8">
            <v>44228</v>
          </cell>
          <cell r="BQ8">
            <v>44228</v>
          </cell>
          <cell r="BR8">
            <v>44228</v>
          </cell>
          <cell r="BS8">
            <v>44228</v>
          </cell>
          <cell r="BT8">
            <v>44228</v>
          </cell>
          <cell r="BU8">
            <v>44228</v>
          </cell>
          <cell r="BV8">
            <v>44228</v>
          </cell>
          <cell r="BW8">
            <v>44228</v>
          </cell>
          <cell r="BX8">
            <v>44228</v>
          </cell>
          <cell r="BY8">
            <v>44228</v>
          </cell>
          <cell r="BZ8">
            <v>44228</v>
          </cell>
          <cell r="CA8">
            <v>44228</v>
          </cell>
          <cell r="CB8">
            <v>44228</v>
          </cell>
          <cell r="CC8">
            <v>44228</v>
          </cell>
          <cell r="CD8">
            <v>44228</v>
          </cell>
          <cell r="CE8">
            <v>44228</v>
          </cell>
          <cell r="CF8">
            <v>44228</v>
          </cell>
          <cell r="CG8">
            <v>44228</v>
          </cell>
          <cell r="CH8">
            <v>44228</v>
          </cell>
          <cell r="CI8">
            <v>44228</v>
          </cell>
          <cell r="CJ8">
            <v>44228</v>
          </cell>
          <cell r="CK8">
            <v>44228</v>
          </cell>
          <cell r="CL8">
            <v>44228</v>
          </cell>
          <cell r="CM8">
            <v>44228</v>
          </cell>
          <cell r="CN8">
            <v>44228</v>
          </cell>
          <cell r="CO8">
            <v>44228</v>
          </cell>
          <cell r="CP8">
            <v>44228</v>
          </cell>
          <cell r="CQ8">
            <v>44228</v>
          </cell>
          <cell r="CR8">
            <v>44228</v>
          </cell>
          <cell r="CS8">
            <v>44228</v>
          </cell>
          <cell r="CT8">
            <v>44228</v>
          </cell>
          <cell r="CU8">
            <v>44228</v>
          </cell>
          <cell r="CV8">
            <v>44228</v>
          </cell>
          <cell r="CW8">
            <v>44228</v>
          </cell>
          <cell r="CX8">
            <v>44228</v>
          </cell>
          <cell r="CY8">
            <v>44228</v>
          </cell>
          <cell r="CZ8">
            <v>44228</v>
          </cell>
          <cell r="DA8">
            <v>44228</v>
          </cell>
          <cell r="DB8">
            <v>44228</v>
          </cell>
          <cell r="DC8">
            <v>44228</v>
          </cell>
          <cell r="DD8">
            <v>44228</v>
          </cell>
          <cell r="DE8">
            <v>44228</v>
          </cell>
          <cell r="DF8">
            <v>44228</v>
          </cell>
          <cell r="DG8">
            <v>44228</v>
          </cell>
          <cell r="DH8">
            <v>44228</v>
          </cell>
          <cell r="DI8">
            <v>44228</v>
          </cell>
          <cell r="DJ8">
            <v>44228</v>
          </cell>
          <cell r="DK8">
            <v>44228</v>
          </cell>
          <cell r="DL8">
            <v>44228</v>
          </cell>
          <cell r="DM8">
            <v>44228</v>
          </cell>
          <cell r="DN8">
            <v>44228</v>
          </cell>
          <cell r="DO8">
            <v>44228</v>
          </cell>
          <cell r="DP8">
            <v>44228</v>
          </cell>
          <cell r="DQ8">
            <v>44228</v>
          </cell>
          <cell r="DR8">
            <v>44228</v>
          </cell>
          <cell r="DS8">
            <v>44228</v>
          </cell>
          <cell r="DT8">
            <v>44228</v>
          </cell>
          <cell r="DU8">
            <v>44228</v>
          </cell>
          <cell r="DV8">
            <v>44228</v>
          </cell>
          <cell r="DW8">
            <v>44228</v>
          </cell>
          <cell r="DX8">
            <v>44228</v>
          </cell>
          <cell r="DY8">
            <v>44228</v>
          </cell>
          <cell r="DZ8">
            <v>44228</v>
          </cell>
          <cell r="EA8">
            <v>44228</v>
          </cell>
          <cell r="EB8">
            <v>44228</v>
          </cell>
          <cell r="EC8">
            <v>44228</v>
          </cell>
          <cell r="ED8">
            <v>44228</v>
          </cell>
          <cell r="EE8">
            <v>44228</v>
          </cell>
          <cell r="EF8">
            <v>44228</v>
          </cell>
          <cell r="EG8">
            <v>44228</v>
          </cell>
          <cell r="EH8">
            <v>44228</v>
          </cell>
          <cell r="EI8">
            <v>44228</v>
          </cell>
          <cell r="EJ8">
            <v>44228</v>
          </cell>
          <cell r="EK8">
            <v>44228</v>
          </cell>
          <cell r="EL8">
            <v>44228</v>
          </cell>
          <cell r="EM8">
            <v>44228</v>
          </cell>
          <cell r="EN8">
            <v>44228</v>
          </cell>
          <cell r="EO8">
            <v>44228</v>
          </cell>
          <cell r="EP8">
            <v>44228</v>
          </cell>
          <cell r="EQ8">
            <v>44228</v>
          </cell>
          <cell r="ER8">
            <v>44228</v>
          </cell>
          <cell r="ES8">
            <v>44228</v>
          </cell>
          <cell r="ET8">
            <v>44228</v>
          </cell>
          <cell r="EU8">
            <v>44228</v>
          </cell>
          <cell r="EV8">
            <v>44228</v>
          </cell>
          <cell r="EW8">
            <v>44228</v>
          </cell>
          <cell r="EX8">
            <v>44228</v>
          </cell>
          <cell r="EY8">
            <v>44228</v>
          </cell>
          <cell r="EZ8">
            <v>44228</v>
          </cell>
          <cell r="FA8">
            <v>44228</v>
          </cell>
          <cell r="FB8">
            <v>44228</v>
          </cell>
          <cell r="FC8">
            <v>44228</v>
          </cell>
          <cell r="FD8">
            <v>44228</v>
          </cell>
          <cell r="FE8">
            <v>44228</v>
          </cell>
          <cell r="FF8">
            <v>44228</v>
          </cell>
          <cell r="FG8">
            <v>44228</v>
          </cell>
          <cell r="FH8">
            <v>44228</v>
          </cell>
          <cell r="FI8">
            <v>44228</v>
          </cell>
          <cell r="FJ8">
            <v>44228</v>
          </cell>
          <cell r="FK8">
            <v>44228</v>
          </cell>
          <cell r="FL8">
            <v>44228</v>
          </cell>
          <cell r="FM8">
            <v>44228</v>
          </cell>
          <cell r="FN8">
            <v>44228</v>
          </cell>
          <cell r="FO8">
            <v>44228</v>
          </cell>
          <cell r="FP8">
            <v>44228</v>
          </cell>
          <cell r="FQ8">
            <v>44228</v>
          </cell>
          <cell r="FR8">
            <v>44228</v>
          </cell>
          <cell r="FS8">
            <v>44228</v>
          </cell>
          <cell r="FT8">
            <v>44228</v>
          </cell>
          <cell r="FU8">
            <v>44228</v>
          </cell>
          <cell r="FV8">
            <v>44228</v>
          </cell>
          <cell r="FW8">
            <v>44228</v>
          </cell>
          <cell r="FX8">
            <v>44228</v>
          </cell>
          <cell r="FY8">
            <v>44228</v>
          </cell>
          <cell r="FZ8">
            <v>44228</v>
          </cell>
          <cell r="GA8">
            <v>44228</v>
          </cell>
          <cell r="GB8">
            <v>44228</v>
          </cell>
          <cell r="GC8">
            <v>44228</v>
          </cell>
          <cell r="GD8">
            <v>44228</v>
          </cell>
          <cell r="GE8">
            <v>44228</v>
          </cell>
          <cell r="GF8">
            <v>44228</v>
          </cell>
          <cell r="GG8">
            <v>44228</v>
          </cell>
          <cell r="GH8">
            <v>44228</v>
          </cell>
          <cell r="GI8">
            <v>44228</v>
          </cell>
          <cell r="GJ8">
            <v>44228</v>
          </cell>
          <cell r="GK8">
            <v>44228</v>
          </cell>
          <cell r="GL8">
            <v>44228</v>
          </cell>
          <cell r="GM8">
            <v>44228</v>
          </cell>
          <cell r="GN8">
            <v>44228</v>
          </cell>
          <cell r="GO8">
            <v>44228</v>
          </cell>
          <cell r="GP8">
            <v>44228</v>
          </cell>
          <cell r="GQ8">
            <v>44228</v>
          </cell>
          <cell r="GR8">
            <v>44228</v>
          </cell>
          <cell r="GS8">
            <v>44228</v>
          </cell>
          <cell r="GT8">
            <v>44228</v>
          </cell>
          <cell r="GU8">
            <v>44228</v>
          </cell>
          <cell r="GV8">
            <v>44228</v>
          </cell>
          <cell r="GW8">
            <v>44228</v>
          </cell>
          <cell r="GX8">
            <v>44228</v>
          </cell>
          <cell r="GY8">
            <v>44228</v>
          </cell>
          <cell r="GZ8">
            <v>44228</v>
          </cell>
          <cell r="HA8">
            <v>44228</v>
          </cell>
          <cell r="HB8">
            <v>44228</v>
          </cell>
          <cell r="HC8">
            <v>44228</v>
          </cell>
          <cell r="HD8">
            <v>44228</v>
          </cell>
          <cell r="HE8">
            <v>44228</v>
          </cell>
          <cell r="HF8">
            <v>44228</v>
          </cell>
          <cell r="HG8">
            <v>44228</v>
          </cell>
          <cell r="HH8">
            <v>44228</v>
          </cell>
          <cell r="HI8">
            <v>44228</v>
          </cell>
          <cell r="HJ8">
            <v>44228</v>
          </cell>
          <cell r="HK8">
            <v>44228</v>
          </cell>
          <cell r="HL8">
            <v>44228</v>
          </cell>
          <cell r="HM8">
            <v>44228</v>
          </cell>
          <cell r="HN8">
            <v>44228</v>
          </cell>
          <cell r="HO8">
            <v>44228</v>
          </cell>
          <cell r="HP8">
            <v>44228</v>
          </cell>
          <cell r="HQ8">
            <v>44228</v>
          </cell>
          <cell r="HR8">
            <v>44228</v>
          </cell>
          <cell r="HS8">
            <v>44228</v>
          </cell>
          <cell r="HT8">
            <v>44228</v>
          </cell>
          <cell r="HU8">
            <v>44228</v>
          </cell>
          <cell r="HV8">
            <v>44228</v>
          </cell>
          <cell r="HW8">
            <v>44228</v>
          </cell>
          <cell r="HX8">
            <v>44228</v>
          </cell>
          <cell r="HY8">
            <v>44228</v>
          </cell>
          <cell r="HZ8">
            <v>44228</v>
          </cell>
          <cell r="IA8">
            <v>44228</v>
          </cell>
          <cell r="IB8">
            <v>44228</v>
          </cell>
          <cell r="IC8">
            <v>44228</v>
          </cell>
          <cell r="ID8">
            <v>44228</v>
          </cell>
          <cell r="IE8">
            <v>44228</v>
          </cell>
          <cell r="IF8">
            <v>44228</v>
          </cell>
          <cell r="IG8">
            <v>44228</v>
          </cell>
          <cell r="IH8">
            <v>44228</v>
          </cell>
          <cell r="II8">
            <v>44228</v>
          </cell>
          <cell r="IJ8">
            <v>44228</v>
          </cell>
          <cell r="IK8">
            <v>44228</v>
          </cell>
          <cell r="IL8">
            <v>44228</v>
          </cell>
          <cell r="IM8">
            <v>44228</v>
          </cell>
          <cell r="IN8">
            <v>44228</v>
          </cell>
          <cell r="IO8">
            <v>44228</v>
          </cell>
          <cell r="IP8">
            <v>44228</v>
          </cell>
          <cell r="IQ8">
            <v>44228</v>
          </cell>
        </row>
        <row r="9">
          <cell r="B9">
            <v>73</v>
          </cell>
          <cell r="C9">
            <v>73</v>
          </cell>
          <cell r="D9">
            <v>73</v>
          </cell>
          <cell r="E9">
            <v>73</v>
          </cell>
          <cell r="F9">
            <v>73</v>
          </cell>
          <cell r="G9">
            <v>73</v>
          </cell>
          <cell r="H9">
            <v>73</v>
          </cell>
          <cell r="I9">
            <v>73</v>
          </cell>
          <cell r="J9">
            <v>73</v>
          </cell>
          <cell r="K9">
            <v>73</v>
          </cell>
          <cell r="L9">
            <v>73</v>
          </cell>
          <cell r="M9">
            <v>73</v>
          </cell>
          <cell r="N9">
            <v>73</v>
          </cell>
          <cell r="O9">
            <v>73</v>
          </cell>
          <cell r="P9">
            <v>73</v>
          </cell>
          <cell r="Q9">
            <v>73</v>
          </cell>
          <cell r="R9">
            <v>73</v>
          </cell>
          <cell r="S9">
            <v>73</v>
          </cell>
          <cell r="T9">
            <v>73</v>
          </cell>
          <cell r="U9">
            <v>73</v>
          </cell>
          <cell r="V9">
            <v>73</v>
          </cell>
          <cell r="W9">
            <v>73</v>
          </cell>
          <cell r="X9">
            <v>73</v>
          </cell>
          <cell r="Y9">
            <v>73</v>
          </cell>
          <cell r="Z9">
            <v>73</v>
          </cell>
          <cell r="AA9">
            <v>73</v>
          </cell>
          <cell r="AB9">
            <v>73</v>
          </cell>
          <cell r="AC9">
            <v>73</v>
          </cell>
          <cell r="AD9">
            <v>73</v>
          </cell>
          <cell r="AE9">
            <v>73</v>
          </cell>
          <cell r="AF9">
            <v>73</v>
          </cell>
          <cell r="AG9">
            <v>73</v>
          </cell>
          <cell r="AH9">
            <v>73</v>
          </cell>
          <cell r="AI9">
            <v>73</v>
          </cell>
          <cell r="AJ9">
            <v>73</v>
          </cell>
          <cell r="AK9">
            <v>73</v>
          </cell>
          <cell r="AL9">
            <v>73</v>
          </cell>
          <cell r="AM9">
            <v>73</v>
          </cell>
          <cell r="AN9">
            <v>73</v>
          </cell>
          <cell r="AO9">
            <v>73</v>
          </cell>
          <cell r="AP9">
            <v>73</v>
          </cell>
          <cell r="AQ9">
            <v>73</v>
          </cell>
          <cell r="AR9">
            <v>73</v>
          </cell>
          <cell r="AS9">
            <v>73</v>
          </cell>
          <cell r="AT9">
            <v>73</v>
          </cell>
          <cell r="AU9">
            <v>73</v>
          </cell>
          <cell r="AV9">
            <v>73</v>
          </cell>
          <cell r="AW9">
            <v>73</v>
          </cell>
          <cell r="AX9">
            <v>73</v>
          </cell>
          <cell r="AY9">
            <v>73</v>
          </cell>
          <cell r="AZ9">
            <v>73</v>
          </cell>
          <cell r="BA9">
            <v>73</v>
          </cell>
          <cell r="BB9">
            <v>73</v>
          </cell>
          <cell r="BC9">
            <v>73</v>
          </cell>
          <cell r="BD9">
            <v>73</v>
          </cell>
          <cell r="BE9">
            <v>73</v>
          </cell>
          <cell r="BF9">
            <v>73</v>
          </cell>
          <cell r="BG9">
            <v>73</v>
          </cell>
          <cell r="BH9">
            <v>73</v>
          </cell>
          <cell r="BI9">
            <v>73</v>
          </cell>
          <cell r="BJ9">
            <v>73</v>
          </cell>
          <cell r="BK9">
            <v>73</v>
          </cell>
          <cell r="BL9">
            <v>73</v>
          </cell>
          <cell r="BM9">
            <v>73</v>
          </cell>
          <cell r="BN9">
            <v>73</v>
          </cell>
          <cell r="BO9">
            <v>73</v>
          </cell>
          <cell r="BP9">
            <v>73</v>
          </cell>
          <cell r="BQ9">
            <v>73</v>
          </cell>
          <cell r="BR9">
            <v>73</v>
          </cell>
          <cell r="BS9">
            <v>73</v>
          </cell>
          <cell r="BT9">
            <v>73</v>
          </cell>
          <cell r="BU9">
            <v>73</v>
          </cell>
          <cell r="BV9">
            <v>73</v>
          </cell>
          <cell r="BW9">
            <v>73</v>
          </cell>
          <cell r="BX9">
            <v>73</v>
          </cell>
          <cell r="BY9">
            <v>73</v>
          </cell>
          <cell r="BZ9">
            <v>73</v>
          </cell>
          <cell r="CA9">
            <v>73</v>
          </cell>
          <cell r="CB9">
            <v>73</v>
          </cell>
          <cell r="CC9">
            <v>73</v>
          </cell>
          <cell r="CD9">
            <v>73</v>
          </cell>
          <cell r="CE9">
            <v>73</v>
          </cell>
          <cell r="CF9">
            <v>73</v>
          </cell>
          <cell r="CG9">
            <v>73</v>
          </cell>
          <cell r="CH9">
            <v>73</v>
          </cell>
          <cell r="CI9">
            <v>73</v>
          </cell>
          <cell r="CJ9">
            <v>73</v>
          </cell>
          <cell r="CK9">
            <v>73</v>
          </cell>
          <cell r="CL9">
            <v>73</v>
          </cell>
          <cell r="CM9">
            <v>73</v>
          </cell>
          <cell r="CN9">
            <v>73</v>
          </cell>
          <cell r="CO9">
            <v>73</v>
          </cell>
          <cell r="CP9">
            <v>73</v>
          </cell>
          <cell r="CQ9">
            <v>73</v>
          </cell>
          <cell r="CR9">
            <v>73</v>
          </cell>
          <cell r="CS9">
            <v>73</v>
          </cell>
          <cell r="CT9">
            <v>73</v>
          </cell>
          <cell r="CU9">
            <v>73</v>
          </cell>
          <cell r="CV9">
            <v>73</v>
          </cell>
          <cell r="CW9">
            <v>73</v>
          </cell>
          <cell r="CX9">
            <v>73</v>
          </cell>
          <cell r="CY9">
            <v>73</v>
          </cell>
          <cell r="CZ9">
            <v>73</v>
          </cell>
          <cell r="DA9">
            <v>73</v>
          </cell>
          <cell r="DB9">
            <v>73</v>
          </cell>
          <cell r="DC9">
            <v>73</v>
          </cell>
          <cell r="DD9">
            <v>73</v>
          </cell>
          <cell r="DE9">
            <v>73</v>
          </cell>
          <cell r="DF9">
            <v>73</v>
          </cell>
          <cell r="DG9">
            <v>73</v>
          </cell>
          <cell r="DH9">
            <v>73</v>
          </cell>
          <cell r="DI9">
            <v>73</v>
          </cell>
          <cell r="DJ9">
            <v>73</v>
          </cell>
          <cell r="DK9">
            <v>73</v>
          </cell>
          <cell r="DL9">
            <v>73</v>
          </cell>
          <cell r="DM9">
            <v>73</v>
          </cell>
          <cell r="DN9">
            <v>73</v>
          </cell>
          <cell r="DO9">
            <v>73</v>
          </cell>
          <cell r="DP9">
            <v>73</v>
          </cell>
          <cell r="DQ9">
            <v>73</v>
          </cell>
          <cell r="DR9">
            <v>73</v>
          </cell>
          <cell r="DS9">
            <v>73</v>
          </cell>
          <cell r="DT9">
            <v>73</v>
          </cell>
          <cell r="DU9">
            <v>73</v>
          </cell>
          <cell r="DV9">
            <v>73</v>
          </cell>
          <cell r="DW9">
            <v>73</v>
          </cell>
          <cell r="DX9">
            <v>73</v>
          </cell>
          <cell r="DY9">
            <v>73</v>
          </cell>
          <cell r="DZ9">
            <v>73</v>
          </cell>
          <cell r="EA9">
            <v>73</v>
          </cell>
          <cell r="EB9">
            <v>73</v>
          </cell>
          <cell r="EC9">
            <v>73</v>
          </cell>
          <cell r="ED9">
            <v>73</v>
          </cell>
          <cell r="EE9">
            <v>73</v>
          </cell>
          <cell r="EF9">
            <v>73</v>
          </cell>
          <cell r="EG9">
            <v>73</v>
          </cell>
          <cell r="EH9">
            <v>73</v>
          </cell>
          <cell r="EI9">
            <v>73</v>
          </cell>
          <cell r="EJ9">
            <v>73</v>
          </cell>
          <cell r="EK9">
            <v>73</v>
          </cell>
          <cell r="EL9">
            <v>73</v>
          </cell>
          <cell r="EM9">
            <v>73</v>
          </cell>
          <cell r="EN9">
            <v>73</v>
          </cell>
          <cell r="EO9">
            <v>73</v>
          </cell>
          <cell r="EP9">
            <v>73</v>
          </cell>
          <cell r="EQ9">
            <v>73</v>
          </cell>
          <cell r="ER9">
            <v>73</v>
          </cell>
          <cell r="ES9">
            <v>73</v>
          </cell>
          <cell r="ET9">
            <v>73</v>
          </cell>
          <cell r="EU9">
            <v>73</v>
          </cell>
          <cell r="EV9">
            <v>73</v>
          </cell>
          <cell r="EW9">
            <v>73</v>
          </cell>
          <cell r="EX9">
            <v>73</v>
          </cell>
          <cell r="EY9">
            <v>73</v>
          </cell>
          <cell r="EZ9">
            <v>73</v>
          </cell>
          <cell r="FA9">
            <v>73</v>
          </cell>
          <cell r="FB9">
            <v>73</v>
          </cell>
          <cell r="FC9">
            <v>73</v>
          </cell>
          <cell r="FD9">
            <v>73</v>
          </cell>
          <cell r="FE9">
            <v>73</v>
          </cell>
          <cell r="FF9">
            <v>73</v>
          </cell>
          <cell r="FG9">
            <v>73</v>
          </cell>
          <cell r="FH9">
            <v>73</v>
          </cell>
          <cell r="FI9">
            <v>73</v>
          </cell>
          <cell r="FJ9">
            <v>73</v>
          </cell>
          <cell r="FK9">
            <v>73</v>
          </cell>
          <cell r="FL9">
            <v>73</v>
          </cell>
          <cell r="FM9">
            <v>73</v>
          </cell>
          <cell r="FN9">
            <v>73</v>
          </cell>
          <cell r="FO9">
            <v>73</v>
          </cell>
          <cell r="FP9">
            <v>73</v>
          </cell>
          <cell r="FQ9">
            <v>73</v>
          </cell>
          <cell r="FR9">
            <v>73</v>
          </cell>
          <cell r="FS9">
            <v>73</v>
          </cell>
          <cell r="FT9">
            <v>73</v>
          </cell>
          <cell r="FU9">
            <v>73</v>
          </cell>
          <cell r="FV9">
            <v>73</v>
          </cell>
          <cell r="FW9">
            <v>73</v>
          </cell>
          <cell r="FX9">
            <v>73</v>
          </cell>
          <cell r="FY9">
            <v>73</v>
          </cell>
          <cell r="FZ9">
            <v>73</v>
          </cell>
          <cell r="GA9">
            <v>73</v>
          </cell>
          <cell r="GB9">
            <v>73</v>
          </cell>
          <cell r="GC9">
            <v>73</v>
          </cell>
          <cell r="GD9">
            <v>73</v>
          </cell>
          <cell r="GE9">
            <v>73</v>
          </cell>
          <cell r="GF9">
            <v>73</v>
          </cell>
          <cell r="GG9">
            <v>73</v>
          </cell>
          <cell r="GH9">
            <v>73</v>
          </cell>
          <cell r="GI9">
            <v>73</v>
          </cell>
          <cell r="GJ9">
            <v>73</v>
          </cell>
          <cell r="GK9">
            <v>73</v>
          </cell>
          <cell r="GL9">
            <v>73</v>
          </cell>
          <cell r="GM9">
            <v>73</v>
          </cell>
          <cell r="GN9">
            <v>73</v>
          </cell>
          <cell r="GO9">
            <v>73</v>
          </cell>
          <cell r="GP9">
            <v>73</v>
          </cell>
          <cell r="GQ9">
            <v>73</v>
          </cell>
          <cell r="GR9">
            <v>73</v>
          </cell>
          <cell r="GS9">
            <v>73</v>
          </cell>
          <cell r="GT9">
            <v>73</v>
          </cell>
          <cell r="GU9">
            <v>73</v>
          </cell>
          <cell r="GV9">
            <v>73</v>
          </cell>
          <cell r="GW9">
            <v>73</v>
          </cell>
          <cell r="GX9">
            <v>73</v>
          </cell>
          <cell r="GY9">
            <v>73</v>
          </cell>
          <cell r="GZ9">
            <v>73</v>
          </cell>
          <cell r="HA9">
            <v>73</v>
          </cell>
          <cell r="HB9">
            <v>73</v>
          </cell>
          <cell r="HC9">
            <v>73</v>
          </cell>
          <cell r="HD9">
            <v>73</v>
          </cell>
          <cell r="HE9">
            <v>73</v>
          </cell>
          <cell r="HF9">
            <v>73</v>
          </cell>
          <cell r="HG9">
            <v>73</v>
          </cell>
          <cell r="HH9">
            <v>73</v>
          </cell>
          <cell r="HI9">
            <v>73</v>
          </cell>
          <cell r="HJ9">
            <v>73</v>
          </cell>
          <cell r="HK9">
            <v>73</v>
          </cell>
          <cell r="HL9">
            <v>73</v>
          </cell>
          <cell r="HM9">
            <v>73</v>
          </cell>
          <cell r="HN9">
            <v>73</v>
          </cell>
          <cell r="HO9">
            <v>73</v>
          </cell>
          <cell r="HP9">
            <v>73</v>
          </cell>
          <cell r="HQ9">
            <v>73</v>
          </cell>
          <cell r="HR9">
            <v>73</v>
          </cell>
          <cell r="HS9">
            <v>73</v>
          </cell>
          <cell r="HT9">
            <v>73</v>
          </cell>
          <cell r="HU9">
            <v>73</v>
          </cell>
          <cell r="HV9">
            <v>73</v>
          </cell>
          <cell r="HW9">
            <v>73</v>
          </cell>
          <cell r="HX9">
            <v>73</v>
          </cell>
          <cell r="HY9">
            <v>73</v>
          </cell>
          <cell r="HZ9">
            <v>73</v>
          </cell>
          <cell r="IA9">
            <v>73</v>
          </cell>
          <cell r="IB9">
            <v>73</v>
          </cell>
          <cell r="IC9">
            <v>73</v>
          </cell>
          <cell r="ID9">
            <v>73</v>
          </cell>
          <cell r="IE9">
            <v>73</v>
          </cell>
          <cell r="IF9">
            <v>73</v>
          </cell>
          <cell r="IG9">
            <v>73</v>
          </cell>
          <cell r="IH9">
            <v>73</v>
          </cell>
          <cell r="II9">
            <v>73</v>
          </cell>
          <cell r="IJ9">
            <v>73</v>
          </cell>
          <cell r="IK9">
            <v>73</v>
          </cell>
          <cell r="IL9">
            <v>73</v>
          </cell>
          <cell r="IM9">
            <v>73</v>
          </cell>
          <cell r="IN9">
            <v>73</v>
          </cell>
          <cell r="IO9">
            <v>73</v>
          </cell>
          <cell r="IP9">
            <v>73</v>
          </cell>
          <cell r="IQ9">
            <v>73</v>
          </cell>
        </row>
        <row r="10">
          <cell r="B10" t="str">
            <v>A126251970W</v>
          </cell>
          <cell r="C10" t="str">
            <v>A126266658F</v>
          </cell>
          <cell r="D10" t="str">
            <v>A126259314V</v>
          </cell>
          <cell r="E10" t="str">
            <v>A126251930C</v>
          </cell>
          <cell r="F10" t="str">
            <v>A126266618L</v>
          </cell>
          <cell r="G10" t="str">
            <v>A126259274L</v>
          </cell>
          <cell r="H10" t="str">
            <v>A126251942L</v>
          </cell>
          <cell r="I10" t="str">
            <v>A126266630C</v>
          </cell>
          <cell r="J10" t="str">
            <v>A126259286W</v>
          </cell>
          <cell r="K10" t="str">
            <v>A126252002F</v>
          </cell>
          <cell r="L10" t="str">
            <v>A126266690F</v>
          </cell>
          <cell r="M10" t="str">
            <v>A126259346L</v>
          </cell>
          <cell r="N10" t="str">
            <v>A126251946W</v>
          </cell>
          <cell r="O10" t="str">
            <v>A126266634L</v>
          </cell>
          <cell r="P10" t="str">
            <v>A126259290L</v>
          </cell>
          <cell r="Q10" t="str">
            <v>A126251938W</v>
          </cell>
          <cell r="R10" t="str">
            <v>A126266626L</v>
          </cell>
          <cell r="S10" t="str">
            <v>A126259282L</v>
          </cell>
          <cell r="T10" t="str">
            <v>A126252030R</v>
          </cell>
          <cell r="U10" t="str">
            <v>A126266718W</v>
          </cell>
          <cell r="V10" t="str">
            <v>A126259374W</v>
          </cell>
          <cell r="W10" t="str">
            <v>A126252034X</v>
          </cell>
          <cell r="X10" t="str">
            <v>A126266722L</v>
          </cell>
          <cell r="Y10" t="str">
            <v>A126259378F</v>
          </cell>
          <cell r="Z10" t="str">
            <v>A126251954W</v>
          </cell>
          <cell r="AA10" t="str">
            <v>A126266642L</v>
          </cell>
          <cell r="AB10" t="str">
            <v>A126259298F</v>
          </cell>
          <cell r="AC10" t="str">
            <v>A126251934L</v>
          </cell>
          <cell r="AD10" t="str">
            <v>A126266622C</v>
          </cell>
          <cell r="AE10" t="str">
            <v>A126259278W</v>
          </cell>
          <cell r="AF10" t="str">
            <v>A126251974F</v>
          </cell>
          <cell r="AG10" t="str">
            <v>A126266662W</v>
          </cell>
          <cell r="AH10" t="str">
            <v>A126259318C</v>
          </cell>
          <cell r="AI10" t="str">
            <v>A126251950L</v>
          </cell>
          <cell r="AJ10" t="str">
            <v>A126266638W</v>
          </cell>
          <cell r="AK10" t="str">
            <v>A126259294W</v>
          </cell>
          <cell r="AL10" t="str">
            <v>A126251978R</v>
          </cell>
          <cell r="AM10" t="str">
            <v>A126266666F</v>
          </cell>
          <cell r="AN10" t="str">
            <v>A126259322V</v>
          </cell>
          <cell r="AO10" t="str">
            <v>A126251958F</v>
          </cell>
          <cell r="AP10" t="str">
            <v>A126266646W</v>
          </cell>
          <cell r="AQ10" t="str">
            <v>A126259302K</v>
          </cell>
          <cell r="AR10" t="str">
            <v>A126251982F</v>
          </cell>
          <cell r="AS10" t="str">
            <v>A126266670W</v>
          </cell>
          <cell r="AT10" t="str">
            <v>A126259326C</v>
          </cell>
          <cell r="AU10" t="str">
            <v>A126252010F</v>
          </cell>
          <cell r="AV10" t="str">
            <v>A126266698X</v>
          </cell>
          <cell r="AW10" t="str">
            <v>A126259354L</v>
          </cell>
          <cell r="AX10" t="str">
            <v>A126251986R</v>
          </cell>
          <cell r="AY10" t="str">
            <v>A126266674F</v>
          </cell>
          <cell r="AZ10" t="str">
            <v>A126259330V</v>
          </cell>
          <cell r="BA10" t="str">
            <v>A126251962W</v>
          </cell>
          <cell r="BB10" t="str">
            <v>A126266650L</v>
          </cell>
          <cell r="BC10" t="str">
            <v>A126259306V</v>
          </cell>
          <cell r="BD10" t="str">
            <v>A126252038J</v>
          </cell>
          <cell r="BE10" t="str">
            <v>A126266726W</v>
          </cell>
          <cell r="BF10" t="str">
            <v>A126259382W</v>
          </cell>
          <cell r="BG10" t="str">
            <v>A126252014R</v>
          </cell>
          <cell r="BH10" t="str">
            <v>A126266702C</v>
          </cell>
          <cell r="BI10" t="str">
            <v>A126259358W</v>
          </cell>
          <cell r="BJ10" t="str">
            <v>A126252018X</v>
          </cell>
          <cell r="BK10" t="str">
            <v>A126266706L</v>
          </cell>
          <cell r="BL10" t="str">
            <v>A126259362L</v>
          </cell>
          <cell r="BM10" t="str">
            <v>A126252062J</v>
          </cell>
          <cell r="BN10" t="str">
            <v>A126266750W</v>
          </cell>
          <cell r="BO10" t="str">
            <v>A126259406C</v>
          </cell>
          <cell r="BP10" t="str">
            <v>A126252686F</v>
          </cell>
          <cell r="BQ10" t="str">
            <v>A126267374W</v>
          </cell>
          <cell r="BR10" t="str">
            <v>A126260030R</v>
          </cell>
          <cell r="BS10" t="str">
            <v>A126252722C</v>
          </cell>
          <cell r="BT10" t="str">
            <v>A126267410V</v>
          </cell>
          <cell r="BU10" t="str">
            <v>A126260066T</v>
          </cell>
          <cell r="BV10" t="str">
            <v>A126252670L</v>
          </cell>
          <cell r="BW10" t="str">
            <v>A126267358W</v>
          </cell>
          <cell r="BX10" t="str">
            <v>A126260014R</v>
          </cell>
          <cell r="BY10" t="str">
            <v>A126252726L</v>
          </cell>
          <cell r="BZ10" t="str">
            <v>A126267414C</v>
          </cell>
          <cell r="CA10" t="str">
            <v>A126260070J</v>
          </cell>
          <cell r="CB10" t="str">
            <v>A126252730C</v>
          </cell>
          <cell r="CC10" t="str">
            <v>A126267418L</v>
          </cell>
          <cell r="CD10" t="str">
            <v>A126260074T</v>
          </cell>
          <cell r="CE10" t="str">
            <v>A126252674W</v>
          </cell>
          <cell r="CF10" t="str">
            <v>A126267362L</v>
          </cell>
          <cell r="CG10" t="str">
            <v>A126260018X</v>
          </cell>
          <cell r="CH10" t="str">
            <v>A126252678F</v>
          </cell>
          <cell r="CI10" t="str">
            <v>A126267366W</v>
          </cell>
          <cell r="CJ10" t="str">
            <v>A126260022R</v>
          </cell>
          <cell r="CK10" t="str">
            <v>A126252702V</v>
          </cell>
          <cell r="CL10" t="str">
            <v>A126267390W</v>
          </cell>
          <cell r="CM10" t="str">
            <v>A126260046J</v>
          </cell>
          <cell r="CN10" t="str">
            <v>A126252646L</v>
          </cell>
          <cell r="CO10" t="str">
            <v>A126267334C</v>
          </cell>
          <cell r="CP10" t="str">
            <v>A126259990A</v>
          </cell>
          <cell r="CQ10" t="str">
            <v>A126252734L</v>
          </cell>
          <cell r="CR10" t="str">
            <v>A126267422C</v>
          </cell>
          <cell r="CS10" t="str">
            <v>A126260078A</v>
          </cell>
          <cell r="CT10" t="str">
            <v>A126252706C</v>
          </cell>
          <cell r="CU10" t="str">
            <v>A126267394F</v>
          </cell>
          <cell r="CV10" t="str">
            <v>A126260050X</v>
          </cell>
          <cell r="CW10" t="str">
            <v>A126252738W</v>
          </cell>
          <cell r="CX10" t="str">
            <v>A126267426L</v>
          </cell>
          <cell r="CY10" t="str">
            <v>A126260082T</v>
          </cell>
          <cell r="CZ10" t="str">
            <v>A126252650C</v>
          </cell>
          <cell r="DA10" t="str">
            <v>A126267338L</v>
          </cell>
          <cell r="DB10" t="str">
            <v>A126259994K</v>
          </cell>
          <cell r="DC10" t="str">
            <v>A126252610K</v>
          </cell>
          <cell r="DD10" t="str">
            <v>A126267298F</v>
          </cell>
          <cell r="DE10" t="str">
            <v>A126259954T</v>
          </cell>
          <cell r="DF10" t="str">
            <v>A126252622V</v>
          </cell>
          <cell r="DG10" t="str">
            <v>A126267310K</v>
          </cell>
          <cell r="DH10" t="str">
            <v>A126259966A</v>
          </cell>
          <cell r="DI10" t="str">
            <v>A126252682W</v>
          </cell>
          <cell r="DJ10" t="str">
            <v>A126267370L</v>
          </cell>
          <cell r="DK10" t="str">
            <v>A126260026X</v>
          </cell>
          <cell r="DL10" t="str">
            <v>A126252626C</v>
          </cell>
          <cell r="DM10" t="str">
            <v>A126267314V</v>
          </cell>
          <cell r="DN10" t="str">
            <v>A126259970T</v>
          </cell>
          <cell r="DO10" t="str">
            <v>A126252618C</v>
          </cell>
          <cell r="DP10" t="str">
            <v>A126267306V</v>
          </cell>
          <cell r="DQ10" t="str">
            <v>A126259962T</v>
          </cell>
          <cell r="DR10" t="str">
            <v>A126252710V</v>
          </cell>
          <cell r="DS10" t="str">
            <v>A126267398R</v>
          </cell>
          <cell r="DT10" t="str">
            <v>A126260054J</v>
          </cell>
          <cell r="DU10" t="str">
            <v>A126252714C</v>
          </cell>
          <cell r="DV10" t="str">
            <v>A126267402V</v>
          </cell>
          <cell r="DW10" t="str">
            <v>A126260058T</v>
          </cell>
          <cell r="DX10" t="str">
            <v>A126252634C</v>
          </cell>
          <cell r="DY10" t="str">
            <v>A126267322V</v>
          </cell>
          <cell r="DZ10" t="str">
            <v>A126259978K</v>
          </cell>
          <cell r="EA10" t="str">
            <v>A126252614V</v>
          </cell>
          <cell r="EB10" t="str">
            <v>A126267302K</v>
          </cell>
          <cell r="EC10" t="str">
            <v>A126259958A</v>
          </cell>
          <cell r="ED10" t="str">
            <v>A126252654L</v>
          </cell>
          <cell r="EE10" t="str">
            <v>A126267342C</v>
          </cell>
          <cell r="EF10" t="str">
            <v>A126259998V</v>
          </cell>
          <cell r="EG10" t="str">
            <v>A126252630V</v>
          </cell>
          <cell r="EH10" t="str">
            <v>A126267318C</v>
          </cell>
          <cell r="EI10" t="str">
            <v>A126259974A</v>
          </cell>
          <cell r="EJ10" t="str">
            <v>A126252658W</v>
          </cell>
          <cell r="EK10" t="str">
            <v>A126267346L</v>
          </cell>
          <cell r="EL10" t="str">
            <v>A126260002F</v>
          </cell>
          <cell r="EM10" t="str">
            <v>A126252638L</v>
          </cell>
          <cell r="EN10" t="str">
            <v>A126267326C</v>
          </cell>
          <cell r="EO10" t="str">
            <v>A126259982A</v>
          </cell>
          <cell r="EP10" t="str">
            <v>A126252662L</v>
          </cell>
          <cell r="EQ10" t="str">
            <v>A126267350C</v>
          </cell>
          <cell r="ER10" t="str">
            <v>A126260006R</v>
          </cell>
          <cell r="ES10" t="str">
            <v>A126252690W</v>
          </cell>
          <cell r="ET10" t="str">
            <v>A126267378F</v>
          </cell>
          <cell r="EU10" t="str">
            <v>A126260034X</v>
          </cell>
          <cell r="EV10" t="str">
            <v>A126252666W</v>
          </cell>
          <cell r="EW10" t="str">
            <v>A126267354L</v>
          </cell>
          <cell r="EX10" t="str">
            <v>A126260010F</v>
          </cell>
          <cell r="EY10" t="str">
            <v>A126252642C</v>
          </cell>
          <cell r="EZ10" t="str">
            <v>A126267330V</v>
          </cell>
          <cell r="FA10" t="str">
            <v>A126259986K</v>
          </cell>
          <cell r="FB10" t="str">
            <v>A126252718L</v>
          </cell>
          <cell r="FC10" t="str">
            <v>A126267406C</v>
          </cell>
          <cell r="FD10" t="str">
            <v>A126260062J</v>
          </cell>
          <cell r="FE10" t="str">
            <v>A126252694F</v>
          </cell>
          <cell r="FF10" t="str">
            <v>A126267382W</v>
          </cell>
          <cell r="FG10" t="str">
            <v>A126260038J</v>
          </cell>
          <cell r="FH10" t="str">
            <v>A126252698R</v>
          </cell>
          <cell r="FI10" t="str">
            <v>A126267386F</v>
          </cell>
          <cell r="FJ10" t="str">
            <v>A126260042X</v>
          </cell>
          <cell r="FK10" t="str">
            <v>A126252742L</v>
          </cell>
          <cell r="FL10" t="str">
            <v>A126267430C</v>
          </cell>
          <cell r="FM10" t="str">
            <v>A126260086A</v>
          </cell>
          <cell r="FN10" t="str">
            <v>A126252822L</v>
          </cell>
          <cell r="FO10" t="str">
            <v>A126267510C</v>
          </cell>
          <cell r="FP10" t="str">
            <v>A126260166A</v>
          </cell>
          <cell r="FQ10" t="str">
            <v>A126252858R</v>
          </cell>
          <cell r="FR10" t="str">
            <v>A126267546F</v>
          </cell>
          <cell r="FS10" t="str">
            <v>A126260202X</v>
          </cell>
          <cell r="FT10" t="str">
            <v>A126252806L</v>
          </cell>
          <cell r="FU10" t="str">
            <v>A126267494R</v>
          </cell>
          <cell r="FV10" t="str">
            <v>A126260150J</v>
          </cell>
          <cell r="FW10" t="str">
            <v>A126252862F</v>
          </cell>
          <cell r="FX10" t="str">
            <v>A126267550W</v>
          </cell>
          <cell r="FY10" t="str">
            <v>A126260206J</v>
          </cell>
          <cell r="FZ10" t="str">
            <v>A126252866R</v>
          </cell>
          <cell r="GA10" t="str">
            <v>A126267554F</v>
          </cell>
          <cell r="GB10" t="str">
            <v>A126260210X</v>
          </cell>
          <cell r="GC10" t="str">
            <v>A126252810C</v>
          </cell>
          <cell r="GD10" t="str">
            <v>A126267498X</v>
          </cell>
          <cell r="GE10" t="str">
            <v>A126260154T</v>
          </cell>
          <cell r="GF10" t="str">
            <v>A126252814L</v>
          </cell>
          <cell r="GG10" t="str">
            <v>A126267502C</v>
          </cell>
          <cell r="GH10" t="str">
            <v>A126260158A</v>
          </cell>
          <cell r="GI10" t="str">
            <v>A126252838F</v>
          </cell>
          <cell r="GJ10" t="str">
            <v>A126267526W</v>
          </cell>
          <cell r="GK10" t="str">
            <v>A126260182A</v>
          </cell>
          <cell r="GL10" t="str">
            <v>A126252782F</v>
          </cell>
          <cell r="GM10" t="str">
            <v>A126267470W</v>
          </cell>
          <cell r="GN10" t="str">
            <v>A126260126J</v>
          </cell>
          <cell r="GO10" t="str">
            <v>A126252870F</v>
          </cell>
          <cell r="GP10" t="str">
            <v>A126267558R</v>
          </cell>
          <cell r="GQ10" t="str">
            <v>A126260214J</v>
          </cell>
          <cell r="GR10" t="str">
            <v>A126252842W</v>
          </cell>
          <cell r="GS10" t="str">
            <v>A126267530L</v>
          </cell>
          <cell r="GT10" t="str">
            <v>A126260186K</v>
          </cell>
          <cell r="GU10" t="str">
            <v>A126252874R</v>
          </cell>
          <cell r="GV10" t="str">
            <v>A126267562F</v>
          </cell>
          <cell r="GW10" t="str">
            <v>A126260218T</v>
          </cell>
          <cell r="GX10" t="str">
            <v>A126252786R</v>
          </cell>
          <cell r="GY10" t="str">
            <v>A126267474F</v>
          </cell>
          <cell r="GZ10" t="str">
            <v>A126260130X</v>
          </cell>
          <cell r="HA10" t="str">
            <v>A126252746W</v>
          </cell>
          <cell r="HB10" t="str">
            <v>A126267434L</v>
          </cell>
          <cell r="HC10" t="str">
            <v>A126260090T</v>
          </cell>
          <cell r="HD10" t="str">
            <v>A126252758F</v>
          </cell>
          <cell r="HE10" t="str">
            <v>A126267446W</v>
          </cell>
          <cell r="HF10" t="str">
            <v>A126260102R</v>
          </cell>
          <cell r="HG10" t="str">
            <v>A126252818W</v>
          </cell>
          <cell r="HH10" t="str">
            <v>A126267506L</v>
          </cell>
          <cell r="HI10" t="str">
            <v>A126260162T</v>
          </cell>
          <cell r="HJ10" t="str">
            <v>A126252762W</v>
          </cell>
          <cell r="HK10" t="str">
            <v>A126267450L</v>
          </cell>
          <cell r="HL10" t="str">
            <v>A126260106X</v>
          </cell>
          <cell r="HM10" t="str">
            <v>A126252754W</v>
          </cell>
          <cell r="HN10" t="str">
            <v>A126267442L</v>
          </cell>
          <cell r="HO10" t="str">
            <v>A126260098K</v>
          </cell>
          <cell r="HP10" t="str">
            <v>A126252846F</v>
          </cell>
          <cell r="HQ10" t="str">
            <v>A126267534W</v>
          </cell>
          <cell r="HR10" t="str">
            <v>A126260190A</v>
          </cell>
          <cell r="HS10" t="str">
            <v>A126252850W</v>
          </cell>
          <cell r="HT10" t="str">
            <v>A126267538F</v>
          </cell>
          <cell r="HU10" t="str">
            <v>A126260194K</v>
          </cell>
          <cell r="HV10" t="str">
            <v>A126252770W</v>
          </cell>
          <cell r="HW10" t="str">
            <v>A126267458F</v>
          </cell>
          <cell r="HX10" t="str">
            <v>A126260114X</v>
          </cell>
          <cell r="HY10" t="str">
            <v>A126252750L</v>
          </cell>
          <cell r="HZ10" t="str">
            <v>A126267438W</v>
          </cell>
          <cell r="IA10" t="str">
            <v>A126260094A</v>
          </cell>
          <cell r="IB10" t="str">
            <v>A126252790F</v>
          </cell>
          <cell r="IC10" t="str">
            <v>A126267478R</v>
          </cell>
          <cell r="ID10" t="str">
            <v>A126260134J</v>
          </cell>
          <cell r="IE10" t="str">
            <v>A126252766F</v>
          </cell>
          <cell r="IF10" t="str">
            <v>A126267454W</v>
          </cell>
          <cell r="IG10" t="str">
            <v>A126260110R</v>
          </cell>
          <cell r="IH10" t="str">
            <v>A126252794R</v>
          </cell>
          <cell r="II10" t="str">
            <v>A126267482F</v>
          </cell>
          <cell r="IJ10" t="str">
            <v>A126260138T</v>
          </cell>
          <cell r="IK10" t="str">
            <v>A126252774F</v>
          </cell>
          <cell r="IL10" t="str">
            <v>A126267462W</v>
          </cell>
          <cell r="IM10" t="str">
            <v>A126260118J</v>
          </cell>
          <cell r="IN10" t="str">
            <v>A126252798X</v>
          </cell>
          <cell r="IO10" t="str">
            <v>A126267486R</v>
          </cell>
          <cell r="IP10" t="str">
            <v>A126260142J</v>
          </cell>
          <cell r="IQ10" t="str">
            <v>A126252826W</v>
          </cell>
        </row>
        <row r="11">
          <cell r="B11">
            <v>786.60299999999995</v>
          </cell>
          <cell r="C11">
            <v>462.58100000000002</v>
          </cell>
          <cell r="D11">
            <v>324.02300000000002</v>
          </cell>
          <cell r="E11">
            <v>463.03300000000002</v>
          </cell>
          <cell r="F11">
            <v>254.976</v>
          </cell>
          <cell r="G11">
            <v>208.05699999999999</v>
          </cell>
          <cell r="H11">
            <v>323.57</v>
          </cell>
          <cell r="I11">
            <v>207.60400000000001</v>
          </cell>
          <cell r="J11">
            <v>115.96599999999999</v>
          </cell>
          <cell r="K11">
            <v>238.578</v>
          </cell>
          <cell r="L11">
            <v>135.13399999999999</v>
          </cell>
          <cell r="M11">
            <v>103.444</v>
          </cell>
          <cell r="N11">
            <v>2742.7629999999999</v>
          </cell>
          <cell r="O11">
            <v>1474.8309999999999</v>
          </cell>
          <cell r="P11">
            <v>1267.932</v>
          </cell>
          <cell r="Q11">
            <v>4783.8900000000003</v>
          </cell>
          <cell r="R11">
            <v>2362.6080000000002</v>
          </cell>
          <cell r="S11">
            <v>2421.2820000000002</v>
          </cell>
          <cell r="T11">
            <v>825.91700000000003</v>
          </cell>
          <cell r="U11">
            <v>412.34100000000001</v>
          </cell>
          <cell r="V11">
            <v>413.57600000000002</v>
          </cell>
          <cell r="W11">
            <v>581.11</v>
          </cell>
          <cell r="X11">
            <v>297.52699999999999</v>
          </cell>
          <cell r="Y11">
            <v>283.58300000000003</v>
          </cell>
          <cell r="Z11">
            <v>386.988</v>
          </cell>
          <cell r="AA11">
            <v>211.26900000000001</v>
          </cell>
          <cell r="AB11">
            <v>175.71899999999999</v>
          </cell>
          <cell r="AC11">
            <v>194.12200000000001</v>
          </cell>
          <cell r="AD11">
            <v>86.257999999999996</v>
          </cell>
          <cell r="AE11">
            <v>107.864</v>
          </cell>
          <cell r="AF11">
            <v>83.37</v>
          </cell>
          <cell r="AG11">
            <v>33.481999999999999</v>
          </cell>
          <cell r="AH11">
            <v>49.887999999999998</v>
          </cell>
          <cell r="AI11">
            <v>81.724000000000004</v>
          </cell>
          <cell r="AJ11">
            <v>48.289000000000001</v>
          </cell>
          <cell r="AK11">
            <v>33.435000000000002</v>
          </cell>
          <cell r="AL11">
            <v>163.083</v>
          </cell>
          <cell r="AM11">
            <v>66.524000000000001</v>
          </cell>
          <cell r="AN11">
            <v>96.558999999999997</v>
          </cell>
          <cell r="AO11">
            <v>294.98099999999999</v>
          </cell>
          <cell r="AP11">
            <v>147.67500000000001</v>
          </cell>
          <cell r="AQ11">
            <v>147.30600000000001</v>
          </cell>
          <cell r="AR11">
            <v>163.19399999999999</v>
          </cell>
          <cell r="AS11">
            <v>88.369</v>
          </cell>
          <cell r="AT11">
            <v>74.825000000000003</v>
          </cell>
          <cell r="AU11">
            <v>11.868</v>
          </cell>
          <cell r="AV11">
            <v>3.5590000000000002</v>
          </cell>
          <cell r="AW11">
            <v>8.3089999999999993</v>
          </cell>
          <cell r="AX11">
            <v>131.78700000000001</v>
          </cell>
          <cell r="AY11">
            <v>59.307000000000002</v>
          </cell>
          <cell r="AZ11">
            <v>72.480999999999995</v>
          </cell>
          <cell r="BA11">
            <v>188.404</v>
          </cell>
          <cell r="BB11">
            <v>102.27200000000001</v>
          </cell>
          <cell r="BC11">
            <v>86.132000000000005</v>
          </cell>
          <cell r="BD11">
            <v>82.299000000000007</v>
          </cell>
          <cell r="BE11">
            <v>48.531999999999996</v>
          </cell>
          <cell r="BF11">
            <v>33.767000000000003</v>
          </cell>
          <cell r="BG11">
            <v>75.384</v>
          </cell>
          <cell r="BH11">
            <v>46.765000000000001</v>
          </cell>
          <cell r="BI11">
            <v>28.619</v>
          </cell>
          <cell r="BJ11">
            <v>13.715999999999999</v>
          </cell>
          <cell r="BK11">
            <v>5.7640000000000002</v>
          </cell>
          <cell r="BL11">
            <v>7.952</v>
          </cell>
          <cell r="BM11">
            <v>113.02</v>
          </cell>
          <cell r="BN11">
            <v>55.506999999999998</v>
          </cell>
          <cell r="BO11">
            <v>57.512999999999998</v>
          </cell>
          <cell r="BP11">
            <v>2328.873</v>
          </cell>
          <cell r="BQ11">
            <v>1237.1110000000001</v>
          </cell>
          <cell r="BR11">
            <v>1091.7619999999999</v>
          </cell>
          <cell r="BS11">
            <v>460.83100000000002</v>
          </cell>
          <cell r="BT11">
            <v>231.827</v>
          </cell>
          <cell r="BU11">
            <v>229.00399999999999</v>
          </cell>
          <cell r="BV11">
            <v>126.56</v>
          </cell>
          <cell r="BW11">
            <v>65.611999999999995</v>
          </cell>
          <cell r="BX11">
            <v>60.948</v>
          </cell>
          <cell r="BY11">
            <v>136.26400000000001</v>
          </cell>
          <cell r="BZ11">
            <v>66.869</v>
          </cell>
          <cell r="CA11">
            <v>69.394000000000005</v>
          </cell>
          <cell r="CB11">
            <v>198.00700000000001</v>
          </cell>
          <cell r="CC11">
            <v>99.346000000000004</v>
          </cell>
          <cell r="CD11">
            <v>98.661000000000001</v>
          </cell>
          <cell r="CE11">
            <v>1868.0419999999999</v>
          </cell>
          <cell r="CF11">
            <v>1005.284</v>
          </cell>
          <cell r="CG11">
            <v>862.75800000000004</v>
          </cell>
          <cell r="CH11">
            <v>842.56399999999996</v>
          </cell>
          <cell r="CI11">
            <v>442.03699999999998</v>
          </cell>
          <cell r="CJ11">
            <v>400.52699999999999</v>
          </cell>
          <cell r="CK11">
            <v>239.82900000000001</v>
          </cell>
          <cell r="CL11">
            <v>132.33000000000001</v>
          </cell>
          <cell r="CM11">
            <v>107.498</v>
          </cell>
          <cell r="CN11">
            <v>228.51400000000001</v>
          </cell>
          <cell r="CO11">
            <v>112.075</v>
          </cell>
          <cell r="CP11">
            <v>116.43899999999999</v>
          </cell>
          <cell r="CQ11">
            <v>374.221</v>
          </cell>
          <cell r="CR11">
            <v>197.63200000000001</v>
          </cell>
          <cell r="CS11">
            <v>176.589</v>
          </cell>
          <cell r="CT11">
            <v>1025.4780000000001</v>
          </cell>
          <cell r="CU11">
            <v>563.24699999999996</v>
          </cell>
          <cell r="CV11">
            <v>462.23099999999999</v>
          </cell>
          <cell r="CW11">
            <v>470.31400000000002</v>
          </cell>
          <cell r="CX11">
            <v>249.19499999999999</v>
          </cell>
          <cell r="CY11">
            <v>221.119</v>
          </cell>
          <cell r="CZ11">
            <v>555.16399999999999</v>
          </cell>
          <cell r="DA11">
            <v>314.05200000000002</v>
          </cell>
          <cell r="DB11">
            <v>241.11099999999999</v>
          </cell>
          <cell r="DC11">
            <v>342.714</v>
          </cell>
          <cell r="DD11">
            <v>187.71199999999999</v>
          </cell>
          <cell r="DE11">
            <v>155.00200000000001</v>
          </cell>
          <cell r="DF11">
            <v>212.45</v>
          </cell>
          <cell r="DG11">
            <v>126.34</v>
          </cell>
          <cell r="DH11">
            <v>86.11</v>
          </cell>
          <cell r="DI11">
            <v>198.65600000000001</v>
          </cell>
          <cell r="DJ11">
            <v>111.07599999999999</v>
          </cell>
          <cell r="DK11">
            <v>87.58</v>
          </cell>
          <cell r="DL11">
            <v>2130.2170000000001</v>
          </cell>
          <cell r="DM11">
            <v>1126.0350000000001</v>
          </cell>
          <cell r="DN11">
            <v>1004.181</v>
          </cell>
          <cell r="DO11">
            <v>3755.1840000000002</v>
          </cell>
          <cell r="DP11">
            <v>1854.5609999999999</v>
          </cell>
          <cell r="DQ11">
            <v>1900.623</v>
          </cell>
          <cell r="DR11">
            <v>580.61500000000001</v>
          </cell>
          <cell r="DS11">
            <v>299.60899999999998</v>
          </cell>
          <cell r="DT11">
            <v>281.00599999999997</v>
          </cell>
          <cell r="DU11">
            <v>402.14100000000002</v>
          </cell>
          <cell r="DV11">
            <v>213.42699999999999</v>
          </cell>
          <cell r="DW11">
            <v>188.714</v>
          </cell>
          <cell r="DX11">
            <v>285.78500000000003</v>
          </cell>
          <cell r="DY11">
            <v>155.84</v>
          </cell>
          <cell r="DZ11">
            <v>129.94499999999999</v>
          </cell>
          <cell r="EA11">
            <v>116.355</v>
          </cell>
          <cell r="EB11">
            <v>57.587000000000003</v>
          </cell>
          <cell r="EC11">
            <v>58.768999999999998</v>
          </cell>
          <cell r="ED11">
            <v>56.814999999999998</v>
          </cell>
          <cell r="EE11">
            <v>25.263000000000002</v>
          </cell>
          <cell r="EF11">
            <v>31.552</v>
          </cell>
          <cell r="EG11">
            <v>68.631</v>
          </cell>
          <cell r="EH11">
            <v>43.234000000000002</v>
          </cell>
          <cell r="EI11">
            <v>25.396000000000001</v>
          </cell>
          <cell r="EJ11">
            <v>109.84399999999999</v>
          </cell>
          <cell r="EK11">
            <v>42.948</v>
          </cell>
          <cell r="EL11">
            <v>66.896000000000001</v>
          </cell>
          <cell r="EM11">
            <v>222.547</v>
          </cell>
          <cell r="EN11">
            <v>96.992000000000004</v>
          </cell>
          <cell r="EO11">
            <v>125.55500000000001</v>
          </cell>
          <cell r="EP11">
            <v>131.31</v>
          </cell>
          <cell r="EQ11">
            <v>64.135000000000005</v>
          </cell>
          <cell r="ER11">
            <v>67.174999999999997</v>
          </cell>
          <cell r="ES11">
            <v>18.206</v>
          </cell>
          <cell r="ET11">
            <v>6.3250000000000002</v>
          </cell>
          <cell r="EU11">
            <v>11.881</v>
          </cell>
          <cell r="EV11">
            <v>91.236999999999995</v>
          </cell>
          <cell r="EW11">
            <v>32.856999999999999</v>
          </cell>
          <cell r="EX11">
            <v>58.38</v>
          </cell>
          <cell r="EY11">
            <v>154.584</v>
          </cell>
          <cell r="EZ11">
            <v>100.26600000000001</v>
          </cell>
          <cell r="FA11">
            <v>54.317999999999998</v>
          </cell>
          <cell r="FB11">
            <v>80.501999999999995</v>
          </cell>
          <cell r="FC11">
            <v>57.392000000000003</v>
          </cell>
          <cell r="FD11">
            <v>23.11</v>
          </cell>
          <cell r="FE11">
            <v>67.346000000000004</v>
          </cell>
          <cell r="FF11">
            <v>46.941000000000003</v>
          </cell>
          <cell r="FG11">
            <v>20.405000000000001</v>
          </cell>
          <cell r="FH11">
            <v>9.5060000000000002</v>
          </cell>
          <cell r="FI11">
            <v>4.32</v>
          </cell>
          <cell r="FJ11">
            <v>5.1859999999999999</v>
          </cell>
          <cell r="FK11">
            <v>87.238</v>
          </cell>
          <cell r="FL11">
            <v>53.325000000000003</v>
          </cell>
          <cell r="FM11">
            <v>33.912999999999997</v>
          </cell>
          <cell r="FN11">
            <v>797.64</v>
          </cell>
          <cell r="FO11">
            <v>428.983</v>
          </cell>
          <cell r="FP11">
            <v>368.65699999999998</v>
          </cell>
          <cell r="FQ11">
            <v>129.55099999999999</v>
          </cell>
          <cell r="FR11">
            <v>69.912000000000006</v>
          </cell>
          <cell r="FS11">
            <v>59.639000000000003</v>
          </cell>
          <cell r="FT11">
            <v>38.956000000000003</v>
          </cell>
          <cell r="FU11">
            <v>21.855</v>
          </cell>
          <cell r="FV11">
            <v>17.102</v>
          </cell>
          <cell r="FW11">
            <v>36.192999999999998</v>
          </cell>
          <cell r="FX11">
            <v>16.587</v>
          </cell>
          <cell r="FY11">
            <v>19.606000000000002</v>
          </cell>
          <cell r="FZ11">
            <v>54.402000000000001</v>
          </cell>
          <cell r="GA11">
            <v>31.47</v>
          </cell>
          <cell r="GB11">
            <v>22.931999999999999</v>
          </cell>
          <cell r="GC11">
            <v>668.08900000000006</v>
          </cell>
          <cell r="GD11">
            <v>359.07100000000003</v>
          </cell>
          <cell r="GE11">
            <v>309.01799999999997</v>
          </cell>
          <cell r="GF11">
            <v>270.63200000000001</v>
          </cell>
          <cell r="GG11">
            <v>140.31100000000001</v>
          </cell>
          <cell r="GH11">
            <v>130.321</v>
          </cell>
          <cell r="GI11">
            <v>60.850999999999999</v>
          </cell>
          <cell r="GJ11">
            <v>28.795999999999999</v>
          </cell>
          <cell r="GK11">
            <v>32.055</v>
          </cell>
          <cell r="GL11">
            <v>83.067999999999998</v>
          </cell>
          <cell r="GM11">
            <v>47.441000000000003</v>
          </cell>
          <cell r="GN11">
            <v>35.628</v>
          </cell>
          <cell r="GO11">
            <v>126.71299999999999</v>
          </cell>
          <cell r="GP11">
            <v>64.075000000000003</v>
          </cell>
          <cell r="GQ11">
            <v>62.637999999999998</v>
          </cell>
          <cell r="GR11">
            <v>397.45699999999999</v>
          </cell>
          <cell r="GS11">
            <v>218.76</v>
          </cell>
          <cell r="GT11">
            <v>178.696</v>
          </cell>
          <cell r="GU11">
            <v>166.667</v>
          </cell>
          <cell r="GV11">
            <v>86.49</v>
          </cell>
          <cell r="GW11">
            <v>80.177000000000007</v>
          </cell>
          <cell r="GX11">
            <v>230.78899999999999</v>
          </cell>
          <cell r="GY11">
            <v>132.27000000000001</v>
          </cell>
          <cell r="GZ11">
            <v>98.519000000000005</v>
          </cell>
          <cell r="HA11">
            <v>122.458</v>
          </cell>
          <cell r="HB11">
            <v>67.614999999999995</v>
          </cell>
          <cell r="HC11">
            <v>54.843000000000004</v>
          </cell>
          <cell r="HD11">
            <v>108.331</v>
          </cell>
          <cell r="HE11">
            <v>64.655000000000001</v>
          </cell>
          <cell r="HF11">
            <v>43.676000000000002</v>
          </cell>
          <cell r="HG11">
            <v>51.713999999999999</v>
          </cell>
          <cell r="HH11">
            <v>27.475000000000001</v>
          </cell>
          <cell r="HI11">
            <v>24.239000000000001</v>
          </cell>
          <cell r="HJ11">
            <v>745.92600000000004</v>
          </cell>
          <cell r="HK11">
            <v>401.50799999999998</v>
          </cell>
          <cell r="HL11">
            <v>344.41800000000001</v>
          </cell>
          <cell r="HM11">
            <v>1373.826</v>
          </cell>
          <cell r="HN11">
            <v>675.76700000000005</v>
          </cell>
          <cell r="HO11">
            <v>698.05899999999997</v>
          </cell>
          <cell r="HP11">
            <v>197.6</v>
          </cell>
          <cell r="HQ11">
            <v>96.504999999999995</v>
          </cell>
          <cell r="HR11">
            <v>101.096</v>
          </cell>
          <cell r="HS11">
            <v>131.86600000000001</v>
          </cell>
          <cell r="HT11">
            <v>65.563000000000002</v>
          </cell>
          <cell r="HU11">
            <v>66.302999999999997</v>
          </cell>
          <cell r="HV11">
            <v>87.635999999999996</v>
          </cell>
          <cell r="HW11">
            <v>46.557000000000002</v>
          </cell>
          <cell r="HX11">
            <v>41.079000000000001</v>
          </cell>
          <cell r="HY11">
            <v>44.23</v>
          </cell>
          <cell r="HZ11">
            <v>19.006</v>
          </cell>
          <cell r="IA11">
            <v>25.224</v>
          </cell>
          <cell r="IB11">
            <v>18.376000000000001</v>
          </cell>
          <cell r="IC11">
            <v>5.4870000000000001</v>
          </cell>
          <cell r="ID11">
            <v>12.888999999999999</v>
          </cell>
          <cell r="IE11">
            <v>24.518999999999998</v>
          </cell>
          <cell r="IF11">
            <v>13.853999999999999</v>
          </cell>
          <cell r="IG11">
            <v>10.666</v>
          </cell>
          <cell r="IH11">
            <v>41.215000000000003</v>
          </cell>
          <cell r="II11">
            <v>17.088000000000001</v>
          </cell>
          <cell r="IJ11">
            <v>24.126999999999999</v>
          </cell>
          <cell r="IK11">
            <v>69.78</v>
          </cell>
          <cell r="IL11">
            <v>34.801000000000002</v>
          </cell>
          <cell r="IM11">
            <v>34.978999999999999</v>
          </cell>
          <cell r="IN11">
            <v>36.304000000000002</v>
          </cell>
          <cell r="IO11">
            <v>19.632999999999999</v>
          </cell>
          <cell r="IP11">
            <v>16.670999999999999</v>
          </cell>
          <cell r="IQ11">
            <v>4.2839999999999998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  <cell r="IC18">
            <v>0</v>
          </cell>
          <cell r="ID18">
            <v>0</v>
          </cell>
          <cell r="IE18">
            <v>0</v>
          </cell>
          <cell r="IF18">
            <v>0</v>
          </cell>
          <cell r="IG18">
            <v>0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0</v>
          </cell>
          <cell r="IM18">
            <v>0</v>
          </cell>
          <cell r="IN18">
            <v>0</v>
          </cell>
          <cell r="IO18">
            <v>0</v>
          </cell>
          <cell r="IP18">
            <v>0</v>
          </cell>
          <cell r="IQ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  <cell r="HY19">
            <v>0</v>
          </cell>
          <cell r="HZ19">
            <v>0</v>
          </cell>
          <cell r="IA19">
            <v>0</v>
          </cell>
          <cell r="IB19">
            <v>0</v>
          </cell>
          <cell r="IC19">
            <v>0</v>
          </cell>
          <cell r="ID19">
            <v>0</v>
          </cell>
          <cell r="IE19">
            <v>0</v>
          </cell>
          <cell r="IF19">
            <v>0</v>
          </cell>
          <cell r="IG19">
            <v>0</v>
          </cell>
          <cell r="IH19">
            <v>0</v>
          </cell>
          <cell r="II19">
            <v>0</v>
          </cell>
          <cell r="IJ19">
            <v>0</v>
          </cell>
          <cell r="IK19">
            <v>0</v>
          </cell>
          <cell r="IL19">
            <v>0</v>
          </cell>
          <cell r="IM19">
            <v>0</v>
          </cell>
          <cell r="IN19">
            <v>0</v>
          </cell>
          <cell r="IO19">
            <v>0</v>
          </cell>
          <cell r="IP19">
            <v>0</v>
          </cell>
          <cell r="IQ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0</v>
          </cell>
          <cell r="IC20">
            <v>0</v>
          </cell>
          <cell r="ID20">
            <v>0</v>
          </cell>
          <cell r="IE20">
            <v>0</v>
          </cell>
          <cell r="IF20">
            <v>0</v>
          </cell>
          <cell r="IG20">
            <v>0</v>
          </cell>
          <cell r="IH20">
            <v>0</v>
          </cell>
          <cell r="II20">
            <v>0</v>
          </cell>
          <cell r="IJ20">
            <v>0</v>
          </cell>
          <cell r="IK20">
            <v>0</v>
          </cell>
          <cell r="IL20">
            <v>0</v>
          </cell>
          <cell r="IM20">
            <v>0</v>
          </cell>
          <cell r="IN20">
            <v>0</v>
          </cell>
          <cell r="IO20">
            <v>0</v>
          </cell>
          <cell r="IP20">
            <v>0</v>
          </cell>
          <cell r="IQ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0</v>
          </cell>
          <cell r="IE21">
            <v>0</v>
          </cell>
          <cell r="IF21">
            <v>0</v>
          </cell>
          <cell r="IG21">
            <v>0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>
            <v>0</v>
          </cell>
          <cell r="IM21">
            <v>0</v>
          </cell>
          <cell r="IN21">
            <v>0</v>
          </cell>
          <cell r="IO21">
            <v>0</v>
          </cell>
          <cell r="IP21">
            <v>0</v>
          </cell>
          <cell r="IQ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  <cell r="HY22">
            <v>0</v>
          </cell>
          <cell r="HZ22">
            <v>0</v>
          </cell>
          <cell r="IA22">
            <v>0</v>
          </cell>
          <cell r="IB22">
            <v>0</v>
          </cell>
          <cell r="IC22">
            <v>0</v>
          </cell>
          <cell r="ID22">
            <v>0</v>
          </cell>
          <cell r="IE22">
            <v>0</v>
          </cell>
          <cell r="IF22">
            <v>0</v>
          </cell>
          <cell r="IG22">
            <v>0</v>
          </cell>
          <cell r="IH22">
            <v>0</v>
          </cell>
          <cell r="II22">
            <v>0</v>
          </cell>
          <cell r="IJ22">
            <v>0</v>
          </cell>
          <cell r="IK22">
            <v>0</v>
          </cell>
          <cell r="IL22">
            <v>0</v>
          </cell>
          <cell r="IM22">
            <v>0</v>
          </cell>
          <cell r="IN22">
            <v>0</v>
          </cell>
          <cell r="IO22">
            <v>0</v>
          </cell>
          <cell r="IP22">
            <v>0</v>
          </cell>
          <cell r="IQ22">
            <v>0</v>
          </cell>
        </row>
        <row r="23">
          <cell r="B23">
            <v>806.87300000000005</v>
          </cell>
          <cell r="C23">
            <v>465.25200000000001</v>
          </cell>
          <cell r="D23">
            <v>341.62200000000001</v>
          </cell>
          <cell r="E23">
            <v>479.93400000000003</v>
          </cell>
          <cell r="F23">
            <v>266.82100000000003</v>
          </cell>
          <cell r="G23">
            <v>213.113</v>
          </cell>
          <cell r="H23">
            <v>326.93900000000002</v>
          </cell>
          <cell r="I23">
            <v>198.43100000000001</v>
          </cell>
          <cell r="J23">
            <v>128.50800000000001</v>
          </cell>
          <cell r="K23">
            <v>246.18</v>
          </cell>
          <cell r="L23">
            <v>142.41399999999999</v>
          </cell>
          <cell r="M23">
            <v>103.76600000000001</v>
          </cell>
          <cell r="N23">
            <v>2806.433</v>
          </cell>
          <cell r="O23">
            <v>1514.62</v>
          </cell>
          <cell r="P23">
            <v>1291.8130000000001</v>
          </cell>
          <cell r="Q23">
            <v>4906.326</v>
          </cell>
          <cell r="R23">
            <v>2412.788</v>
          </cell>
          <cell r="S23">
            <v>2493.538</v>
          </cell>
          <cell r="T23">
            <v>810.798</v>
          </cell>
          <cell r="U23">
            <v>410.40600000000001</v>
          </cell>
          <cell r="V23">
            <v>400.392</v>
          </cell>
          <cell r="W23">
            <v>574.49699999999996</v>
          </cell>
          <cell r="X23">
            <v>303.85000000000002</v>
          </cell>
          <cell r="Y23">
            <v>270.64800000000002</v>
          </cell>
          <cell r="Z23">
            <v>365.476</v>
          </cell>
          <cell r="AA23">
            <v>207.16499999999999</v>
          </cell>
          <cell r="AB23">
            <v>158.31100000000001</v>
          </cell>
          <cell r="AC23">
            <v>209.02199999999999</v>
          </cell>
          <cell r="AD23">
            <v>96.685000000000002</v>
          </cell>
          <cell r="AE23">
            <v>112.337</v>
          </cell>
          <cell r="AF23">
            <v>69.828000000000003</v>
          </cell>
          <cell r="AG23">
            <v>31.361999999999998</v>
          </cell>
          <cell r="AH23">
            <v>38.466999999999999</v>
          </cell>
          <cell r="AI23">
            <v>70.995999999999995</v>
          </cell>
          <cell r="AJ23">
            <v>38.113999999999997</v>
          </cell>
          <cell r="AK23">
            <v>32.881999999999998</v>
          </cell>
          <cell r="AL23">
            <v>165.304</v>
          </cell>
          <cell r="AM23">
            <v>68.441999999999993</v>
          </cell>
          <cell r="AN23">
            <v>96.861999999999995</v>
          </cell>
          <cell r="AO23">
            <v>322.995</v>
          </cell>
          <cell r="AP23">
            <v>158.06200000000001</v>
          </cell>
          <cell r="AQ23">
            <v>164.93299999999999</v>
          </cell>
          <cell r="AR23">
            <v>190.91800000000001</v>
          </cell>
          <cell r="AS23">
            <v>108.626</v>
          </cell>
          <cell r="AT23">
            <v>82.292000000000002</v>
          </cell>
          <cell r="AU23">
            <v>22.521999999999998</v>
          </cell>
          <cell r="AV23">
            <v>8.859</v>
          </cell>
          <cell r="AW23">
            <v>13.663</v>
          </cell>
          <cell r="AX23">
            <v>132.077</v>
          </cell>
          <cell r="AY23">
            <v>49.436999999999998</v>
          </cell>
          <cell r="AZ23">
            <v>82.64</v>
          </cell>
          <cell r="BA23">
            <v>159.48599999999999</v>
          </cell>
          <cell r="BB23">
            <v>90.908000000000001</v>
          </cell>
          <cell r="BC23">
            <v>68.576999999999998</v>
          </cell>
          <cell r="BD23">
            <v>72.388000000000005</v>
          </cell>
          <cell r="BE23">
            <v>40.93</v>
          </cell>
          <cell r="BF23">
            <v>31.457999999999998</v>
          </cell>
          <cell r="BG23">
            <v>55.262</v>
          </cell>
          <cell r="BH23">
            <v>33.787999999999997</v>
          </cell>
          <cell r="BI23">
            <v>21.474</v>
          </cell>
          <cell r="BJ23">
            <v>4.9950000000000001</v>
          </cell>
          <cell r="BK23">
            <v>2.8029999999999999</v>
          </cell>
          <cell r="BL23">
            <v>2.1920000000000002</v>
          </cell>
          <cell r="BM23">
            <v>104.224</v>
          </cell>
          <cell r="BN23">
            <v>57.12</v>
          </cell>
          <cell r="BO23">
            <v>47.103999999999999</v>
          </cell>
          <cell r="BP23">
            <v>2378.3389999999999</v>
          </cell>
          <cell r="BQ23">
            <v>1262.009</v>
          </cell>
          <cell r="BR23">
            <v>1116.33</v>
          </cell>
          <cell r="BS23">
            <v>439.88900000000001</v>
          </cell>
          <cell r="BT23">
            <v>240.40100000000001</v>
          </cell>
          <cell r="BU23">
            <v>199.488</v>
          </cell>
          <cell r="BV23">
            <v>113.032</v>
          </cell>
          <cell r="BW23">
            <v>69.331999999999994</v>
          </cell>
          <cell r="BX23">
            <v>43.698999999999998</v>
          </cell>
          <cell r="BY23">
            <v>125.39400000000001</v>
          </cell>
          <cell r="BZ23">
            <v>66.100999999999999</v>
          </cell>
          <cell r="CA23">
            <v>59.292999999999999</v>
          </cell>
          <cell r="CB23">
            <v>201.46299999999999</v>
          </cell>
          <cell r="CC23">
            <v>104.968</v>
          </cell>
          <cell r="CD23">
            <v>96.495999999999995</v>
          </cell>
          <cell r="CE23">
            <v>1938.45</v>
          </cell>
          <cell r="CF23">
            <v>1021.6079999999999</v>
          </cell>
          <cell r="CG23">
            <v>916.84199999999998</v>
          </cell>
          <cell r="CH23">
            <v>855.04300000000001</v>
          </cell>
          <cell r="CI23">
            <v>446.61099999999999</v>
          </cell>
          <cell r="CJ23">
            <v>408.43200000000002</v>
          </cell>
          <cell r="CK23">
            <v>266.54399999999998</v>
          </cell>
          <cell r="CL23">
            <v>133.55799999999999</v>
          </cell>
          <cell r="CM23">
            <v>132.98599999999999</v>
          </cell>
          <cell r="CN23">
            <v>230.89400000000001</v>
          </cell>
          <cell r="CO23">
            <v>117.143</v>
          </cell>
          <cell r="CP23">
            <v>113.751</v>
          </cell>
          <cell r="CQ23">
            <v>357.60500000000002</v>
          </cell>
          <cell r="CR23">
            <v>195.91</v>
          </cell>
          <cell r="CS23">
            <v>161.69499999999999</v>
          </cell>
          <cell r="CT23">
            <v>1083.4069999999999</v>
          </cell>
          <cell r="CU23">
            <v>574.99800000000005</v>
          </cell>
          <cell r="CV23">
            <v>508.41</v>
          </cell>
          <cell r="CW23">
            <v>512.91399999999999</v>
          </cell>
          <cell r="CX23">
            <v>263.57900000000001</v>
          </cell>
          <cell r="CY23">
            <v>249.334</v>
          </cell>
          <cell r="CZ23">
            <v>570.49400000000003</v>
          </cell>
          <cell r="DA23">
            <v>311.41800000000001</v>
          </cell>
          <cell r="DB23">
            <v>259.07499999999999</v>
          </cell>
          <cell r="DC23">
            <v>338.16300000000001</v>
          </cell>
          <cell r="DD23">
            <v>173.27799999999999</v>
          </cell>
          <cell r="DE23">
            <v>164.88499999999999</v>
          </cell>
          <cell r="DF23">
            <v>232.33</v>
          </cell>
          <cell r="DG23">
            <v>138.13999999999999</v>
          </cell>
          <cell r="DH23">
            <v>94.191000000000003</v>
          </cell>
          <cell r="DI23">
            <v>179.833</v>
          </cell>
          <cell r="DJ23">
            <v>106.29</v>
          </cell>
          <cell r="DK23">
            <v>73.542000000000002</v>
          </cell>
          <cell r="DL23">
            <v>2198.5059999999999</v>
          </cell>
          <cell r="DM23">
            <v>1155.7190000000001</v>
          </cell>
          <cell r="DN23">
            <v>1042.788</v>
          </cell>
          <cell r="DO23">
            <v>3774.9580000000001</v>
          </cell>
          <cell r="DP23">
            <v>1857.877</v>
          </cell>
          <cell r="DQ23">
            <v>1917.0809999999999</v>
          </cell>
          <cell r="DR23">
            <v>538.61099999999999</v>
          </cell>
          <cell r="DS23">
            <v>276.17099999999999</v>
          </cell>
          <cell r="DT23">
            <v>262.44</v>
          </cell>
          <cell r="DU23">
            <v>363.67599999999999</v>
          </cell>
          <cell r="DV23">
            <v>187.44300000000001</v>
          </cell>
          <cell r="DW23">
            <v>176.233</v>
          </cell>
          <cell r="DX23">
            <v>249.75</v>
          </cell>
          <cell r="DY23">
            <v>141.43100000000001</v>
          </cell>
          <cell r="DZ23">
            <v>108.319</v>
          </cell>
          <cell r="EA23">
            <v>113.926</v>
          </cell>
          <cell r="EB23">
            <v>46.011000000000003</v>
          </cell>
          <cell r="EC23">
            <v>67.914000000000001</v>
          </cell>
          <cell r="ED23">
            <v>45.601999999999997</v>
          </cell>
          <cell r="EE23">
            <v>19.332999999999998</v>
          </cell>
          <cell r="EF23">
            <v>26.268999999999998</v>
          </cell>
          <cell r="EG23">
            <v>58.473999999999997</v>
          </cell>
          <cell r="EH23">
            <v>34.146999999999998</v>
          </cell>
          <cell r="EI23">
            <v>24.327000000000002</v>
          </cell>
          <cell r="EJ23">
            <v>116.462</v>
          </cell>
          <cell r="EK23">
            <v>54.582000000000001</v>
          </cell>
          <cell r="EL23">
            <v>61.881</v>
          </cell>
          <cell r="EM23">
            <v>219.00299999999999</v>
          </cell>
          <cell r="EN23">
            <v>101.643</v>
          </cell>
          <cell r="EO23">
            <v>117.361</v>
          </cell>
          <cell r="EP23">
            <v>132.1</v>
          </cell>
          <cell r="EQ23">
            <v>70.606999999999999</v>
          </cell>
          <cell r="ER23">
            <v>61.493000000000002</v>
          </cell>
          <cell r="ES23">
            <v>16.292999999999999</v>
          </cell>
          <cell r="ET23">
            <v>7.2039999999999997</v>
          </cell>
          <cell r="EU23">
            <v>9.0890000000000004</v>
          </cell>
          <cell r="EV23">
            <v>86.903999999999996</v>
          </cell>
          <cell r="EW23">
            <v>31.035</v>
          </cell>
          <cell r="EX23">
            <v>55.868000000000002</v>
          </cell>
          <cell r="EY23">
            <v>135.76499999999999</v>
          </cell>
          <cell r="EZ23">
            <v>93.376000000000005</v>
          </cell>
          <cell r="FA23">
            <v>42.389000000000003</v>
          </cell>
          <cell r="FB23">
            <v>70.936000000000007</v>
          </cell>
          <cell r="FC23">
            <v>47.552</v>
          </cell>
          <cell r="FD23">
            <v>23.384</v>
          </cell>
          <cell r="FE23">
            <v>47.732999999999997</v>
          </cell>
          <cell r="FF23">
            <v>35.683</v>
          </cell>
          <cell r="FG23">
            <v>12.05</v>
          </cell>
          <cell r="FH23">
            <v>6.8620000000000001</v>
          </cell>
          <cell r="FI23">
            <v>5.4589999999999996</v>
          </cell>
          <cell r="FJ23">
            <v>1.403</v>
          </cell>
          <cell r="FK23">
            <v>88.031999999999996</v>
          </cell>
          <cell r="FL23">
            <v>57.692999999999998</v>
          </cell>
          <cell r="FM23">
            <v>30.338999999999999</v>
          </cell>
          <cell r="FN23">
            <v>804.77200000000005</v>
          </cell>
          <cell r="FO23">
            <v>425.02699999999999</v>
          </cell>
          <cell r="FP23">
            <v>379.74400000000003</v>
          </cell>
          <cell r="FQ23">
            <v>137.624</v>
          </cell>
          <cell r="FR23">
            <v>70.649000000000001</v>
          </cell>
          <cell r="FS23">
            <v>66.975999999999999</v>
          </cell>
          <cell r="FT23">
            <v>37.045999999999999</v>
          </cell>
          <cell r="FU23">
            <v>19.7</v>
          </cell>
          <cell r="FV23">
            <v>17.347000000000001</v>
          </cell>
          <cell r="FW23">
            <v>38.223999999999997</v>
          </cell>
          <cell r="FX23">
            <v>20.545999999999999</v>
          </cell>
          <cell r="FY23">
            <v>17.678999999999998</v>
          </cell>
          <cell r="FZ23">
            <v>62.353999999999999</v>
          </cell>
          <cell r="GA23">
            <v>30.402999999999999</v>
          </cell>
          <cell r="GB23">
            <v>31.95</v>
          </cell>
          <cell r="GC23">
            <v>667.14700000000005</v>
          </cell>
          <cell r="GD23">
            <v>354.37900000000002</v>
          </cell>
          <cell r="GE23">
            <v>312.76900000000001</v>
          </cell>
          <cell r="GF23">
            <v>265.77600000000001</v>
          </cell>
          <cell r="GG23">
            <v>141.386</v>
          </cell>
          <cell r="GH23">
            <v>124.389</v>
          </cell>
          <cell r="GI23">
            <v>75.242000000000004</v>
          </cell>
          <cell r="GJ23">
            <v>38.584000000000003</v>
          </cell>
          <cell r="GK23">
            <v>36.658000000000001</v>
          </cell>
          <cell r="GL23">
            <v>78.766000000000005</v>
          </cell>
          <cell r="GM23">
            <v>42.75</v>
          </cell>
          <cell r="GN23">
            <v>36.015999999999998</v>
          </cell>
          <cell r="GO23">
            <v>111.768</v>
          </cell>
          <cell r="GP23">
            <v>60.052999999999997</v>
          </cell>
          <cell r="GQ23">
            <v>51.715000000000003</v>
          </cell>
          <cell r="GR23">
            <v>401.37200000000001</v>
          </cell>
          <cell r="GS23">
            <v>212.99299999999999</v>
          </cell>
          <cell r="GT23">
            <v>188.37899999999999</v>
          </cell>
          <cell r="GU23">
            <v>160.22800000000001</v>
          </cell>
          <cell r="GV23">
            <v>77.248000000000005</v>
          </cell>
          <cell r="GW23">
            <v>82.98</v>
          </cell>
          <cell r="GX23">
            <v>241.14400000000001</v>
          </cell>
          <cell r="GY23">
            <v>135.744</v>
          </cell>
          <cell r="GZ23">
            <v>105.4</v>
          </cell>
          <cell r="HA23">
            <v>146.75299999999999</v>
          </cell>
          <cell r="HB23">
            <v>76.855000000000004</v>
          </cell>
          <cell r="HC23">
            <v>69.897000000000006</v>
          </cell>
          <cell r="HD23">
            <v>94.391000000000005</v>
          </cell>
          <cell r="HE23">
            <v>58.889000000000003</v>
          </cell>
          <cell r="HF23">
            <v>35.503</v>
          </cell>
          <cell r="HG23">
            <v>58.936999999999998</v>
          </cell>
          <cell r="HH23">
            <v>31.681999999999999</v>
          </cell>
          <cell r="HI23">
            <v>27.254999999999999</v>
          </cell>
          <cell r="HJ23">
            <v>745.83500000000004</v>
          </cell>
          <cell r="HK23">
            <v>393.34500000000003</v>
          </cell>
          <cell r="HL23">
            <v>352.49</v>
          </cell>
          <cell r="HM23">
            <v>1371.539</v>
          </cell>
          <cell r="HN23">
            <v>676.03399999999999</v>
          </cell>
          <cell r="HO23">
            <v>695.505</v>
          </cell>
          <cell r="HP23">
            <v>206.245</v>
          </cell>
          <cell r="HQ23">
            <v>97.096999999999994</v>
          </cell>
          <cell r="HR23">
            <v>109.148</v>
          </cell>
          <cell r="HS23">
            <v>137.22399999999999</v>
          </cell>
          <cell r="HT23">
            <v>64.147000000000006</v>
          </cell>
          <cell r="HU23">
            <v>73.076999999999998</v>
          </cell>
          <cell r="HV23">
            <v>82.885999999999996</v>
          </cell>
          <cell r="HW23">
            <v>43.066000000000003</v>
          </cell>
          <cell r="HX23">
            <v>39.82</v>
          </cell>
          <cell r="HY23">
            <v>54.338000000000001</v>
          </cell>
          <cell r="HZ23">
            <v>21.081</v>
          </cell>
          <cell r="IA23">
            <v>33.256999999999998</v>
          </cell>
          <cell r="IB23">
            <v>20.881</v>
          </cell>
          <cell r="IC23">
            <v>8.0510000000000002</v>
          </cell>
          <cell r="ID23">
            <v>12.83</v>
          </cell>
          <cell r="IE23">
            <v>26.591999999999999</v>
          </cell>
          <cell r="IF23">
            <v>15.016</v>
          </cell>
          <cell r="IG23">
            <v>11.576000000000001</v>
          </cell>
          <cell r="IH23">
            <v>42.429000000000002</v>
          </cell>
          <cell r="II23">
            <v>17.934000000000001</v>
          </cell>
          <cell r="IJ23">
            <v>24.495000000000001</v>
          </cell>
          <cell r="IK23">
            <v>78.061000000000007</v>
          </cell>
          <cell r="IL23">
            <v>33.838999999999999</v>
          </cell>
          <cell r="IM23">
            <v>44.222000000000001</v>
          </cell>
          <cell r="IN23">
            <v>41.122999999999998</v>
          </cell>
          <cell r="IO23">
            <v>19.774999999999999</v>
          </cell>
          <cell r="IP23">
            <v>21.347999999999999</v>
          </cell>
          <cell r="IQ23">
            <v>5.3460000000000001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  <cell r="IO24">
            <v>0</v>
          </cell>
          <cell r="IP24">
            <v>0</v>
          </cell>
          <cell r="IQ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  <cell r="HY25">
            <v>0</v>
          </cell>
          <cell r="HZ25">
            <v>0</v>
          </cell>
          <cell r="IA25">
            <v>0</v>
          </cell>
          <cell r="IB25">
            <v>0</v>
          </cell>
          <cell r="IC25">
            <v>0</v>
          </cell>
          <cell r="ID25">
            <v>0</v>
          </cell>
          <cell r="IE25">
            <v>0</v>
          </cell>
          <cell r="IF25">
            <v>0</v>
          </cell>
          <cell r="IG25">
            <v>0</v>
          </cell>
          <cell r="IH25">
            <v>0</v>
          </cell>
          <cell r="II25">
            <v>0</v>
          </cell>
          <cell r="IJ25">
            <v>0</v>
          </cell>
          <cell r="IK25">
            <v>0</v>
          </cell>
          <cell r="IL25">
            <v>0</v>
          </cell>
          <cell r="IM25">
            <v>0</v>
          </cell>
          <cell r="IN25">
            <v>0</v>
          </cell>
          <cell r="IO25">
            <v>0</v>
          </cell>
          <cell r="IP25">
            <v>0</v>
          </cell>
          <cell r="IQ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  <cell r="HU26">
            <v>0</v>
          </cell>
          <cell r="HV26">
            <v>0</v>
          </cell>
          <cell r="HW26">
            <v>0</v>
          </cell>
          <cell r="HX26">
            <v>0</v>
          </cell>
          <cell r="HY26">
            <v>0</v>
          </cell>
          <cell r="HZ26">
            <v>0</v>
          </cell>
          <cell r="IA26">
            <v>0</v>
          </cell>
          <cell r="IB26">
            <v>0</v>
          </cell>
          <cell r="IC26">
            <v>0</v>
          </cell>
          <cell r="ID26">
            <v>0</v>
          </cell>
          <cell r="IE26">
            <v>0</v>
          </cell>
          <cell r="IF26">
            <v>0</v>
          </cell>
          <cell r="IG26">
            <v>0</v>
          </cell>
          <cell r="IH26">
            <v>0</v>
          </cell>
          <cell r="II26">
            <v>0</v>
          </cell>
          <cell r="IJ26">
            <v>0</v>
          </cell>
          <cell r="IK26">
            <v>0</v>
          </cell>
          <cell r="IL26">
            <v>0</v>
          </cell>
          <cell r="IM26">
            <v>0</v>
          </cell>
          <cell r="IN26">
            <v>0</v>
          </cell>
          <cell r="IO26">
            <v>0</v>
          </cell>
          <cell r="IP26">
            <v>0</v>
          </cell>
          <cell r="IQ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  <cell r="IC27">
            <v>0</v>
          </cell>
          <cell r="ID27">
            <v>0</v>
          </cell>
          <cell r="IE27">
            <v>0</v>
          </cell>
          <cell r="IF27">
            <v>0</v>
          </cell>
          <cell r="IG27">
            <v>0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  <cell r="IO27">
            <v>0</v>
          </cell>
          <cell r="IP27">
            <v>0</v>
          </cell>
          <cell r="IQ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>
            <v>0</v>
          </cell>
          <cell r="ID28">
            <v>0</v>
          </cell>
          <cell r="IE28">
            <v>0</v>
          </cell>
          <cell r="IF28">
            <v>0</v>
          </cell>
          <cell r="IG28">
            <v>0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  <cell r="IO28">
            <v>0</v>
          </cell>
          <cell r="IP28">
            <v>0</v>
          </cell>
          <cell r="IQ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0</v>
          </cell>
          <cell r="IE29">
            <v>0</v>
          </cell>
          <cell r="IF29">
            <v>0</v>
          </cell>
          <cell r="IG29">
            <v>0</v>
          </cell>
          <cell r="IH29">
            <v>0</v>
          </cell>
          <cell r="II29">
            <v>0</v>
          </cell>
          <cell r="IJ29">
            <v>0</v>
          </cell>
          <cell r="IK29">
            <v>0</v>
          </cell>
          <cell r="IL29">
            <v>0</v>
          </cell>
          <cell r="IM29">
            <v>0</v>
          </cell>
          <cell r="IN29">
            <v>0</v>
          </cell>
          <cell r="IO29">
            <v>0</v>
          </cell>
          <cell r="IP29">
            <v>0</v>
          </cell>
          <cell r="IQ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  <cell r="IC30">
            <v>0</v>
          </cell>
          <cell r="ID30">
            <v>0</v>
          </cell>
          <cell r="IE30">
            <v>0</v>
          </cell>
          <cell r="IF30">
            <v>0</v>
          </cell>
          <cell r="IG30">
            <v>0</v>
          </cell>
          <cell r="IH30">
            <v>0</v>
          </cell>
          <cell r="II30">
            <v>0</v>
          </cell>
          <cell r="IJ30">
            <v>0</v>
          </cell>
          <cell r="IK30">
            <v>0</v>
          </cell>
          <cell r="IL30">
            <v>0</v>
          </cell>
          <cell r="IM30">
            <v>0</v>
          </cell>
          <cell r="IN30">
            <v>0</v>
          </cell>
          <cell r="IO30">
            <v>0</v>
          </cell>
          <cell r="IP30">
            <v>0</v>
          </cell>
          <cell r="IQ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  <cell r="HY31">
            <v>0</v>
          </cell>
          <cell r="HZ31">
            <v>0</v>
          </cell>
          <cell r="IA31">
            <v>0</v>
          </cell>
          <cell r="IB31">
            <v>0</v>
          </cell>
          <cell r="IC31">
            <v>0</v>
          </cell>
          <cell r="ID31">
            <v>0</v>
          </cell>
          <cell r="IE31">
            <v>0</v>
          </cell>
          <cell r="IF31">
            <v>0</v>
          </cell>
          <cell r="IG31">
            <v>0</v>
          </cell>
          <cell r="IH31">
            <v>0</v>
          </cell>
          <cell r="II31">
            <v>0</v>
          </cell>
          <cell r="IJ31">
            <v>0</v>
          </cell>
          <cell r="IK31">
            <v>0</v>
          </cell>
          <cell r="IL31">
            <v>0</v>
          </cell>
          <cell r="IM31">
            <v>0</v>
          </cell>
          <cell r="IN31">
            <v>0</v>
          </cell>
          <cell r="IO31">
            <v>0</v>
          </cell>
          <cell r="IP31">
            <v>0</v>
          </cell>
          <cell r="IQ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  <cell r="HW32">
            <v>0</v>
          </cell>
          <cell r="HX32">
            <v>0</v>
          </cell>
          <cell r="HY32">
            <v>0</v>
          </cell>
          <cell r="HZ32">
            <v>0</v>
          </cell>
          <cell r="IA32">
            <v>0</v>
          </cell>
          <cell r="IB32">
            <v>0</v>
          </cell>
          <cell r="IC32">
            <v>0</v>
          </cell>
          <cell r="ID32">
            <v>0</v>
          </cell>
          <cell r="IE32">
            <v>0</v>
          </cell>
          <cell r="IF32">
            <v>0</v>
          </cell>
          <cell r="IG32">
            <v>0</v>
          </cell>
          <cell r="IH32">
            <v>0</v>
          </cell>
          <cell r="II32">
            <v>0</v>
          </cell>
          <cell r="IJ32">
            <v>0</v>
          </cell>
          <cell r="IK32">
            <v>0</v>
          </cell>
          <cell r="IL32">
            <v>0</v>
          </cell>
          <cell r="IM32">
            <v>0</v>
          </cell>
          <cell r="IN32">
            <v>0</v>
          </cell>
          <cell r="IO32">
            <v>0</v>
          </cell>
          <cell r="IP32">
            <v>0</v>
          </cell>
          <cell r="IQ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  <cell r="HY33">
            <v>0</v>
          </cell>
          <cell r="HZ33">
            <v>0</v>
          </cell>
          <cell r="IA33">
            <v>0</v>
          </cell>
          <cell r="IB33">
            <v>0</v>
          </cell>
          <cell r="IC33">
            <v>0</v>
          </cell>
          <cell r="ID33">
            <v>0</v>
          </cell>
          <cell r="IE33">
            <v>0</v>
          </cell>
          <cell r="IF33">
            <v>0</v>
          </cell>
          <cell r="IG33">
            <v>0</v>
          </cell>
          <cell r="IH33">
            <v>0</v>
          </cell>
          <cell r="II33">
            <v>0</v>
          </cell>
          <cell r="IJ33">
            <v>0</v>
          </cell>
          <cell r="IK33">
            <v>0</v>
          </cell>
          <cell r="IL33">
            <v>0</v>
          </cell>
          <cell r="IM33">
            <v>0</v>
          </cell>
          <cell r="IN33">
            <v>0</v>
          </cell>
          <cell r="IO33">
            <v>0</v>
          </cell>
          <cell r="IP33">
            <v>0</v>
          </cell>
          <cell r="IQ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  <cell r="HJ34">
            <v>0</v>
          </cell>
          <cell r="HK34">
            <v>0</v>
          </cell>
          <cell r="HL34">
            <v>0</v>
          </cell>
          <cell r="HM34">
            <v>0</v>
          </cell>
          <cell r="HN34">
            <v>0</v>
          </cell>
          <cell r="HO34">
            <v>0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  <cell r="HU34">
            <v>0</v>
          </cell>
          <cell r="HV34">
            <v>0</v>
          </cell>
          <cell r="HW34">
            <v>0</v>
          </cell>
          <cell r="HX34">
            <v>0</v>
          </cell>
          <cell r="HY34">
            <v>0</v>
          </cell>
          <cell r="HZ34">
            <v>0</v>
          </cell>
          <cell r="IA34">
            <v>0</v>
          </cell>
          <cell r="IB34">
            <v>0</v>
          </cell>
          <cell r="IC34">
            <v>0</v>
          </cell>
          <cell r="ID34">
            <v>0</v>
          </cell>
          <cell r="IE34">
            <v>0</v>
          </cell>
          <cell r="IF34">
            <v>0</v>
          </cell>
          <cell r="IG34">
            <v>0</v>
          </cell>
          <cell r="IH34">
            <v>0</v>
          </cell>
          <cell r="II34">
            <v>0</v>
          </cell>
          <cell r="IJ34">
            <v>0</v>
          </cell>
          <cell r="IK34">
            <v>0</v>
          </cell>
          <cell r="IL34">
            <v>0</v>
          </cell>
          <cell r="IM34">
            <v>0</v>
          </cell>
          <cell r="IN34">
            <v>0</v>
          </cell>
          <cell r="IO34">
            <v>0</v>
          </cell>
          <cell r="IP34">
            <v>0</v>
          </cell>
          <cell r="IQ34">
            <v>0</v>
          </cell>
        </row>
        <row r="35">
          <cell r="B35">
            <v>838.88199999999995</v>
          </cell>
          <cell r="C35">
            <v>477.28</v>
          </cell>
          <cell r="D35">
            <v>361.60199999999998</v>
          </cell>
          <cell r="E35">
            <v>506.17599999999999</v>
          </cell>
          <cell r="F35">
            <v>271.51400000000001</v>
          </cell>
          <cell r="G35">
            <v>234.66200000000001</v>
          </cell>
          <cell r="H35">
            <v>332.70499999999998</v>
          </cell>
          <cell r="I35">
            <v>205.76599999999999</v>
          </cell>
          <cell r="J35">
            <v>126.93899999999999</v>
          </cell>
          <cell r="K35">
            <v>246.81899999999999</v>
          </cell>
          <cell r="L35">
            <v>144.596</v>
          </cell>
          <cell r="M35">
            <v>102.223</v>
          </cell>
          <cell r="N35">
            <v>2918.866</v>
          </cell>
          <cell r="O35">
            <v>1555.027</v>
          </cell>
          <cell r="P35">
            <v>1363.8389999999999</v>
          </cell>
          <cell r="Q35">
            <v>5055.3040000000001</v>
          </cell>
          <cell r="R35">
            <v>2475.3009999999999</v>
          </cell>
          <cell r="S35">
            <v>2580.0030000000002</v>
          </cell>
          <cell r="T35">
            <v>813.96299999999997</v>
          </cell>
          <cell r="U35">
            <v>394.05099999999999</v>
          </cell>
          <cell r="V35">
            <v>419.91199999999998</v>
          </cell>
          <cell r="W35">
            <v>548.33299999999997</v>
          </cell>
          <cell r="X35">
            <v>279.45400000000001</v>
          </cell>
          <cell r="Y35">
            <v>268.87799999999999</v>
          </cell>
          <cell r="Z35">
            <v>359.28500000000003</v>
          </cell>
          <cell r="AA35">
            <v>201.34299999999999</v>
          </cell>
          <cell r="AB35">
            <v>157.94200000000001</v>
          </cell>
          <cell r="AC35">
            <v>189.048</v>
          </cell>
          <cell r="AD35">
            <v>78.111999999999995</v>
          </cell>
          <cell r="AE35">
            <v>110.93600000000001</v>
          </cell>
          <cell r="AF35">
            <v>77.5</v>
          </cell>
          <cell r="AG35">
            <v>29.908999999999999</v>
          </cell>
          <cell r="AH35">
            <v>47.591000000000001</v>
          </cell>
          <cell r="AI35">
            <v>97.725999999999999</v>
          </cell>
          <cell r="AJ35">
            <v>49.427</v>
          </cell>
          <cell r="AK35">
            <v>48.298999999999999</v>
          </cell>
          <cell r="AL35">
            <v>167.904</v>
          </cell>
          <cell r="AM35">
            <v>65.17</v>
          </cell>
          <cell r="AN35">
            <v>102.73399999999999</v>
          </cell>
          <cell r="AO35">
            <v>328.89400000000001</v>
          </cell>
          <cell r="AP35">
            <v>160.471</v>
          </cell>
          <cell r="AQ35">
            <v>168.423</v>
          </cell>
          <cell r="AR35">
            <v>190.55699999999999</v>
          </cell>
          <cell r="AS35">
            <v>112.032</v>
          </cell>
          <cell r="AT35">
            <v>78.525000000000006</v>
          </cell>
          <cell r="AU35">
            <v>20.713000000000001</v>
          </cell>
          <cell r="AV35">
            <v>11.321</v>
          </cell>
          <cell r="AW35">
            <v>9.3919999999999995</v>
          </cell>
          <cell r="AX35">
            <v>138.33699999999999</v>
          </cell>
          <cell r="AY35">
            <v>48.439</v>
          </cell>
          <cell r="AZ35">
            <v>89.897999999999996</v>
          </cell>
          <cell r="BA35">
            <v>183.55500000000001</v>
          </cell>
          <cell r="BB35">
            <v>98.721999999999994</v>
          </cell>
          <cell r="BC35">
            <v>84.832999999999998</v>
          </cell>
          <cell r="BD35">
            <v>69.111999999999995</v>
          </cell>
          <cell r="BE35">
            <v>35.429000000000002</v>
          </cell>
          <cell r="BF35">
            <v>33.683</v>
          </cell>
          <cell r="BG35">
            <v>56.262</v>
          </cell>
          <cell r="BH35">
            <v>32.564</v>
          </cell>
          <cell r="BI35">
            <v>23.696999999999999</v>
          </cell>
          <cell r="BJ35">
            <v>9.0609999999999999</v>
          </cell>
          <cell r="BK35">
            <v>3.77</v>
          </cell>
          <cell r="BL35">
            <v>5.2910000000000004</v>
          </cell>
          <cell r="BM35">
            <v>127.294</v>
          </cell>
          <cell r="BN35">
            <v>66.158000000000001</v>
          </cell>
          <cell r="BO35">
            <v>61.136000000000003</v>
          </cell>
          <cell r="BP35">
            <v>2344.3069999999998</v>
          </cell>
          <cell r="BQ35">
            <v>1234.2249999999999</v>
          </cell>
          <cell r="BR35">
            <v>1110.0820000000001</v>
          </cell>
          <cell r="BS35">
            <v>477.64400000000001</v>
          </cell>
          <cell r="BT35">
            <v>269.82</v>
          </cell>
          <cell r="BU35">
            <v>207.82400000000001</v>
          </cell>
          <cell r="BV35">
            <v>127.04900000000001</v>
          </cell>
          <cell r="BW35">
            <v>68.61</v>
          </cell>
          <cell r="BX35">
            <v>58.438000000000002</v>
          </cell>
          <cell r="BY35">
            <v>157.68600000000001</v>
          </cell>
          <cell r="BZ35">
            <v>92.287000000000006</v>
          </cell>
          <cell r="CA35">
            <v>65.399000000000001</v>
          </cell>
          <cell r="CB35">
            <v>192.90899999999999</v>
          </cell>
          <cell r="CC35">
            <v>108.923</v>
          </cell>
          <cell r="CD35">
            <v>83.986000000000004</v>
          </cell>
          <cell r="CE35">
            <v>1866.663</v>
          </cell>
          <cell r="CF35">
            <v>964.40499999999997</v>
          </cell>
          <cell r="CG35">
            <v>902.25800000000004</v>
          </cell>
          <cell r="CH35">
            <v>800.06600000000003</v>
          </cell>
          <cell r="CI35">
            <v>399.149</v>
          </cell>
          <cell r="CJ35">
            <v>400.91699999999997</v>
          </cell>
          <cell r="CK35">
            <v>242.83699999999999</v>
          </cell>
          <cell r="CL35">
            <v>125.227</v>
          </cell>
          <cell r="CM35">
            <v>117.60899999999999</v>
          </cell>
          <cell r="CN35">
            <v>239.50299999999999</v>
          </cell>
          <cell r="CO35">
            <v>119.06399999999999</v>
          </cell>
          <cell r="CP35">
            <v>120.43899999999999</v>
          </cell>
          <cell r="CQ35">
            <v>317.726</v>
          </cell>
          <cell r="CR35">
            <v>154.858</v>
          </cell>
          <cell r="CS35">
            <v>162.86799999999999</v>
          </cell>
          <cell r="CT35">
            <v>1066.597</v>
          </cell>
          <cell r="CU35">
            <v>565.25599999999997</v>
          </cell>
          <cell r="CV35">
            <v>501.34100000000001</v>
          </cell>
          <cell r="CW35">
            <v>459.84500000000003</v>
          </cell>
          <cell r="CX35">
            <v>235.96700000000001</v>
          </cell>
          <cell r="CY35">
            <v>223.87799999999999</v>
          </cell>
          <cell r="CZ35">
            <v>606.75199999999995</v>
          </cell>
          <cell r="DA35">
            <v>329.29</v>
          </cell>
          <cell r="DB35">
            <v>277.46199999999999</v>
          </cell>
          <cell r="DC35">
            <v>390.75299999999999</v>
          </cell>
          <cell r="DD35">
            <v>200.703</v>
          </cell>
          <cell r="DE35">
            <v>190.05</v>
          </cell>
          <cell r="DF35">
            <v>215.999</v>
          </cell>
          <cell r="DG35">
            <v>128.58600000000001</v>
          </cell>
          <cell r="DH35">
            <v>87.412000000000006</v>
          </cell>
          <cell r="DI35">
            <v>188.06200000000001</v>
          </cell>
          <cell r="DJ35">
            <v>117.024</v>
          </cell>
          <cell r="DK35">
            <v>71.037999999999997</v>
          </cell>
          <cell r="DL35">
            <v>2156.2449999999999</v>
          </cell>
          <cell r="DM35">
            <v>1117.201</v>
          </cell>
          <cell r="DN35">
            <v>1039.0440000000001</v>
          </cell>
          <cell r="DO35">
            <v>3840.123</v>
          </cell>
          <cell r="DP35">
            <v>1882.673</v>
          </cell>
          <cell r="DQ35">
            <v>1957.45</v>
          </cell>
          <cell r="DR35">
            <v>549.40300000000002</v>
          </cell>
          <cell r="DS35">
            <v>280.11200000000002</v>
          </cell>
          <cell r="DT35">
            <v>269.291</v>
          </cell>
          <cell r="DU35">
            <v>355.82</v>
          </cell>
          <cell r="DV35">
            <v>191.72</v>
          </cell>
          <cell r="DW35">
            <v>164.1</v>
          </cell>
          <cell r="DX35">
            <v>244.72900000000001</v>
          </cell>
          <cell r="DY35">
            <v>145.98599999999999</v>
          </cell>
          <cell r="DZ35">
            <v>98.742000000000004</v>
          </cell>
          <cell r="EA35">
            <v>111.09099999999999</v>
          </cell>
          <cell r="EB35">
            <v>45.734000000000002</v>
          </cell>
          <cell r="EC35">
            <v>65.358000000000004</v>
          </cell>
          <cell r="ED35">
            <v>57.478999999999999</v>
          </cell>
          <cell r="EE35">
            <v>28.957000000000001</v>
          </cell>
          <cell r="EF35">
            <v>28.521999999999998</v>
          </cell>
          <cell r="EG35">
            <v>75.260999999999996</v>
          </cell>
          <cell r="EH35">
            <v>41.543999999999997</v>
          </cell>
          <cell r="EI35">
            <v>33.716999999999999</v>
          </cell>
          <cell r="EJ35">
            <v>118.322</v>
          </cell>
          <cell r="EK35">
            <v>46.847999999999999</v>
          </cell>
          <cell r="EL35">
            <v>71.474000000000004</v>
          </cell>
          <cell r="EM35">
            <v>225.87700000000001</v>
          </cell>
          <cell r="EN35">
            <v>117.96599999999999</v>
          </cell>
          <cell r="EO35">
            <v>107.911</v>
          </cell>
          <cell r="EP35">
            <v>128.499</v>
          </cell>
          <cell r="EQ35">
            <v>77.760000000000005</v>
          </cell>
          <cell r="ER35">
            <v>50.74</v>
          </cell>
          <cell r="ES35">
            <v>17.018000000000001</v>
          </cell>
          <cell r="ET35">
            <v>8.5269999999999992</v>
          </cell>
          <cell r="EU35">
            <v>8.4909999999999997</v>
          </cell>
          <cell r="EV35">
            <v>97.376999999999995</v>
          </cell>
          <cell r="EW35">
            <v>40.207000000000001</v>
          </cell>
          <cell r="EX35">
            <v>57.170999999999999</v>
          </cell>
          <cell r="EY35">
            <v>155.768</v>
          </cell>
          <cell r="EZ35">
            <v>87.45</v>
          </cell>
          <cell r="FA35">
            <v>68.317999999999998</v>
          </cell>
          <cell r="FB35">
            <v>79.299000000000007</v>
          </cell>
          <cell r="FC35">
            <v>47.223999999999997</v>
          </cell>
          <cell r="FD35">
            <v>32.073999999999998</v>
          </cell>
          <cell r="FE35">
            <v>59.561999999999998</v>
          </cell>
          <cell r="FF35">
            <v>39.265000000000001</v>
          </cell>
          <cell r="FG35">
            <v>20.297999999999998</v>
          </cell>
          <cell r="FH35">
            <v>10.026999999999999</v>
          </cell>
          <cell r="FI35">
            <v>5.8570000000000002</v>
          </cell>
          <cell r="FJ35">
            <v>4.17</v>
          </cell>
          <cell r="FK35">
            <v>96.206000000000003</v>
          </cell>
          <cell r="FL35">
            <v>48.185000000000002</v>
          </cell>
          <cell r="FM35">
            <v>48.02</v>
          </cell>
          <cell r="FN35">
            <v>821.43299999999999</v>
          </cell>
          <cell r="FO35">
            <v>429.93</v>
          </cell>
          <cell r="FP35">
            <v>391.50299999999999</v>
          </cell>
          <cell r="FQ35">
            <v>123.331</v>
          </cell>
          <cell r="FR35">
            <v>65.454999999999998</v>
          </cell>
          <cell r="FS35">
            <v>57.875999999999998</v>
          </cell>
          <cell r="FT35">
            <v>33.677</v>
          </cell>
          <cell r="FU35">
            <v>18.587</v>
          </cell>
          <cell r="FV35">
            <v>15.09</v>
          </cell>
          <cell r="FW35">
            <v>31.399000000000001</v>
          </cell>
          <cell r="FX35">
            <v>15.701000000000001</v>
          </cell>
          <cell r="FY35">
            <v>15.698</v>
          </cell>
          <cell r="FZ35">
            <v>58.255000000000003</v>
          </cell>
          <cell r="GA35">
            <v>31.167000000000002</v>
          </cell>
          <cell r="GB35">
            <v>27.088000000000001</v>
          </cell>
          <cell r="GC35">
            <v>698.10199999999998</v>
          </cell>
          <cell r="GD35">
            <v>364.47500000000002</v>
          </cell>
          <cell r="GE35">
            <v>333.62599999999998</v>
          </cell>
          <cell r="GF35">
            <v>274.70400000000001</v>
          </cell>
          <cell r="GG35">
            <v>139.89500000000001</v>
          </cell>
          <cell r="GH35">
            <v>134.809</v>
          </cell>
          <cell r="GI35">
            <v>72.863</v>
          </cell>
          <cell r="GJ35">
            <v>37.369</v>
          </cell>
          <cell r="GK35">
            <v>35.494</v>
          </cell>
          <cell r="GL35">
            <v>82.786000000000001</v>
          </cell>
          <cell r="GM35">
            <v>41.34</v>
          </cell>
          <cell r="GN35">
            <v>41.445999999999998</v>
          </cell>
          <cell r="GO35">
            <v>119.05500000000001</v>
          </cell>
          <cell r="GP35">
            <v>61.186</v>
          </cell>
          <cell r="GQ35">
            <v>57.869</v>
          </cell>
          <cell r="GR35">
            <v>423.39800000000002</v>
          </cell>
          <cell r="GS35">
            <v>224.58099999999999</v>
          </cell>
          <cell r="GT35">
            <v>198.81800000000001</v>
          </cell>
          <cell r="GU35">
            <v>168.37700000000001</v>
          </cell>
          <cell r="GV35">
            <v>83.432000000000002</v>
          </cell>
          <cell r="GW35">
            <v>84.944999999999993</v>
          </cell>
          <cell r="GX35">
            <v>255.02099999999999</v>
          </cell>
          <cell r="GY35">
            <v>141.149</v>
          </cell>
          <cell r="GZ35">
            <v>113.872</v>
          </cell>
          <cell r="HA35">
            <v>149.24700000000001</v>
          </cell>
          <cell r="HB35">
            <v>74.024000000000001</v>
          </cell>
          <cell r="HC35">
            <v>75.222999999999999</v>
          </cell>
          <cell r="HD35">
            <v>105.773</v>
          </cell>
          <cell r="HE35">
            <v>67.123999999999995</v>
          </cell>
          <cell r="HF35">
            <v>38.649000000000001</v>
          </cell>
          <cell r="HG35">
            <v>50.374000000000002</v>
          </cell>
          <cell r="HH35">
            <v>27.456</v>
          </cell>
          <cell r="HI35">
            <v>22.917999999999999</v>
          </cell>
          <cell r="HJ35">
            <v>771.05899999999997</v>
          </cell>
          <cell r="HK35">
            <v>402.47399999999999</v>
          </cell>
          <cell r="HL35">
            <v>368.584</v>
          </cell>
          <cell r="HM35">
            <v>1387.1179999999999</v>
          </cell>
          <cell r="HN35">
            <v>681.26800000000003</v>
          </cell>
          <cell r="HO35">
            <v>705.85</v>
          </cell>
          <cell r="HP35">
            <v>190.01300000000001</v>
          </cell>
          <cell r="HQ35">
            <v>90.48</v>
          </cell>
          <cell r="HR35">
            <v>99.534000000000006</v>
          </cell>
          <cell r="HS35">
            <v>127.833</v>
          </cell>
          <cell r="HT35">
            <v>60.241999999999997</v>
          </cell>
          <cell r="HU35">
            <v>67.591999999999999</v>
          </cell>
          <cell r="HV35">
            <v>76.534000000000006</v>
          </cell>
          <cell r="HW35">
            <v>36.9</v>
          </cell>
          <cell r="HX35">
            <v>39.634</v>
          </cell>
          <cell r="HY35">
            <v>51.298999999999999</v>
          </cell>
          <cell r="HZ35">
            <v>23.341000000000001</v>
          </cell>
          <cell r="IA35">
            <v>27.957999999999998</v>
          </cell>
          <cell r="IB35">
            <v>24.55</v>
          </cell>
          <cell r="IC35">
            <v>9.4559999999999995</v>
          </cell>
          <cell r="ID35">
            <v>15.095000000000001</v>
          </cell>
          <cell r="IE35">
            <v>19.623999999999999</v>
          </cell>
          <cell r="IF35">
            <v>11.137</v>
          </cell>
          <cell r="IG35">
            <v>8.4860000000000007</v>
          </cell>
          <cell r="IH35">
            <v>42.555999999999997</v>
          </cell>
          <cell r="II35">
            <v>19.100999999999999</v>
          </cell>
          <cell r="IJ35">
            <v>23.456</v>
          </cell>
          <cell r="IK35">
            <v>66.98</v>
          </cell>
          <cell r="IL35">
            <v>31.46</v>
          </cell>
          <cell r="IM35">
            <v>35.520000000000003</v>
          </cell>
          <cell r="IN35">
            <v>33.615000000000002</v>
          </cell>
          <cell r="IO35">
            <v>17.664999999999999</v>
          </cell>
          <cell r="IP35">
            <v>15.95</v>
          </cell>
          <cell r="IQ35">
            <v>8.4440000000000008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0</v>
          </cell>
          <cell r="HN36">
            <v>0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  <cell r="IF36">
            <v>0</v>
          </cell>
          <cell r="IG36">
            <v>0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  <cell r="IO36">
            <v>0</v>
          </cell>
          <cell r="IP36">
            <v>0</v>
          </cell>
          <cell r="IQ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0</v>
          </cell>
          <cell r="IC37">
            <v>0</v>
          </cell>
          <cell r="ID37">
            <v>0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  <cell r="IO37">
            <v>0</v>
          </cell>
          <cell r="IP37">
            <v>0</v>
          </cell>
          <cell r="IQ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0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  <cell r="HU38">
            <v>0</v>
          </cell>
          <cell r="HV38">
            <v>0</v>
          </cell>
          <cell r="HW38">
            <v>0</v>
          </cell>
          <cell r="HX38">
            <v>0</v>
          </cell>
          <cell r="HY38">
            <v>0</v>
          </cell>
          <cell r="HZ38">
            <v>0</v>
          </cell>
          <cell r="IA38">
            <v>0</v>
          </cell>
          <cell r="IB38">
            <v>0</v>
          </cell>
          <cell r="IC38">
            <v>0</v>
          </cell>
          <cell r="ID38">
            <v>0</v>
          </cell>
          <cell r="IE38">
            <v>0</v>
          </cell>
          <cell r="IF38">
            <v>0</v>
          </cell>
          <cell r="IG38">
            <v>0</v>
          </cell>
          <cell r="IH38">
            <v>0</v>
          </cell>
          <cell r="II38">
            <v>0</v>
          </cell>
          <cell r="IJ38">
            <v>0</v>
          </cell>
          <cell r="IK38">
            <v>0</v>
          </cell>
          <cell r="IL38">
            <v>0</v>
          </cell>
          <cell r="IM38">
            <v>0</v>
          </cell>
          <cell r="IN38">
            <v>0</v>
          </cell>
          <cell r="IO38">
            <v>0</v>
          </cell>
          <cell r="IP38">
            <v>0</v>
          </cell>
          <cell r="IQ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  <cell r="HU39">
            <v>0</v>
          </cell>
          <cell r="HV39">
            <v>0</v>
          </cell>
          <cell r="HW39">
            <v>0</v>
          </cell>
          <cell r="HX39">
            <v>0</v>
          </cell>
          <cell r="HY39">
            <v>0</v>
          </cell>
          <cell r="HZ39">
            <v>0</v>
          </cell>
          <cell r="IA39">
            <v>0</v>
          </cell>
          <cell r="IB39">
            <v>0</v>
          </cell>
          <cell r="IC39">
            <v>0</v>
          </cell>
          <cell r="ID39">
            <v>0</v>
          </cell>
          <cell r="IE39">
            <v>0</v>
          </cell>
          <cell r="IF39">
            <v>0</v>
          </cell>
          <cell r="IG39">
            <v>0</v>
          </cell>
          <cell r="IH39">
            <v>0</v>
          </cell>
          <cell r="II39">
            <v>0</v>
          </cell>
          <cell r="IJ39">
            <v>0</v>
          </cell>
          <cell r="IK39">
            <v>0</v>
          </cell>
          <cell r="IL39">
            <v>0</v>
          </cell>
          <cell r="IM39">
            <v>0</v>
          </cell>
          <cell r="IN39">
            <v>0</v>
          </cell>
          <cell r="IO39">
            <v>0</v>
          </cell>
          <cell r="IP39">
            <v>0</v>
          </cell>
          <cell r="IQ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0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0</v>
          </cell>
          <cell r="IG40">
            <v>0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M40">
            <v>0</v>
          </cell>
          <cell r="IN40">
            <v>0</v>
          </cell>
          <cell r="IO40">
            <v>0</v>
          </cell>
          <cell r="IP40">
            <v>0</v>
          </cell>
          <cell r="IQ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0</v>
          </cell>
          <cell r="IB41">
            <v>0</v>
          </cell>
          <cell r="IC41">
            <v>0</v>
          </cell>
          <cell r="ID41">
            <v>0</v>
          </cell>
          <cell r="IE41">
            <v>0</v>
          </cell>
          <cell r="IF41">
            <v>0</v>
          </cell>
          <cell r="IG41">
            <v>0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  <cell r="IO41">
            <v>0</v>
          </cell>
          <cell r="IP41">
            <v>0</v>
          </cell>
          <cell r="IQ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0</v>
          </cell>
          <cell r="IC42">
            <v>0</v>
          </cell>
          <cell r="ID42">
            <v>0</v>
          </cell>
          <cell r="IE42">
            <v>0</v>
          </cell>
          <cell r="IF42">
            <v>0</v>
          </cell>
          <cell r="IG42">
            <v>0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  <cell r="IO42">
            <v>0</v>
          </cell>
          <cell r="IP42">
            <v>0</v>
          </cell>
          <cell r="IQ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  <cell r="IC43">
            <v>0</v>
          </cell>
          <cell r="ID43">
            <v>0</v>
          </cell>
          <cell r="IE43">
            <v>0</v>
          </cell>
          <cell r="IF43">
            <v>0</v>
          </cell>
          <cell r="IG43">
            <v>0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  <cell r="IO43">
            <v>0</v>
          </cell>
          <cell r="IP43">
            <v>0</v>
          </cell>
          <cell r="IQ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0</v>
          </cell>
          <cell r="IC44">
            <v>0</v>
          </cell>
          <cell r="ID44">
            <v>0</v>
          </cell>
          <cell r="IE44">
            <v>0</v>
          </cell>
          <cell r="IF44">
            <v>0</v>
          </cell>
          <cell r="IG44">
            <v>0</v>
          </cell>
          <cell r="IH44">
            <v>0</v>
          </cell>
          <cell r="II44">
            <v>0</v>
          </cell>
          <cell r="IJ44">
            <v>0</v>
          </cell>
          <cell r="IK44">
            <v>0</v>
          </cell>
          <cell r="IL44">
            <v>0</v>
          </cell>
          <cell r="IM44">
            <v>0</v>
          </cell>
          <cell r="IN44">
            <v>0</v>
          </cell>
          <cell r="IO44">
            <v>0</v>
          </cell>
          <cell r="IP44">
            <v>0</v>
          </cell>
          <cell r="IQ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0</v>
          </cell>
          <cell r="IC45">
            <v>0</v>
          </cell>
          <cell r="ID45">
            <v>0</v>
          </cell>
          <cell r="IE45">
            <v>0</v>
          </cell>
          <cell r="IF45">
            <v>0</v>
          </cell>
          <cell r="IG45">
            <v>0</v>
          </cell>
          <cell r="IH45">
            <v>0</v>
          </cell>
          <cell r="II45">
            <v>0</v>
          </cell>
          <cell r="IJ45">
            <v>0</v>
          </cell>
          <cell r="IK45">
            <v>0</v>
          </cell>
          <cell r="IL45">
            <v>0</v>
          </cell>
          <cell r="IM45">
            <v>0</v>
          </cell>
          <cell r="IN45">
            <v>0</v>
          </cell>
          <cell r="IO45">
            <v>0</v>
          </cell>
          <cell r="IP45">
            <v>0</v>
          </cell>
          <cell r="IQ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  <cell r="HU46">
            <v>0</v>
          </cell>
          <cell r="HV46">
            <v>0</v>
          </cell>
          <cell r="HW46">
            <v>0</v>
          </cell>
          <cell r="HX46">
            <v>0</v>
          </cell>
          <cell r="HY46">
            <v>0</v>
          </cell>
          <cell r="HZ46">
            <v>0</v>
          </cell>
          <cell r="IA46">
            <v>0</v>
          </cell>
          <cell r="IB46">
            <v>0</v>
          </cell>
          <cell r="IC46">
            <v>0</v>
          </cell>
          <cell r="ID46">
            <v>0</v>
          </cell>
          <cell r="IE46">
            <v>0</v>
          </cell>
          <cell r="IF46">
            <v>0</v>
          </cell>
          <cell r="IG46">
            <v>0</v>
          </cell>
          <cell r="IH46">
            <v>0</v>
          </cell>
          <cell r="II46">
            <v>0</v>
          </cell>
          <cell r="IJ46">
            <v>0</v>
          </cell>
          <cell r="IK46">
            <v>0</v>
          </cell>
          <cell r="IL46">
            <v>0</v>
          </cell>
          <cell r="IM46">
            <v>0</v>
          </cell>
          <cell r="IN46">
            <v>0</v>
          </cell>
          <cell r="IO46">
            <v>0</v>
          </cell>
          <cell r="IP46">
            <v>0</v>
          </cell>
          <cell r="IQ46">
            <v>0</v>
          </cell>
        </row>
        <row r="47">
          <cell r="B47">
            <v>871.89700000000005</v>
          </cell>
          <cell r="C47">
            <v>497.68099999999998</v>
          </cell>
          <cell r="D47">
            <v>374.21600000000001</v>
          </cell>
          <cell r="E47">
            <v>542.71900000000005</v>
          </cell>
          <cell r="F47">
            <v>286.58300000000003</v>
          </cell>
          <cell r="G47">
            <v>256.13600000000002</v>
          </cell>
          <cell r="H47">
            <v>329.17899999999997</v>
          </cell>
          <cell r="I47">
            <v>211.09899999999999</v>
          </cell>
          <cell r="J47">
            <v>118.08</v>
          </cell>
          <cell r="K47">
            <v>279.68</v>
          </cell>
          <cell r="L47">
            <v>147.84399999999999</v>
          </cell>
          <cell r="M47">
            <v>131.83600000000001</v>
          </cell>
          <cell r="N47">
            <v>2953.982</v>
          </cell>
          <cell r="O47">
            <v>1581.34</v>
          </cell>
          <cell r="P47">
            <v>1372.6420000000001</v>
          </cell>
          <cell r="Q47">
            <v>5169.2659999999996</v>
          </cell>
          <cell r="R47">
            <v>2532.4639999999999</v>
          </cell>
          <cell r="S47">
            <v>2636.8020000000001</v>
          </cell>
          <cell r="T47">
            <v>816.59900000000005</v>
          </cell>
          <cell r="U47">
            <v>394.94900000000001</v>
          </cell>
          <cell r="V47">
            <v>421.65</v>
          </cell>
          <cell r="W47">
            <v>578.32000000000005</v>
          </cell>
          <cell r="X47">
            <v>288.209</v>
          </cell>
          <cell r="Y47">
            <v>290.11099999999999</v>
          </cell>
          <cell r="Z47">
            <v>383.68799999999999</v>
          </cell>
          <cell r="AA47">
            <v>198.852</v>
          </cell>
          <cell r="AB47">
            <v>184.83600000000001</v>
          </cell>
          <cell r="AC47">
            <v>194.63200000000001</v>
          </cell>
          <cell r="AD47">
            <v>89.358000000000004</v>
          </cell>
          <cell r="AE47">
            <v>105.274</v>
          </cell>
          <cell r="AF47">
            <v>66.492999999999995</v>
          </cell>
          <cell r="AG47">
            <v>29.981000000000002</v>
          </cell>
          <cell r="AH47">
            <v>36.512</v>
          </cell>
          <cell r="AI47">
            <v>81.411000000000001</v>
          </cell>
          <cell r="AJ47">
            <v>43.481999999999999</v>
          </cell>
          <cell r="AK47">
            <v>37.929000000000002</v>
          </cell>
          <cell r="AL47">
            <v>156.86799999999999</v>
          </cell>
          <cell r="AM47">
            <v>63.258000000000003</v>
          </cell>
          <cell r="AN47">
            <v>93.61</v>
          </cell>
          <cell r="AO47">
            <v>346.62799999999999</v>
          </cell>
          <cell r="AP47">
            <v>162.22900000000001</v>
          </cell>
          <cell r="AQ47">
            <v>184.399</v>
          </cell>
          <cell r="AR47">
            <v>210.595</v>
          </cell>
          <cell r="AS47">
            <v>105.36799999999999</v>
          </cell>
          <cell r="AT47">
            <v>105.226</v>
          </cell>
          <cell r="AU47">
            <v>16.713999999999999</v>
          </cell>
          <cell r="AV47">
            <v>6.5780000000000003</v>
          </cell>
          <cell r="AW47">
            <v>10.135999999999999</v>
          </cell>
          <cell r="AX47">
            <v>136.03299999999999</v>
          </cell>
          <cell r="AY47">
            <v>56.86</v>
          </cell>
          <cell r="AZ47">
            <v>79.173000000000002</v>
          </cell>
          <cell r="BA47">
            <v>171.33199999999999</v>
          </cell>
          <cell r="BB47">
            <v>92.355000000000004</v>
          </cell>
          <cell r="BC47">
            <v>78.975999999999999</v>
          </cell>
          <cell r="BD47">
            <v>66.078000000000003</v>
          </cell>
          <cell r="BE47">
            <v>35.780999999999999</v>
          </cell>
          <cell r="BF47">
            <v>30.297000000000001</v>
          </cell>
          <cell r="BG47">
            <v>69.085999999999999</v>
          </cell>
          <cell r="BH47">
            <v>42.475999999999999</v>
          </cell>
          <cell r="BI47">
            <v>26.61</v>
          </cell>
          <cell r="BJ47">
            <v>11.606999999999999</v>
          </cell>
          <cell r="BK47">
            <v>8.2479999999999993</v>
          </cell>
          <cell r="BL47">
            <v>3.359</v>
          </cell>
          <cell r="BM47">
            <v>102.246</v>
          </cell>
          <cell r="BN47">
            <v>49.88</v>
          </cell>
          <cell r="BO47">
            <v>52.366</v>
          </cell>
          <cell r="BP47">
            <v>2474.3180000000002</v>
          </cell>
          <cell r="BQ47">
            <v>1295.1790000000001</v>
          </cell>
          <cell r="BR47">
            <v>1179.1379999999999</v>
          </cell>
          <cell r="BS47">
            <v>489.11799999999999</v>
          </cell>
          <cell r="BT47">
            <v>269.57400000000001</v>
          </cell>
          <cell r="BU47">
            <v>219.54499999999999</v>
          </cell>
          <cell r="BV47">
            <v>135.06399999999999</v>
          </cell>
          <cell r="BW47">
            <v>76.703000000000003</v>
          </cell>
          <cell r="BX47">
            <v>58.360999999999997</v>
          </cell>
          <cell r="BY47">
            <v>146.715</v>
          </cell>
          <cell r="BZ47">
            <v>79.58</v>
          </cell>
          <cell r="CA47">
            <v>67.135000000000005</v>
          </cell>
          <cell r="CB47">
            <v>207.339</v>
          </cell>
          <cell r="CC47">
            <v>113.29</v>
          </cell>
          <cell r="CD47">
            <v>94.049000000000007</v>
          </cell>
          <cell r="CE47">
            <v>1985.1990000000001</v>
          </cell>
          <cell r="CF47">
            <v>1025.606</v>
          </cell>
          <cell r="CG47">
            <v>959.59400000000005</v>
          </cell>
          <cell r="CH47">
            <v>882.43700000000001</v>
          </cell>
          <cell r="CI47">
            <v>456.54199999999997</v>
          </cell>
          <cell r="CJ47">
            <v>425.89499999999998</v>
          </cell>
          <cell r="CK47">
            <v>277.56200000000001</v>
          </cell>
          <cell r="CL47">
            <v>140.20500000000001</v>
          </cell>
          <cell r="CM47">
            <v>137.35599999999999</v>
          </cell>
          <cell r="CN47">
            <v>280.06799999999998</v>
          </cell>
          <cell r="CO47">
            <v>142.65</v>
          </cell>
          <cell r="CP47">
            <v>137.41800000000001</v>
          </cell>
          <cell r="CQ47">
            <v>324.80700000000002</v>
          </cell>
          <cell r="CR47">
            <v>173.68600000000001</v>
          </cell>
          <cell r="CS47">
            <v>151.12100000000001</v>
          </cell>
          <cell r="CT47">
            <v>1102.7619999999999</v>
          </cell>
          <cell r="CU47">
            <v>569.06399999999996</v>
          </cell>
          <cell r="CV47">
            <v>533.69899999999996</v>
          </cell>
          <cell r="CW47">
            <v>437.66899999999998</v>
          </cell>
          <cell r="CX47">
            <v>215.85</v>
          </cell>
          <cell r="CY47">
            <v>221.81899999999999</v>
          </cell>
          <cell r="CZ47">
            <v>665.09400000000005</v>
          </cell>
          <cell r="DA47">
            <v>353.214</v>
          </cell>
          <cell r="DB47">
            <v>311.88</v>
          </cell>
          <cell r="DC47">
            <v>423.14100000000002</v>
          </cell>
          <cell r="DD47">
            <v>216.102</v>
          </cell>
          <cell r="DE47">
            <v>207.03899999999999</v>
          </cell>
          <cell r="DF47">
            <v>241.953</v>
          </cell>
          <cell r="DG47">
            <v>137.11199999999999</v>
          </cell>
          <cell r="DH47">
            <v>104.84099999999999</v>
          </cell>
          <cell r="DI47">
            <v>200.435</v>
          </cell>
          <cell r="DJ47">
            <v>129.358</v>
          </cell>
          <cell r="DK47">
            <v>71.076999999999998</v>
          </cell>
          <cell r="DL47">
            <v>2273.8829999999998</v>
          </cell>
          <cell r="DM47">
            <v>1165.8219999999999</v>
          </cell>
          <cell r="DN47">
            <v>1108.0609999999999</v>
          </cell>
          <cell r="DO47">
            <v>3920.585</v>
          </cell>
          <cell r="DP47">
            <v>1922.404</v>
          </cell>
          <cell r="DQ47">
            <v>1998.18</v>
          </cell>
          <cell r="DR47">
            <v>588.524</v>
          </cell>
          <cell r="DS47">
            <v>314.54000000000002</v>
          </cell>
          <cell r="DT47">
            <v>273.983</v>
          </cell>
          <cell r="DU47">
            <v>399.72</v>
          </cell>
          <cell r="DV47">
            <v>224.625</v>
          </cell>
          <cell r="DW47">
            <v>175.095</v>
          </cell>
          <cell r="DX47">
            <v>278.86799999999999</v>
          </cell>
          <cell r="DY47">
            <v>172.42500000000001</v>
          </cell>
          <cell r="DZ47">
            <v>106.443</v>
          </cell>
          <cell r="EA47">
            <v>120.852</v>
          </cell>
          <cell r="EB47">
            <v>52.2</v>
          </cell>
          <cell r="EC47">
            <v>68.653000000000006</v>
          </cell>
          <cell r="ED47">
            <v>49.517000000000003</v>
          </cell>
          <cell r="EE47">
            <v>18.503</v>
          </cell>
          <cell r="EF47">
            <v>31.013999999999999</v>
          </cell>
          <cell r="EG47">
            <v>74.094999999999999</v>
          </cell>
          <cell r="EH47">
            <v>37.353999999999999</v>
          </cell>
          <cell r="EI47">
            <v>36.741</v>
          </cell>
          <cell r="EJ47">
            <v>114.709</v>
          </cell>
          <cell r="EK47">
            <v>52.561999999999998</v>
          </cell>
          <cell r="EL47">
            <v>62.146999999999998</v>
          </cell>
          <cell r="EM47">
            <v>242.90700000000001</v>
          </cell>
          <cell r="EN47">
            <v>137.99700000000001</v>
          </cell>
          <cell r="EO47">
            <v>104.91</v>
          </cell>
          <cell r="EP47">
            <v>152.66800000000001</v>
          </cell>
          <cell r="EQ47">
            <v>97.153000000000006</v>
          </cell>
          <cell r="ER47">
            <v>55.515000000000001</v>
          </cell>
          <cell r="ES47">
            <v>13.048</v>
          </cell>
          <cell r="ET47">
            <v>4.3650000000000002</v>
          </cell>
          <cell r="EU47">
            <v>8.6829999999999998</v>
          </cell>
          <cell r="EV47">
            <v>90.239000000000004</v>
          </cell>
          <cell r="EW47">
            <v>40.844000000000001</v>
          </cell>
          <cell r="EX47">
            <v>49.395000000000003</v>
          </cell>
          <cell r="EY47">
            <v>146.33199999999999</v>
          </cell>
          <cell r="EZ47">
            <v>81.275999999999996</v>
          </cell>
          <cell r="FA47">
            <v>65.055999999999997</v>
          </cell>
          <cell r="FB47">
            <v>69.387</v>
          </cell>
          <cell r="FC47">
            <v>40.746000000000002</v>
          </cell>
          <cell r="FD47">
            <v>28.640999999999998</v>
          </cell>
          <cell r="FE47">
            <v>47.767000000000003</v>
          </cell>
          <cell r="FF47">
            <v>32.204999999999998</v>
          </cell>
          <cell r="FG47">
            <v>15.561999999999999</v>
          </cell>
          <cell r="FH47">
            <v>9.6289999999999996</v>
          </cell>
          <cell r="FI47">
            <v>5.423</v>
          </cell>
          <cell r="FJ47">
            <v>4.2060000000000004</v>
          </cell>
          <cell r="FK47">
            <v>98.564999999999998</v>
          </cell>
          <cell r="FL47">
            <v>49.070999999999998</v>
          </cell>
          <cell r="FM47">
            <v>49.493000000000002</v>
          </cell>
          <cell r="FN47">
            <v>844.97299999999996</v>
          </cell>
          <cell r="FO47">
            <v>444.09300000000002</v>
          </cell>
          <cell r="FP47">
            <v>400.88</v>
          </cell>
          <cell r="FQ47">
            <v>145.05699999999999</v>
          </cell>
          <cell r="FR47">
            <v>74.638999999999996</v>
          </cell>
          <cell r="FS47">
            <v>70.418000000000006</v>
          </cell>
          <cell r="FT47">
            <v>36.445999999999998</v>
          </cell>
          <cell r="FU47">
            <v>18.306999999999999</v>
          </cell>
          <cell r="FV47">
            <v>18.14</v>
          </cell>
          <cell r="FW47">
            <v>46.194000000000003</v>
          </cell>
          <cell r="FX47">
            <v>23.890999999999998</v>
          </cell>
          <cell r="FY47">
            <v>22.302</v>
          </cell>
          <cell r="FZ47">
            <v>62.417000000000002</v>
          </cell>
          <cell r="GA47">
            <v>32.441000000000003</v>
          </cell>
          <cell r="GB47">
            <v>29.975999999999999</v>
          </cell>
          <cell r="GC47">
            <v>699.91600000000005</v>
          </cell>
          <cell r="GD47">
            <v>369.45400000000001</v>
          </cell>
          <cell r="GE47">
            <v>330.46199999999999</v>
          </cell>
          <cell r="GF47">
            <v>275.16199999999998</v>
          </cell>
          <cell r="GG47">
            <v>144.29400000000001</v>
          </cell>
          <cell r="GH47">
            <v>130.86799999999999</v>
          </cell>
          <cell r="GI47">
            <v>83.649000000000001</v>
          </cell>
          <cell r="GJ47">
            <v>44.862000000000002</v>
          </cell>
          <cell r="GK47">
            <v>38.786000000000001</v>
          </cell>
          <cell r="GL47">
            <v>74.986999999999995</v>
          </cell>
          <cell r="GM47">
            <v>44.817999999999998</v>
          </cell>
          <cell r="GN47">
            <v>30.169</v>
          </cell>
          <cell r="GO47">
            <v>116.526</v>
          </cell>
          <cell r="GP47">
            <v>54.613</v>
          </cell>
          <cell r="GQ47">
            <v>61.912999999999997</v>
          </cell>
          <cell r="GR47">
            <v>424.75400000000002</v>
          </cell>
          <cell r="GS47">
            <v>225.16</v>
          </cell>
          <cell r="GT47">
            <v>199.59399999999999</v>
          </cell>
          <cell r="GU47">
            <v>165.10300000000001</v>
          </cell>
          <cell r="GV47">
            <v>82.05</v>
          </cell>
          <cell r="GW47">
            <v>83.052999999999997</v>
          </cell>
          <cell r="GX47">
            <v>259.65100000000001</v>
          </cell>
          <cell r="GY47">
            <v>143.11000000000001</v>
          </cell>
          <cell r="GZ47">
            <v>116.541</v>
          </cell>
          <cell r="HA47">
            <v>153.405</v>
          </cell>
          <cell r="HB47">
            <v>75.158000000000001</v>
          </cell>
          <cell r="HC47">
            <v>78.247</v>
          </cell>
          <cell r="HD47">
            <v>106.246</v>
          </cell>
          <cell r="HE47">
            <v>67.950999999999993</v>
          </cell>
          <cell r="HF47">
            <v>38.295000000000002</v>
          </cell>
          <cell r="HG47">
            <v>59.987000000000002</v>
          </cell>
          <cell r="HH47">
            <v>29.219000000000001</v>
          </cell>
          <cell r="HI47">
            <v>30.768000000000001</v>
          </cell>
          <cell r="HJ47">
            <v>784.98599999999999</v>
          </cell>
          <cell r="HK47">
            <v>414.87400000000002</v>
          </cell>
          <cell r="HL47">
            <v>370.11200000000002</v>
          </cell>
          <cell r="HM47">
            <v>1400.9059999999999</v>
          </cell>
          <cell r="HN47">
            <v>686.83600000000001</v>
          </cell>
          <cell r="HO47">
            <v>714.07</v>
          </cell>
          <cell r="HP47">
            <v>202.422</v>
          </cell>
          <cell r="HQ47">
            <v>97.534000000000006</v>
          </cell>
          <cell r="HR47">
            <v>104.887</v>
          </cell>
          <cell r="HS47">
            <v>147.185</v>
          </cell>
          <cell r="HT47">
            <v>68.191000000000003</v>
          </cell>
          <cell r="HU47">
            <v>78.994</v>
          </cell>
          <cell r="HV47">
            <v>91.721999999999994</v>
          </cell>
          <cell r="HW47">
            <v>46.911999999999999</v>
          </cell>
          <cell r="HX47">
            <v>44.81</v>
          </cell>
          <cell r="HY47">
            <v>55.463000000000001</v>
          </cell>
          <cell r="HZ47">
            <v>21.279</v>
          </cell>
          <cell r="IA47">
            <v>34.183999999999997</v>
          </cell>
          <cell r="IB47">
            <v>22.265000000000001</v>
          </cell>
          <cell r="IC47">
            <v>8.4819999999999993</v>
          </cell>
          <cell r="ID47">
            <v>13.784000000000001</v>
          </cell>
          <cell r="IE47">
            <v>21.574000000000002</v>
          </cell>
          <cell r="IF47">
            <v>12.975</v>
          </cell>
          <cell r="IG47">
            <v>8.5990000000000002</v>
          </cell>
          <cell r="IH47">
            <v>33.662999999999997</v>
          </cell>
          <cell r="II47">
            <v>16.369</v>
          </cell>
          <cell r="IJ47">
            <v>17.294</v>
          </cell>
          <cell r="IK47">
            <v>77.697999999999993</v>
          </cell>
          <cell r="IL47">
            <v>36.966999999999999</v>
          </cell>
          <cell r="IM47">
            <v>40.731000000000002</v>
          </cell>
          <cell r="IN47">
            <v>44.386000000000003</v>
          </cell>
          <cell r="IO47">
            <v>21.004000000000001</v>
          </cell>
          <cell r="IP47">
            <v>23.382000000000001</v>
          </cell>
          <cell r="IQ47">
            <v>6.2770000000000001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0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</v>
          </cell>
          <cell r="HN48">
            <v>0</v>
          </cell>
          <cell r="HO48">
            <v>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0</v>
          </cell>
          <cell r="HU48">
            <v>0</v>
          </cell>
          <cell r="HV48">
            <v>0</v>
          </cell>
          <cell r="HW48">
            <v>0</v>
          </cell>
          <cell r="HX48">
            <v>0</v>
          </cell>
          <cell r="HY48">
            <v>0</v>
          </cell>
          <cell r="HZ48">
            <v>0</v>
          </cell>
          <cell r="IA48">
            <v>0</v>
          </cell>
          <cell r="IB48">
            <v>0</v>
          </cell>
          <cell r="IC48">
            <v>0</v>
          </cell>
          <cell r="ID48">
            <v>0</v>
          </cell>
          <cell r="IE48">
            <v>0</v>
          </cell>
          <cell r="IF48">
            <v>0</v>
          </cell>
          <cell r="IG48">
            <v>0</v>
          </cell>
          <cell r="IH48">
            <v>0</v>
          </cell>
          <cell r="II48">
            <v>0</v>
          </cell>
          <cell r="IJ48">
            <v>0</v>
          </cell>
          <cell r="IK48">
            <v>0</v>
          </cell>
          <cell r="IL48">
            <v>0</v>
          </cell>
          <cell r="IM48">
            <v>0</v>
          </cell>
          <cell r="IN48">
            <v>0</v>
          </cell>
          <cell r="IO48">
            <v>0</v>
          </cell>
          <cell r="IP48">
            <v>0</v>
          </cell>
          <cell r="IQ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  <cell r="GY49">
            <v>0</v>
          </cell>
          <cell r="GZ49">
            <v>0</v>
          </cell>
          <cell r="HA49">
            <v>0</v>
          </cell>
          <cell r="HB49">
            <v>0</v>
          </cell>
          <cell r="HC49">
            <v>0</v>
          </cell>
          <cell r="HD49">
            <v>0</v>
          </cell>
          <cell r="HE49">
            <v>0</v>
          </cell>
          <cell r="HF49">
            <v>0</v>
          </cell>
          <cell r="HG49">
            <v>0</v>
          </cell>
          <cell r="HH49">
            <v>0</v>
          </cell>
          <cell r="HI49">
            <v>0</v>
          </cell>
          <cell r="HJ49">
            <v>0</v>
          </cell>
          <cell r="HK49">
            <v>0</v>
          </cell>
          <cell r="HL49">
            <v>0</v>
          </cell>
          <cell r="HM49">
            <v>0</v>
          </cell>
          <cell r="HN49">
            <v>0</v>
          </cell>
          <cell r="HO49">
            <v>0</v>
          </cell>
          <cell r="HP49">
            <v>0</v>
          </cell>
          <cell r="HQ49">
            <v>0</v>
          </cell>
          <cell r="HR49">
            <v>0</v>
          </cell>
          <cell r="HS49">
            <v>0</v>
          </cell>
          <cell r="HT49">
            <v>0</v>
          </cell>
          <cell r="HU49">
            <v>0</v>
          </cell>
          <cell r="HV49">
            <v>0</v>
          </cell>
          <cell r="HW49">
            <v>0</v>
          </cell>
          <cell r="HX49">
            <v>0</v>
          </cell>
          <cell r="HY49">
            <v>0</v>
          </cell>
          <cell r="HZ49">
            <v>0</v>
          </cell>
          <cell r="IA49">
            <v>0</v>
          </cell>
          <cell r="IB49">
            <v>0</v>
          </cell>
          <cell r="IC49">
            <v>0</v>
          </cell>
          <cell r="ID49">
            <v>0</v>
          </cell>
          <cell r="IE49">
            <v>0</v>
          </cell>
          <cell r="IF49">
            <v>0</v>
          </cell>
          <cell r="IG49">
            <v>0</v>
          </cell>
          <cell r="IH49">
            <v>0</v>
          </cell>
          <cell r="II49">
            <v>0</v>
          </cell>
          <cell r="IJ49">
            <v>0</v>
          </cell>
          <cell r="IK49">
            <v>0</v>
          </cell>
          <cell r="IL49">
            <v>0</v>
          </cell>
          <cell r="IM49">
            <v>0</v>
          </cell>
          <cell r="IN49">
            <v>0</v>
          </cell>
          <cell r="IO49">
            <v>0</v>
          </cell>
          <cell r="IP49">
            <v>0</v>
          </cell>
          <cell r="IQ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  <cell r="HU50">
            <v>0</v>
          </cell>
          <cell r="HV50">
            <v>0</v>
          </cell>
          <cell r="HW50">
            <v>0</v>
          </cell>
          <cell r="HX50">
            <v>0</v>
          </cell>
          <cell r="HY50">
            <v>0</v>
          </cell>
          <cell r="HZ50">
            <v>0</v>
          </cell>
          <cell r="IA50">
            <v>0</v>
          </cell>
          <cell r="IB50">
            <v>0</v>
          </cell>
          <cell r="IC50">
            <v>0</v>
          </cell>
          <cell r="ID50">
            <v>0</v>
          </cell>
          <cell r="IE50">
            <v>0</v>
          </cell>
          <cell r="IF50">
            <v>0</v>
          </cell>
          <cell r="IG50">
            <v>0</v>
          </cell>
          <cell r="IH50">
            <v>0</v>
          </cell>
          <cell r="II50">
            <v>0</v>
          </cell>
          <cell r="IJ50">
            <v>0</v>
          </cell>
          <cell r="IK50">
            <v>0</v>
          </cell>
          <cell r="IL50">
            <v>0</v>
          </cell>
          <cell r="IM50">
            <v>0</v>
          </cell>
          <cell r="IN50">
            <v>0</v>
          </cell>
          <cell r="IO50">
            <v>0</v>
          </cell>
          <cell r="IP50">
            <v>0</v>
          </cell>
          <cell r="IQ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0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0</v>
          </cell>
          <cell r="HN51">
            <v>0</v>
          </cell>
          <cell r="HO51">
            <v>0</v>
          </cell>
          <cell r="HP51">
            <v>0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0</v>
          </cell>
          <cell r="IG51">
            <v>0</v>
          </cell>
          <cell r="IH51">
            <v>0</v>
          </cell>
          <cell r="II51">
            <v>0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  <cell r="IN51">
            <v>0</v>
          </cell>
          <cell r="IO51">
            <v>0</v>
          </cell>
          <cell r="IP51">
            <v>0</v>
          </cell>
          <cell r="IQ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  <cell r="GY52">
            <v>0</v>
          </cell>
          <cell r="GZ52">
            <v>0</v>
          </cell>
          <cell r="HA52">
            <v>0</v>
          </cell>
          <cell r="HB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0</v>
          </cell>
          <cell r="HT52">
            <v>0</v>
          </cell>
          <cell r="HU52">
            <v>0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  <cell r="IA52">
            <v>0</v>
          </cell>
          <cell r="IB52">
            <v>0</v>
          </cell>
          <cell r="IC52">
            <v>0</v>
          </cell>
          <cell r="ID52">
            <v>0</v>
          </cell>
          <cell r="IE52">
            <v>0</v>
          </cell>
          <cell r="IF52">
            <v>0</v>
          </cell>
          <cell r="IG52">
            <v>0</v>
          </cell>
          <cell r="IH52">
            <v>0</v>
          </cell>
          <cell r="II52">
            <v>0</v>
          </cell>
          <cell r="IJ52">
            <v>0</v>
          </cell>
          <cell r="IK52">
            <v>0</v>
          </cell>
          <cell r="IL52">
            <v>0</v>
          </cell>
          <cell r="IM52">
            <v>0</v>
          </cell>
          <cell r="IN52">
            <v>0</v>
          </cell>
          <cell r="IO52">
            <v>0</v>
          </cell>
          <cell r="IP52">
            <v>0</v>
          </cell>
          <cell r="IQ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  <cell r="HU53">
            <v>0</v>
          </cell>
          <cell r="HV53">
            <v>0</v>
          </cell>
          <cell r="HW53">
            <v>0</v>
          </cell>
          <cell r="HX53">
            <v>0</v>
          </cell>
          <cell r="HY53">
            <v>0</v>
          </cell>
          <cell r="HZ53">
            <v>0</v>
          </cell>
          <cell r="IA53">
            <v>0</v>
          </cell>
          <cell r="IB53">
            <v>0</v>
          </cell>
          <cell r="IC53">
            <v>0</v>
          </cell>
          <cell r="ID53">
            <v>0</v>
          </cell>
          <cell r="IE53">
            <v>0</v>
          </cell>
          <cell r="IF53">
            <v>0</v>
          </cell>
          <cell r="IG53">
            <v>0</v>
          </cell>
          <cell r="IH53">
            <v>0</v>
          </cell>
          <cell r="II53">
            <v>0</v>
          </cell>
          <cell r="IJ53">
            <v>0</v>
          </cell>
          <cell r="IK53">
            <v>0</v>
          </cell>
          <cell r="IL53">
            <v>0</v>
          </cell>
          <cell r="IM53">
            <v>0</v>
          </cell>
          <cell r="IN53">
            <v>0</v>
          </cell>
          <cell r="IO53">
            <v>0</v>
          </cell>
          <cell r="IP53">
            <v>0</v>
          </cell>
          <cell r="IQ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  <cell r="IC54">
            <v>0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0</v>
          </cell>
          <cell r="IM54">
            <v>0</v>
          </cell>
          <cell r="IN54">
            <v>0</v>
          </cell>
          <cell r="IO54">
            <v>0</v>
          </cell>
          <cell r="IP54">
            <v>0</v>
          </cell>
          <cell r="IQ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0</v>
          </cell>
          <cell r="HN55">
            <v>0</v>
          </cell>
          <cell r="HO55">
            <v>0</v>
          </cell>
          <cell r="HP55">
            <v>0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0</v>
          </cell>
          <cell r="IG55">
            <v>0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M55">
            <v>0</v>
          </cell>
          <cell r="IN55">
            <v>0</v>
          </cell>
          <cell r="IO55">
            <v>0</v>
          </cell>
          <cell r="IP55">
            <v>0</v>
          </cell>
          <cell r="IQ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M56">
            <v>0</v>
          </cell>
          <cell r="GN56">
            <v>0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S56">
            <v>0</v>
          </cell>
          <cell r="GT56">
            <v>0</v>
          </cell>
          <cell r="GU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  <cell r="HC56">
            <v>0</v>
          </cell>
          <cell r="HD56">
            <v>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0</v>
          </cell>
          <cell r="HJ56">
            <v>0</v>
          </cell>
          <cell r="HK56">
            <v>0</v>
          </cell>
          <cell r="HL56">
            <v>0</v>
          </cell>
          <cell r="HM56">
            <v>0</v>
          </cell>
          <cell r="HN56">
            <v>0</v>
          </cell>
          <cell r="HO56">
            <v>0</v>
          </cell>
          <cell r="HP56">
            <v>0</v>
          </cell>
          <cell r="HQ56">
            <v>0</v>
          </cell>
          <cell r="HR56">
            <v>0</v>
          </cell>
          <cell r="HS56">
            <v>0</v>
          </cell>
          <cell r="HT56">
            <v>0</v>
          </cell>
          <cell r="HU56">
            <v>0</v>
          </cell>
          <cell r="HV56">
            <v>0</v>
          </cell>
          <cell r="HW56">
            <v>0</v>
          </cell>
          <cell r="HX56">
            <v>0</v>
          </cell>
          <cell r="HY56">
            <v>0</v>
          </cell>
          <cell r="HZ56">
            <v>0</v>
          </cell>
          <cell r="IA56">
            <v>0</v>
          </cell>
          <cell r="IB56">
            <v>0</v>
          </cell>
          <cell r="IC56">
            <v>0</v>
          </cell>
          <cell r="ID56">
            <v>0</v>
          </cell>
          <cell r="IE56">
            <v>0</v>
          </cell>
          <cell r="IF56">
            <v>0</v>
          </cell>
          <cell r="IG56">
            <v>0</v>
          </cell>
          <cell r="IH56">
            <v>0</v>
          </cell>
          <cell r="II56">
            <v>0</v>
          </cell>
          <cell r="IJ56">
            <v>0</v>
          </cell>
          <cell r="IK56">
            <v>0</v>
          </cell>
          <cell r="IL56">
            <v>0</v>
          </cell>
          <cell r="IM56">
            <v>0</v>
          </cell>
          <cell r="IN56">
            <v>0</v>
          </cell>
          <cell r="IO56">
            <v>0</v>
          </cell>
          <cell r="IP56">
            <v>0</v>
          </cell>
          <cell r="IQ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0</v>
          </cell>
          <cell r="GE57">
            <v>0</v>
          </cell>
          <cell r="GF57">
            <v>0</v>
          </cell>
          <cell r="GG57">
            <v>0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  <cell r="HU57">
            <v>0</v>
          </cell>
          <cell r="HV57">
            <v>0</v>
          </cell>
          <cell r="HW57">
            <v>0</v>
          </cell>
          <cell r="HX57">
            <v>0</v>
          </cell>
          <cell r="HY57">
            <v>0</v>
          </cell>
          <cell r="HZ57">
            <v>0</v>
          </cell>
          <cell r="IA57">
            <v>0</v>
          </cell>
          <cell r="IB57">
            <v>0</v>
          </cell>
          <cell r="IC57">
            <v>0</v>
          </cell>
          <cell r="ID57">
            <v>0</v>
          </cell>
          <cell r="IE57">
            <v>0</v>
          </cell>
          <cell r="IF57">
            <v>0</v>
          </cell>
          <cell r="IG57">
            <v>0</v>
          </cell>
          <cell r="IH57">
            <v>0</v>
          </cell>
          <cell r="II57">
            <v>0</v>
          </cell>
          <cell r="IJ57">
            <v>0</v>
          </cell>
          <cell r="IK57">
            <v>0</v>
          </cell>
          <cell r="IL57">
            <v>0</v>
          </cell>
          <cell r="IM57">
            <v>0</v>
          </cell>
          <cell r="IN57">
            <v>0</v>
          </cell>
          <cell r="IO57">
            <v>0</v>
          </cell>
          <cell r="IP57">
            <v>0</v>
          </cell>
          <cell r="IQ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0</v>
          </cell>
          <cell r="GU58">
            <v>0</v>
          </cell>
          <cell r="GV58">
            <v>0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0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0</v>
          </cell>
          <cell r="HN58">
            <v>0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  <cell r="IH58">
            <v>0</v>
          </cell>
          <cell r="II58">
            <v>0</v>
          </cell>
          <cell r="IJ58">
            <v>0</v>
          </cell>
          <cell r="IK58">
            <v>0</v>
          </cell>
          <cell r="IL58">
            <v>0</v>
          </cell>
          <cell r="IM58">
            <v>0</v>
          </cell>
          <cell r="IN58">
            <v>0</v>
          </cell>
          <cell r="IO58">
            <v>0</v>
          </cell>
          <cell r="IP58">
            <v>0</v>
          </cell>
          <cell r="IQ58">
            <v>0</v>
          </cell>
        </row>
        <row r="59">
          <cell r="B59">
            <v>853.95299999999997</v>
          </cell>
          <cell r="C59">
            <v>475.82600000000002</v>
          </cell>
          <cell r="D59">
            <v>378.12700000000001</v>
          </cell>
          <cell r="E59">
            <v>523.726</v>
          </cell>
          <cell r="F59">
            <v>279.26799999999997</v>
          </cell>
          <cell r="G59">
            <v>244.458</v>
          </cell>
          <cell r="H59">
            <v>330.22699999999998</v>
          </cell>
          <cell r="I59">
            <v>196.55799999999999</v>
          </cell>
          <cell r="J59">
            <v>133.66999999999999</v>
          </cell>
          <cell r="K59">
            <v>299.75400000000002</v>
          </cell>
          <cell r="L59">
            <v>159.51499999999999</v>
          </cell>
          <cell r="M59">
            <v>140.239</v>
          </cell>
          <cell r="N59">
            <v>3067.665</v>
          </cell>
          <cell r="O59">
            <v>1637.424</v>
          </cell>
          <cell r="P59">
            <v>1430.241</v>
          </cell>
          <cell r="Q59">
            <v>5266.0749999999998</v>
          </cell>
          <cell r="R59">
            <v>2581.5140000000001</v>
          </cell>
          <cell r="S59">
            <v>2684.5610000000001</v>
          </cell>
          <cell r="T59">
            <v>879.27</v>
          </cell>
          <cell r="U59">
            <v>410.601</v>
          </cell>
          <cell r="V59">
            <v>468.67</v>
          </cell>
          <cell r="W59">
            <v>631.66600000000005</v>
          </cell>
          <cell r="X59">
            <v>304.935</v>
          </cell>
          <cell r="Y59">
            <v>326.73099999999999</v>
          </cell>
          <cell r="Z59">
            <v>422.18900000000002</v>
          </cell>
          <cell r="AA59">
            <v>222.327</v>
          </cell>
          <cell r="AB59">
            <v>199.86199999999999</v>
          </cell>
          <cell r="AC59">
            <v>209.477</v>
          </cell>
          <cell r="AD59">
            <v>82.608000000000004</v>
          </cell>
          <cell r="AE59">
            <v>126.869</v>
          </cell>
          <cell r="AF59">
            <v>79.055999999999997</v>
          </cell>
          <cell r="AG59">
            <v>29.748999999999999</v>
          </cell>
          <cell r="AH59">
            <v>49.307000000000002</v>
          </cell>
          <cell r="AI59">
            <v>78.504999999999995</v>
          </cell>
          <cell r="AJ59">
            <v>43.655000000000001</v>
          </cell>
          <cell r="AK59">
            <v>34.848999999999997</v>
          </cell>
          <cell r="AL59">
            <v>169.1</v>
          </cell>
          <cell r="AM59">
            <v>62.011000000000003</v>
          </cell>
          <cell r="AN59">
            <v>107.09</v>
          </cell>
          <cell r="AO59">
            <v>379.81900000000002</v>
          </cell>
          <cell r="AP59">
            <v>168.791</v>
          </cell>
          <cell r="AQ59">
            <v>211.02799999999999</v>
          </cell>
          <cell r="AR59">
            <v>234.95</v>
          </cell>
          <cell r="AS59">
            <v>118.983</v>
          </cell>
          <cell r="AT59">
            <v>115.967</v>
          </cell>
          <cell r="AU59">
            <v>23.742000000000001</v>
          </cell>
          <cell r="AV59">
            <v>8.7530000000000001</v>
          </cell>
          <cell r="AW59">
            <v>14.99</v>
          </cell>
          <cell r="AX59">
            <v>144.869</v>
          </cell>
          <cell r="AY59">
            <v>49.808</v>
          </cell>
          <cell r="AZ59">
            <v>95.061000000000007</v>
          </cell>
          <cell r="BA59">
            <v>167.54</v>
          </cell>
          <cell r="BB59">
            <v>96.39</v>
          </cell>
          <cell r="BC59">
            <v>71.150000000000006</v>
          </cell>
          <cell r="BD59">
            <v>72.537000000000006</v>
          </cell>
          <cell r="BE59">
            <v>46.191000000000003</v>
          </cell>
          <cell r="BF59">
            <v>26.346</v>
          </cell>
          <cell r="BG59">
            <v>64.804000000000002</v>
          </cell>
          <cell r="BH59">
            <v>40.533000000000001</v>
          </cell>
          <cell r="BI59">
            <v>24.271999999999998</v>
          </cell>
          <cell r="BJ59">
            <v>10.63</v>
          </cell>
          <cell r="BK59">
            <v>7.7240000000000002</v>
          </cell>
          <cell r="BL59">
            <v>2.907</v>
          </cell>
          <cell r="BM59">
            <v>102.736</v>
          </cell>
          <cell r="BN59">
            <v>55.857999999999997</v>
          </cell>
          <cell r="BO59">
            <v>46.878</v>
          </cell>
          <cell r="BP59">
            <v>2491.0709999999999</v>
          </cell>
          <cell r="BQ59">
            <v>1298.105</v>
          </cell>
          <cell r="BR59">
            <v>1192.9659999999999</v>
          </cell>
          <cell r="BS59">
            <v>480.98200000000003</v>
          </cell>
          <cell r="BT59">
            <v>244.67699999999999</v>
          </cell>
          <cell r="BU59">
            <v>236.304</v>
          </cell>
          <cell r="BV59">
            <v>120.91500000000001</v>
          </cell>
          <cell r="BW59">
            <v>60.231000000000002</v>
          </cell>
          <cell r="BX59">
            <v>60.685000000000002</v>
          </cell>
          <cell r="BY59">
            <v>136.67599999999999</v>
          </cell>
          <cell r="BZ59">
            <v>73.5</v>
          </cell>
          <cell r="CA59">
            <v>63.176000000000002</v>
          </cell>
          <cell r="CB59">
            <v>223.39</v>
          </cell>
          <cell r="CC59">
            <v>110.947</v>
          </cell>
          <cell r="CD59">
            <v>112.443</v>
          </cell>
          <cell r="CE59">
            <v>2010.09</v>
          </cell>
          <cell r="CF59">
            <v>1053.4269999999999</v>
          </cell>
          <cell r="CG59">
            <v>956.66200000000003</v>
          </cell>
          <cell r="CH59">
            <v>908.14300000000003</v>
          </cell>
          <cell r="CI59">
            <v>459.73599999999999</v>
          </cell>
          <cell r="CJ59">
            <v>448.40699999999998</v>
          </cell>
          <cell r="CK59">
            <v>261.40499999999997</v>
          </cell>
          <cell r="CL59">
            <v>129.78800000000001</v>
          </cell>
          <cell r="CM59">
            <v>131.61600000000001</v>
          </cell>
          <cell r="CN59">
            <v>274.43400000000003</v>
          </cell>
          <cell r="CO59">
            <v>139.02500000000001</v>
          </cell>
          <cell r="CP59">
            <v>135.40899999999999</v>
          </cell>
          <cell r="CQ59">
            <v>372.30399999999997</v>
          </cell>
          <cell r="CR59">
            <v>190.922</v>
          </cell>
          <cell r="CS59">
            <v>181.38200000000001</v>
          </cell>
          <cell r="CT59">
            <v>1101.9469999999999</v>
          </cell>
          <cell r="CU59">
            <v>593.69100000000003</v>
          </cell>
          <cell r="CV59">
            <v>508.255</v>
          </cell>
          <cell r="CW59">
            <v>463.11200000000002</v>
          </cell>
          <cell r="CX59">
            <v>245.71700000000001</v>
          </cell>
          <cell r="CY59">
            <v>217.39599999999999</v>
          </cell>
          <cell r="CZ59">
            <v>638.83500000000004</v>
          </cell>
          <cell r="DA59">
            <v>347.97500000000002</v>
          </cell>
          <cell r="DB59">
            <v>290.86</v>
          </cell>
          <cell r="DC59">
            <v>400.74299999999999</v>
          </cell>
          <cell r="DD59">
            <v>207.38800000000001</v>
          </cell>
          <cell r="DE59">
            <v>193.35599999999999</v>
          </cell>
          <cell r="DF59">
            <v>238.09100000000001</v>
          </cell>
          <cell r="DG59">
            <v>140.58699999999999</v>
          </cell>
          <cell r="DH59">
            <v>97.504000000000005</v>
          </cell>
          <cell r="DI59">
            <v>203.899</v>
          </cell>
          <cell r="DJ59">
            <v>117.149</v>
          </cell>
          <cell r="DK59">
            <v>86.75</v>
          </cell>
          <cell r="DL59">
            <v>2287.1729999999998</v>
          </cell>
          <cell r="DM59">
            <v>1180.9559999999999</v>
          </cell>
          <cell r="DN59">
            <v>1106.2159999999999</v>
          </cell>
          <cell r="DO59">
            <v>3964.9989999999998</v>
          </cell>
          <cell r="DP59">
            <v>1934.627</v>
          </cell>
          <cell r="DQ59">
            <v>2030.3720000000001</v>
          </cell>
          <cell r="DR59">
            <v>592.35699999999997</v>
          </cell>
          <cell r="DS59">
            <v>310.22000000000003</v>
          </cell>
          <cell r="DT59">
            <v>282.13799999999998</v>
          </cell>
          <cell r="DU59">
            <v>411.57799999999997</v>
          </cell>
          <cell r="DV59">
            <v>223.785</v>
          </cell>
          <cell r="DW59">
            <v>187.79400000000001</v>
          </cell>
          <cell r="DX59">
            <v>273.33300000000003</v>
          </cell>
          <cell r="DY59">
            <v>156.56200000000001</v>
          </cell>
          <cell r="DZ59">
            <v>116.771</v>
          </cell>
          <cell r="EA59">
            <v>138.24600000000001</v>
          </cell>
          <cell r="EB59">
            <v>67.222999999999999</v>
          </cell>
          <cell r="EC59">
            <v>71.022999999999996</v>
          </cell>
          <cell r="ED59">
            <v>49.173999999999999</v>
          </cell>
          <cell r="EE59">
            <v>24.292000000000002</v>
          </cell>
          <cell r="EF59">
            <v>24.881</v>
          </cell>
          <cell r="EG59">
            <v>61.875999999999998</v>
          </cell>
          <cell r="EH59">
            <v>33.628999999999998</v>
          </cell>
          <cell r="EI59">
            <v>28.247</v>
          </cell>
          <cell r="EJ59">
            <v>118.90300000000001</v>
          </cell>
          <cell r="EK59">
            <v>52.805999999999997</v>
          </cell>
          <cell r="EL59">
            <v>66.096999999999994</v>
          </cell>
          <cell r="EM59">
            <v>254.28399999999999</v>
          </cell>
          <cell r="EN59">
            <v>124.973</v>
          </cell>
          <cell r="EO59">
            <v>129.31</v>
          </cell>
          <cell r="EP59">
            <v>161.947</v>
          </cell>
          <cell r="EQ59">
            <v>90.89</v>
          </cell>
          <cell r="ER59">
            <v>71.057000000000002</v>
          </cell>
          <cell r="ES59">
            <v>19.725000000000001</v>
          </cell>
          <cell r="ET59">
            <v>9.3989999999999991</v>
          </cell>
          <cell r="EU59">
            <v>10.326000000000001</v>
          </cell>
          <cell r="EV59">
            <v>92.335999999999999</v>
          </cell>
          <cell r="EW59">
            <v>34.084000000000003</v>
          </cell>
          <cell r="EX59">
            <v>58.253</v>
          </cell>
          <cell r="EY59">
            <v>130.39400000000001</v>
          </cell>
          <cell r="EZ59">
            <v>78.61</v>
          </cell>
          <cell r="FA59">
            <v>51.783999999999999</v>
          </cell>
          <cell r="FB59">
            <v>52.44</v>
          </cell>
          <cell r="FC59">
            <v>34.323</v>
          </cell>
          <cell r="FD59">
            <v>18.117999999999999</v>
          </cell>
          <cell r="FE59">
            <v>41.951000000000001</v>
          </cell>
          <cell r="FF59">
            <v>26.259</v>
          </cell>
          <cell r="FG59">
            <v>15.693</v>
          </cell>
          <cell r="FH59">
            <v>4.2409999999999997</v>
          </cell>
          <cell r="FI59">
            <v>4.2409999999999997</v>
          </cell>
          <cell r="FJ59">
            <v>0</v>
          </cell>
          <cell r="FK59">
            <v>88.441999999999993</v>
          </cell>
          <cell r="FL59">
            <v>52.350999999999999</v>
          </cell>
          <cell r="FM59">
            <v>36.091000000000001</v>
          </cell>
          <cell r="FN59">
            <v>845.15300000000002</v>
          </cell>
          <cell r="FO59">
            <v>449.67099999999999</v>
          </cell>
          <cell r="FP59">
            <v>395.48200000000003</v>
          </cell>
          <cell r="FQ59">
            <v>140.684</v>
          </cell>
          <cell r="FR59">
            <v>74.831999999999994</v>
          </cell>
          <cell r="FS59">
            <v>65.852000000000004</v>
          </cell>
          <cell r="FT59">
            <v>39.799999999999997</v>
          </cell>
          <cell r="FU59">
            <v>19.262</v>
          </cell>
          <cell r="FV59">
            <v>20.539000000000001</v>
          </cell>
          <cell r="FW59">
            <v>37.814</v>
          </cell>
          <cell r="FX59">
            <v>17.972999999999999</v>
          </cell>
          <cell r="FY59">
            <v>19.841000000000001</v>
          </cell>
          <cell r="FZ59">
            <v>63.069000000000003</v>
          </cell>
          <cell r="GA59">
            <v>37.597000000000001</v>
          </cell>
          <cell r="GB59">
            <v>25.472000000000001</v>
          </cell>
          <cell r="GC59">
            <v>704.46900000000005</v>
          </cell>
          <cell r="GD59">
            <v>374.839</v>
          </cell>
          <cell r="GE59">
            <v>329.63</v>
          </cell>
          <cell r="GF59">
            <v>290.63600000000002</v>
          </cell>
          <cell r="GG59">
            <v>151.71899999999999</v>
          </cell>
          <cell r="GH59">
            <v>138.917</v>
          </cell>
          <cell r="GI59">
            <v>86.527000000000001</v>
          </cell>
          <cell r="GJ59">
            <v>45.343000000000004</v>
          </cell>
          <cell r="GK59">
            <v>41.183999999999997</v>
          </cell>
          <cell r="GL59">
            <v>85.728999999999999</v>
          </cell>
          <cell r="GM59">
            <v>45.198999999999998</v>
          </cell>
          <cell r="GN59">
            <v>40.53</v>
          </cell>
          <cell r="GO59">
            <v>118.38</v>
          </cell>
          <cell r="GP59">
            <v>61.177</v>
          </cell>
          <cell r="GQ59">
            <v>57.204000000000001</v>
          </cell>
          <cell r="GR59">
            <v>413.83199999999999</v>
          </cell>
          <cell r="GS59">
            <v>223.12</v>
          </cell>
          <cell r="GT59">
            <v>190.71199999999999</v>
          </cell>
          <cell r="GU59">
            <v>157.601</v>
          </cell>
          <cell r="GV59">
            <v>80.429000000000002</v>
          </cell>
          <cell r="GW59">
            <v>77.171999999999997</v>
          </cell>
          <cell r="GX59">
            <v>256.23099999999999</v>
          </cell>
          <cell r="GY59">
            <v>142.691</v>
          </cell>
          <cell r="GZ59">
            <v>113.54</v>
          </cell>
          <cell r="HA59">
            <v>150.63800000000001</v>
          </cell>
          <cell r="HB59">
            <v>80.703999999999994</v>
          </cell>
          <cell r="HC59">
            <v>69.933000000000007</v>
          </cell>
          <cell r="HD59">
            <v>105.59399999999999</v>
          </cell>
          <cell r="HE59">
            <v>61.987000000000002</v>
          </cell>
          <cell r="HF59">
            <v>43.606999999999999</v>
          </cell>
          <cell r="HG59">
            <v>55.22</v>
          </cell>
          <cell r="HH59">
            <v>32.712000000000003</v>
          </cell>
          <cell r="HI59">
            <v>22.507999999999999</v>
          </cell>
          <cell r="HJ59">
            <v>789.93299999999999</v>
          </cell>
          <cell r="HK59">
            <v>416.959</v>
          </cell>
          <cell r="HL59">
            <v>372.97399999999999</v>
          </cell>
          <cell r="HM59">
            <v>1413.63</v>
          </cell>
          <cell r="HN59">
            <v>694.80200000000002</v>
          </cell>
          <cell r="HO59">
            <v>718.82799999999997</v>
          </cell>
          <cell r="HP59">
            <v>199.232</v>
          </cell>
          <cell r="HQ59">
            <v>96.426000000000002</v>
          </cell>
          <cell r="HR59">
            <v>102.807</v>
          </cell>
          <cell r="HS59">
            <v>143.75700000000001</v>
          </cell>
          <cell r="HT59">
            <v>72.322999999999993</v>
          </cell>
          <cell r="HU59">
            <v>71.433999999999997</v>
          </cell>
          <cell r="HV59">
            <v>80.596999999999994</v>
          </cell>
          <cell r="HW59">
            <v>44.749000000000002</v>
          </cell>
          <cell r="HX59">
            <v>35.847999999999999</v>
          </cell>
          <cell r="HY59">
            <v>63.16</v>
          </cell>
          <cell r="HZ59">
            <v>27.573</v>
          </cell>
          <cell r="IA59">
            <v>35.587000000000003</v>
          </cell>
          <cell r="IB59">
            <v>18.059999999999999</v>
          </cell>
          <cell r="IC59">
            <v>7.2960000000000003</v>
          </cell>
          <cell r="ID59">
            <v>10.765000000000001</v>
          </cell>
          <cell r="IE59">
            <v>17.283000000000001</v>
          </cell>
          <cell r="IF59">
            <v>10.298999999999999</v>
          </cell>
          <cell r="IG59">
            <v>6.984</v>
          </cell>
          <cell r="IH59">
            <v>38.192</v>
          </cell>
          <cell r="II59">
            <v>13.804</v>
          </cell>
          <cell r="IJ59">
            <v>24.388999999999999</v>
          </cell>
          <cell r="IK59">
            <v>70.004000000000005</v>
          </cell>
          <cell r="IL59">
            <v>34.042000000000002</v>
          </cell>
          <cell r="IM59">
            <v>35.962000000000003</v>
          </cell>
          <cell r="IN59">
            <v>41.465000000000003</v>
          </cell>
          <cell r="IO59">
            <v>23.593</v>
          </cell>
          <cell r="IP59">
            <v>17.870999999999999</v>
          </cell>
          <cell r="IQ59">
            <v>6.4249999999999998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0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0</v>
          </cell>
          <cell r="FU60">
            <v>0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0</v>
          </cell>
          <cell r="GE60">
            <v>0</v>
          </cell>
          <cell r="GF60">
            <v>0</v>
          </cell>
          <cell r="GG60">
            <v>0</v>
          </cell>
          <cell r="GH60">
            <v>0</v>
          </cell>
          <cell r="GI60">
            <v>0</v>
          </cell>
          <cell r="GJ60">
            <v>0</v>
          </cell>
          <cell r="GK60">
            <v>0</v>
          </cell>
          <cell r="GL60">
            <v>0</v>
          </cell>
          <cell r="GM60">
            <v>0</v>
          </cell>
          <cell r="GN60">
            <v>0</v>
          </cell>
          <cell r="GO60">
            <v>0</v>
          </cell>
          <cell r="GP60">
            <v>0</v>
          </cell>
          <cell r="GQ60">
            <v>0</v>
          </cell>
          <cell r="GR60">
            <v>0</v>
          </cell>
          <cell r="GS60">
            <v>0</v>
          </cell>
          <cell r="GT60">
            <v>0</v>
          </cell>
          <cell r="GU60">
            <v>0</v>
          </cell>
          <cell r="GV60">
            <v>0</v>
          </cell>
          <cell r="GW60">
            <v>0</v>
          </cell>
          <cell r="GX60">
            <v>0</v>
          </cell>
          <cell r="GY60">
            <v>0</v>
          </cell>
          <cell r="GZ60">
            <v>0</v>
          </cell>
          <cell r="HA60">
            <v>0</v>
          </cell>
          <cell r="HB60">
            <v>0</v>
          </cell>
          <cell r="HC60">
            <v>0</v>
          </cell>
          <cell r="HD60">
            <v>0</v>
          </cell>
          <cell r="HE60">
            <v>0</v>
          </cell>
          <cell r="HF60">
            <v>0</v>
          </cell>
          <cell r="HG60">
            <v>0</v>
          </cell>
          <cell r="HH60">
            <v>0</v>
          </cell>
          <cell r="HI60">
            <v>0</v>
          </cell>
          <cell r="HJ60">
            <v>0</v>
          </cell>
          <cell r="HK60">
            <v>0</v>
          </cell>
          <cell r="HL60">
            <v>0</v>
          </cell>
          <cell r="HM60">
            <v>0</v>
          </cell>
          <cell r="HN60">
            <v>0</v>
          </cell>
          <cell r="HO60">
            <v>0</v>
          </cell>
          <cell r="HP60">
            <v>0</v>
          </cell>
          <cell r="HQ60">
            <v>0</v>
          </cell>
          <cell r="HR60">
            <v>0</v>
          </cell>
          <cell r="HS60">
            <v>0</v>
          </cell>
          <cell r="HT60">
            <v>0</v>
          </cell>
          <cell r="HU60">
            <v>0</v>
          </cell>
          <cell r="HV60">
            <v>0</v>
          </cell>
          <cell r="HW60">
            <v>0</v>
          </cell>
          <cell r="HX60">
            <v>0</v>
          </cell>
          <cell r="HY60">
            <v>0</v>
          </cell>
          <cell r="HZ60">
            <v>0</v>
          </cell>
          <cell r="IA60">
            <v>0</v>
          </cell>
          <cell r="IB60">
            <v>0</v>
          </cell>
          <cell r="IC60">
            <v>0</v>
          </cell>
          <cell r="ID60">
            <v>0</v>
          </cell>
          <cell r="IE60">
            <v>0</v>
          </cell>
          <cell r="IF60">
            <v>0</v>
          </cell>
          <cell r="IG60">
            <v>0</v>
          </cell>
          <cell r="IH60">
            <v>0</v>
          </cell>
          <cell r="II60">
            <v>0</v>
          </cell>
          <cell r="IJ60">
            <v>0</v>
          </cell>
          <cell r="IK60">
            <v>0</v>
          </cell>
          <cell r="IL60">
            <v>0</v>
          </cell>
          <cell r="IM60">
            <v>0</v>
          </cell>
          <cell r="IN60">
            <v>0</v>
          </cell>
          <cell r="IO60">
            <v>0</v>
          </cell>
          <cell r="IP60">
            <v>0</v>
          </cell>
          <cell r="IQ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0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0</v>
          </cell>
          <cell r="FR61">
            <v>0</v>
          </cell>
          <cell r="FS61">
            <v>0</v>
          </cell>
          <cell r="FT61">
            <v>0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  <cell r="GY61">
            <v>0</v>
          </cell>
          <cell r="GZ61">
            <v>0</v>
          </cell>
          <cell r="HA61">
            <v>0</v>
          </cell>
          <cell r="HB61">
            <v>0</v>
          </cell>
          <cell r="HC61">
            <v>0</v>
          </cell>
          <cell r="HD61">
            <v>0</v>
          </cell>
          <cell r="HE61">
            <v>0</v>
          </cell>
          <cell r="HF61">
            <v>0</v>
          </cell>
          <cell r="HG61">
            <v>0</v>
          </cell>
          <cell r="HH61">
            <v>0</v>
          </cell>
          <cell r="HI61">
            <v>0</v>
          </cell>
          <cell r="HJ61">
            <v>0</v>
          </cell>
          <cell r="HK61">
            <v>0</v>
          </cell>
          <cell r="HL61">
            <v>0</v>
          </cell>
          <cell r="HM61">
            <v>0</v>
          </cell>
          <cell r="HN61">
            <v>0</v>
          </cell>
          <cell r="HO61">
            <v>0</v>
          </cell>
          <cell r="HP61">
            <v>0</v>
          </cell>
          <cell r="HQ61">
            <v>0</v>
          </cell>
          <cell r="HR61">
            <v>0</v>
          </cell>
          <cell r="HS61">
            <v>0</v>
          </cell>
          <cell r="HT61">
            <v>0</v>
          </cell>
          <cell r="HU61">
            <v>0</v>
          </cell>
          <cell r="HV61">
            <v>0</v>
          </cell>
          <cell r="HW61">
            <v>0</v>
          </cell>
          <cell r="HX61">
            <v>0</v>
          </cell>
          <cell r="HY61">
            <v>0</v>
          </cell>
          <cell r="HZ61">
            <v>0</v>
          </cell>
          <cell r="IA61">
            <v>0</v>
          </cell>
          <cell r="IB61">
            <v>0</v>
          </cell>
          <cell r="IC61">
            <v>0</v>
          </cell>
          <cell r="ID61">
            <v>0</v>
          </cell>
          <cell r="IE61">
            <v>0</v>
          </cell>
          <cell r="IF61">
            <v>0</v>
          </cell>
          <cell r="IG61">
            <v>0</v>
          </cell>
          <cell r="IH61">
            <v>0</v>
          </cell>
          <cell r="II61">
            <v>0</v>
          </cell>
          <cell r="IJ61">
            <v>0</v>
          </cell>
          <cell r="IK61">
            <v>0</v>
          </cell>
          <cell r="IL61">
            <v>0</v>
          </cell>
          <cell r="IM61">
            <v>0</v>
          </cell>
          <cell r="IN61">
            <v>0</v>
          </cell>
          <cell r="IO61">
            <v>0</v>
          </cell>
          <cell r="IP61">
            <v>0</v>
          </cell>
          <cell r="IQ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0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G62">
            <v>0</v>
          </cell>
          <cell r="GH62">
            <v>0</v>
          </cell>
          <cell r="GI62">
            <v>0</v>
          </cell>
          <cell r="GJ62">
            <v>0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  <cell r="HU62">
            <v>0</v>
          </cell>
          <cell r="HV62">
            <v>0</v>
          </cell>
          <cell r="HW62">
            <v>0</v>
          </cell>
          <cell r="HX62">
            <v>0</v>
          </cell>
          <cell r="HY62">
            <v>0</v>
          </cell>
          <cell r="HZ62">
            <v>0</v>
          </cell>
          <cell r="IA62">
            <v>0</v>
          </cell>
          <cell r="IB62">
            <v>0</v>
          </cell>
          <cell r="IC62">
            <v>0</v>
          </cell>
          <cell r="ID62">
            <v>0</v>
          </cell>
          <cell r="IE62">
            <v>0</v>
          </cell>
          <cell r="IF62">
            <v>0</v>
          </cell>
          <cell r="IG62">
            <v>0</v>
          </cell>
          <cell r="IH62">
            <v>0</v>
          </cell>
          <cell r="II62">
            <v>0</v>
          </cell>
          <cell r="IJ62">
            <v>0</v>
          </cell>
          <cell r="IK62">
            <v>0</v>
          </cell>
          <cell r="IL62">
            <v>0</v>
          </cell>
          <cell r="IM62">
            <v>0</v>
          </cell>
          <cell r="IN62">
            <v>0</v>
          </cell>
          <cell r="IO62">
            <v>0</v>
          </cell>
          <cell r="IP62">
            <v>0</v>
          </cell>
          <cell r="IQ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Q63">
            <v>0</v>
          </cell>
          <cell r="FR63">
            <v>0</v>
          </cell>
          <cell r="FS63">
            <v>0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0</v>
          </cell>
          <cell r="GB63">
            <v>0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0</v>
          </cell>
          <cell r="GJ63">
            <v>0</v>
          </cell>
          <cell r="GK63">
            <v>0</v>
          </cell>
          <cell r="GL63">
            <v>0</v>
          </cell>
          <cell r="GM63">
            <v>0</v>
          </cell>
          <cell r="GN63">
            <v>0</v>
          </cell>
          <cell r="GO63">
            <v>0</v>
          </cell>
          <cell r="GP63">
            <v>0</v>
          </cell>
          <cell r="GQ63">
            <v>0</v>
          </cell>
          <cell r="GR63">
            <v>0</v>
          </cell>
          <cell r="GS63">
            <v>0</v>
          </cell>
          <cell r="GT63">
            <v>0</v>
          </cell>
          <cell r="GU63">
            <v>0</v>
          </cell>
          <cell r="GV63">
            <v>0</v>
          </cell>
          <cell r="GW63">
            <v>0</v>
          </cell>
          <cell r="GX63">
            <v>0</v>
          </cell>
          <cell r="GY63">
            <v>0</v>
          </cell>
          <cell r="GZ63">
            <v>0</v>
          </cell>
          <cell r="HA63">
            <v>0</v>
          </cell>
          <cell r="HB63">
            <v>0</v>
          </cell>
          <cell r="HC63">
            <v>0</v>
          </cell>
          <cell r="HD63">
            <v>0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0</v>
          </cell>
          <cell r="HJ63">
            <v>0</v>
          </cell>
          <cell r="HK63">
            <v>0</v>
          </cell>
          <cell r="HL63">
            <v>0</v>
          </cell>
          <cell r="HM63">
            <v>0</v>
          </cell>
          <cell r="HN63">
            <v>0</v>
          </cell>
          <cell r="HO63">
            <v>0</v>
          </cell>
          <cell r="HP63">
            <v>0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0</v>
          </cell>
          <cell r="IC63">
            <v>0</v>
          </cell>
          <cell r="ID63">
            <v>0</v>
          </cell>
          <cell r="IE63">
            <v>0</v>
          </cell>
          <cell r="IF63">
            <v>0</v>
          </cell>
          <cell r="IG63">
            <v>0</v>
          </cell>
          <cell r="IH63">
            <v>0</v>
          </cell>
          <cell r="II63">
            <v>0</v>
          </cell>
          <cell r="IJ63">
            <v>0</v>
          </cell>
          <cell r="IK63">
            <v>0</v>
          </cell>
          <cell r="IL63">
            <v>0</v>
          </cell>
          <cell r="IM63">
            <v>0</v>
          </cell>
          <cell r="IN63">
            <v>0</v>
          </cell>
          <cell r="IO63">
            <v>0</v>
          </cell>
          <cell r="IP63">
            <v>0</v>
          </cell>
          <cell r="IQ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  <cell r="HU64">
            <v>0</v>
          </cell>
          <cell r="HV64">
            <v>0</v>
          </cell>
          <cell r="HW64">
            <v>0</v>
          </cell>
          <cell r="HX64">
            <v>0</v>
          </cell>
          <cell r="HY64">
            <v>0</v>
          </cell>
          <cell r="HZ64">
            <v>0</v>
          </cell>
          <cell r="IA64">
            <v>0</v>
          </cell>
          <cell r="IB64">
            <v>0</v>
          </cell>
          <cell r="IC64">
            <v>0</v>
          </cell>
          <cell r="ID64">
            <v>0</v>
          </cell>
          <cell r="IE64">
            <v>0</v>
          </cell>
          <cell r="IF64">
            <v>0</v>
          </cell>
          <cell r="IG64">
            <v>0</v>
          </cell>
          <cell r="IH64">
            <v>0</v>
          </cell>
          <cell r="II64">
            <v>0</v>
          </cell>
          <cell r="IJ64">
            <v>0</v>
          </cell>
          <cell r="IK64">
            <v>0</v>
          </cell>
          <cell r="IL64">
            <v>0</v>
          </cell>
          <cell r="IM64">
            <v>0</v>
          </cell>
          <cell r="IN64">
            <v>0</v>
          </cell>
          <cell r="IO64">
            <v>0</v>
          </cell>
          <cell r="IP64">
            <v>0</v>
          </cell>
          <cell r="IQ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0</v>
          </cell>
          <cell r="IC65">
            <v>0</v>
          </cell>
          <cell r="ID65">
            <v>0</v>
          </cell>
          <cell r="IE65">
            <v>0</v>
          </cell>
          <cell r="IF65">
            <v>0</v>
          </cell>
          <cell r="IG65">
            <v>0</v>
          </cell>
          <cell r="IH65">
            <v>0</v>
          </cell>
          <cell r="II65">
            <v>0</v>
          </cell>
          <cell r="IJ65">
            <v>0</v>
          </cell>
          <cell r="IK65">
            <v>0</v>
          </cell>
          <cell r="IL65">
            <v>0</v>
          </cell>
          <cell r="IM65">
            <v>0</v>
          </cell>
          <cell r="IN65">
            <v>0</v>
          </cell>
          <cell r="IO65">
            <v>0</v>
          </cell>
          <cell r="IP65">
            <v>0</v>
          </cell>
          <cell r="IQ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0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0</v>
          </cell>
          <cell r="IC66">
            <v>0</v>
          </cell>
          <cell r="ID66">
            <v>0</v>
          </cell>
          <cell r="IE66">
            <v>0</v>
          </cell>
          <cell r="IF66">
            <v>0</v>
          </cell>
          <cell r="IG66">
            <v>0</v>
          </cell>
          <cell r="IH66">
            <v>0</v>
          </cell>
          <cell r="II66">
            <v>0</v>
          </cell>
          <cell r="IJ66">
            <v>0</v>
          </cell>
          <cell r="IK66">
            <v>0</v>
          </cell>
          <cell r="IL66">
            <v>0</v>
          </cell>
          <cell r="IM66">
            <v>0</v>
          </cell>
          <cell r="IN66">
            <v>0</v>
          </cell>
          <cell r="IO66">
            <v>0</v>
          </cell>
          <cell r="IP66">
            <v>0</v>
          </cell>
          <cell r="IQ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0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0</v>
          </cell>
          <cell r="IG67">
            <v>0</v>
          </cell>
          <cell r="IH67">
            <v>0</v>
          </cell>
          <cell r="II67">
            <v>0</v>
          </cell>
          <cell r="IJ67">
            <v>0</v>
          </cell>
          <cell r="IK67">
            <v>0</v>
          </cell>
          <cell r="IL67">
            <v>0</v>
          </cell>
          <cell r="IM67">
            <v>0</v>
          </cell>
          <cell r="IN67">
            <v>0</v>
          </cell>
          <cell r="IO67">
            <v>0</v>
          </cell>
          <cell r="IP67">
            <v>0</v>
          </cell>
          <cell r="IQ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  <cell r="GY68">
            <v>0</v>
          </cell>
          <cell r="GZ68">
            <v>0</v>
          </cell>
          <cell r="HA68">
            <v>0</v>
          </cell>
          <cell r="HB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  <cell r="HG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0</v>
          </cell>
          <cell r="HN68">
            <v>0</v>
          </cell>
          <cell r="HO68">
            <v>0</v>
          </cell>
          <cell r="HP68">
            <v>0</v>
          </cell>
          <cell r="HQ68">
            <v>0</v>
          </cell>
          <cell r="HR68">
            <v>0</v>
          </cell>
          <cell r="HS68">
            <v>0</v>
          </cell>
          <cell r="HT68">
            <v>0</v>
          </cell>
          <cell r="HU68">
            <v>0</v>
          </cell>
          <cell r="HV68">
            <v>0</v>
          </cell>
          <cell r="HW68">
            <v>0</v>
          </cell>
          <cell r="HX68">
            <v>0</v>
          </cell>
          <cell r="HY68">
            <v>0</v>
          </cell>
          <cell r="HZ68">
            <v>0</v>
          </cell>
          <cell r="IA68">
            <v>0</v>
          </cell>
          <cell r="IB68">
            <v>0</v>
          </cell>
          <cell r="IC68">
            <v>0</v>
          </cell>
          <cell r="ID68">
            <v>0</v>
          </cell>
          <cell r="IE68">
            <v>0</v>
          </cell>
          <cell r="IF68">
            <v>0</v>
          </cell>
          <cell r="IG68">
            <v>0</v>
          </cell>
          <cell r="IH68">
            <v>0</v>
          </cell>
          <cell r="II68">
            <v>0</v>
          </cell>
          <cell r="IJ68">
            <v>0</v>
          </cell>
          <cell r="IK68">
            <v>0</v>
          </cell>
          <cell r="IL68">
            <v>0</v>
          </cell>
          <cell r="IM68">
            <v>0</v>
          </cell>
          <cell r="IN68">
            <v>0</v>
          </cell>
          <cell r="IO68">
            <v>0</v>
          </cell>
          <cell r="IP68">
            <v>0</v>
          </cell>
          <cell r="IQ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  <cell r="HU69">
            <v>0</v>
          </cell>
          <cell r="HV69">
            <v>0</v>
          </cell>
          <cell r="HW69">
            <v>0</v>
          </cell>
          <cell r="HX69">
            <v>0</v>
          </cell>
          <cell r="HY69">
            <v>0</v>
          </cell>
          <cell r="HZ69">
            <v>0</v>
          </cell>
          <cell r="IA69">
            <v>0</v>
          </cell>
          <cell r="IB69">
            <v>0</v>
          </cell>
          <cell r="IC69">
            <v>0</v>
          </cell>
          <cell r="ID69">
            <v>0</v>
          </cell>
          <cell r="IE69">
            <v>0</v>
          </cell>
          <cell r="IF69">
            <v>0</v>
          </cell>
          <cell r="IG69">
            <v>0</v>
          </cell>
          <cell r="IH69">
            <v>0</v>
          </cell>
          <cell r="II69">
            <v>0</v>
          </cell>
          <cell r="IJ69">
            <v>0</v>
          </cell>
          <cell r="IK69">
            <v>0</v>
          </cell>
          <cell r="IL69">
            <v>0</v>
          </cell>
          <cell r="IM69">
            <v>0</v>
          </cell>
          <cell r="IN69">
            <v>0</v>
          </cell>
          <cell r="IO69">
            <v>0</v>
          </cell>
          <cell r="IP69">
            <v>0</v>
          </cell>
          <cell r="IQ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0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0</v>
          </cell>
          <cell r="HN70">
            <v>0</v>
          </cell>
          <cell r="HO70">
            <v>0</v>
          </cell>
          <cell r="HP70">
            <v>0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0</v>
          </cell>
          <cell r="IE70">
            <v>0</v>
          </cell>
          <cell r="IF70">
            <v>0</v>
          </cell>
          <cell r="IG70">
            <v>0</v>
          </cell>
          <cell r="IH70">
            <v>0</v>
          </cell>
          <cell r="II70">
            <v>0</v>
          </cell>
          <cell r="IJ70">
            <v>0</v>
          </cell>
          <cell r="IK70">
            <v>0</v>
          </cell>
          <cell r="IL70">
            <v>0</v>
          </cell>
          <cell r="IM70">
            <v>0</v>
          </cell>
          <cell r="IN70">
            <v>0</v>
          </cell>
          <cell r="IO70">
            <v>0</v>
          </cell>
          <cell r="IP70">
            <v>0</v>
          </cell>
          <cell r="IQ70">
            <v>0</v>
          </cell>
        </row>
        <row r="71">
          <cell r="B71">
            <v>888.06799999999998</v>
          </cell>
          <cell r="C71">
            <v>489.85899999999998</v>
          </cell>
          <cell r="D71">
            <v>398.209</v>
          </cell>
          <cell r="E71">
            <v>550.96699999999998</v>
          </cell>
          <cell r="F71">
            <v>279.7</v>
          </cell>
          <cell r="G71">
            <v>271.267</v>
          </cell>
          <cell r="H71">
            <v>337.101</v>
          </cell>
          <cell r="I71">
            <v>210.15899999999999</v>
          </cell>
          <cell r="J71">
            <v>126.94199999999999</v>
          </cell>
          <cell r="K71">
            <v>302.93099999999998</v>
          </cell>
          <cell r="L71">
            <v>176.161</v>
          </cell>
          <cell r="M71">
            <v>126.77</v>
          </cell>
          <cell r="N71">
            <v>3124.9609999999998</v>
          </cell>
          <cell r="O71">
            <v>1633.12</v>
          </cell>
          <cell r="P71">
            <v>1491.84</v>
          </cell>
          <cell r="Q71">
            <v>5378.4110000000001</v>
          </cell>
          <cell r="R71">
            <v>2645.1149999999998</v>
          </cell>
          <cell r="S71">
            <v>2733.2959999999998</v>
          </cell>
          <cell r="T71">
            <v>937.84699999999998</v>
          </cell>
          <cell r="U71">
            <v>478.947</v>
          </cell>
          <cell r="V71">
            <v>458.9</v>
          </cell>
          <cell r="W71">
            <v>674.60400000000004</v>
          </cell>
          <cell r="X71">
            <v>357.69400000000002</v>
          </cell>
          <cell r="Y71">
            <v>316.911</v>
          </cell>
          <cell r="Z71">
            <v>455.26799999999997</v>
          </cell>
          <cell r="AA71">
            <v>250.44399999999999</v>
          </cell>
          <cell r="AB71">
            <v>204.82300000000001</v>
          </cell>
          <cell r="AC71">
            <v>219.33699999999999</v>
          </cell>
          <cell r="AD71">
            <v>107.25</v>
          </cell>
          <cell r="AE71">
            <v>112.087</v>
          </cell>
          <cell r="AF71">
            <v>90.049000000000007</v>
          </cell>
          <cell r="AG71">
            <v>36.792000000000002</v>
          </cell>
          <cell r="AH71">
            <v>53.256999999999998</v>
          </cell>
          <cell r="AI71">
            <v>81.051000000000002</v>
          </cell>
          <cell r="AJ71">
            <v>49.143999999999998</v>
          </cell>
          <cell r="AK71">
            <v>31.907</v>
          </cell>
          <cell r="AL71">
            <v>182.19200000000001</v>
          </cell>
          <cell r="AM71">
            <v>72.11</v>
          </cell>
          <cell r="AN71">
            <v>110.083</v>
          </cell>
          <cell r="AO71">
            <v>378.91199999999998</v>
          </cell>
          <cell r="AP71">
            <v>184.58500000000001</v>
          </cell>
          <cell r="AQ71">
            <v>194.327</v>
          </cell>
          <cell r="AR71">
            <v>226.786</v>
          </cell>
          <cell r="AS71">
            <v>126.95</v>
          </cell>
          <cell r="AT71">
            <v>99.835999999999999</v>
          </cell>
          <cell r="AU71">
            <v>23.555</v>
          </cell>
          <cell r="AV71">
            <v>8.4979999999999993</v>
          </cell>
          <cell r="AW71">
            <v>15.055999999999999</v>
          </cell>
          <cell r="AX71">
            <v>152.126</v>
          </cell>
          <cell r="AY71">
            <v>57.634999999999998</v>
          </cell>
          <cell r="AZ71">
            <v>94.491</v>
          </cell>
          <cell r="BA71">
            <v>187.262</v>
          </cell>
          <cell r="BB71">
            <v>112.83</v>
          </cell>
          <cell r="BC71">
            <v>74.432000000000002</v>
          </cell>
          <cell r="BD71">
            <v>77.540000000000006</v>
          </cell>
          <cell r="BE71">
            <v>49.563000000000002</v>
          </cell>
          <cell r="BF71">
            <v>27.977</v>
          </cell>
          <cell r="BG71">
            <v>76.144999999999996</v>
          </cell>
          <cell r="BH71">
            <v>49.210999999999999</v>
          </cell>
          <cell r="BI71">
            <v>26.933</v>
          </cell>
          <cell r="BJ71">
            <v>10.458</v>
          </cell>
          <cell r="BK71">
            <v>6.1769999999999996</v>
          </cell>
          <cell r="BL71">
            <v>4.2809999999999997</v>
          </cell>
          <cell r="BM71">
            <v>111.117</v>
          </cell>
          <cell r="BN71">
            <v>63.619</v>
          </cell>
          <cell r="BO71">
            <v>47.497999999999998</v>
          </cell>
          <cell r="BP71">
            <v>2564.4969999999998</v>
          </cell>
          <cell r="BQ71">
            <v>1326.163</v>
          </cell>
          <cell r="BR71">
            <v>1238.3340000000001</v>
          </cell>
          <cell r="BS71">
            <v>458.46800000000002</v>
          </cell>
          <cell r="BT71">
            <v>240.691</v>
          </cell>
          <cell r="BU71">
            <v>217.77699999999999</v>
          </cell>
          <cell r="BV71">
            <v>116.99</v>
          </cell>
          <cell r="BW71">
            <v>60.984000000000002</v>
          </cell>
          <cell r="BX71">
            <v>56.005000000000003</v>
          </cell>
          <cell r="BY71">
            <v>131.81200000000001</v>
          </cell>
          <cell r="BZ71">
            <v>68</v>
          </cell>
          <cell r="CA71">
            <v>63.811999999999998</v>
          </cell>
          <cell r="CB71">
            <v>209.666</v>
          </cell>
          <cell r="CC71">
            <v>111.70699999999999</v>
          </cell>
          <cell r="CD71">
            <v>97.959000000000003</v>
          </cell>
          <cell r="CE71">
            <v>2106.029</v>
          </cell>
          <cell r="CF71">
            <v>1085.472</v>
          </cell>
          <cell r="CG71">
            <v>1020.557</v>
          </cell>
          <cell r="CH71">
            <v>964.90599999999995</v>
          </cell>
          <cell r="CI71">
            <v>496.52699999999999</v>
          </cell>
          <cell r="CJ71">
            <v>468.37900000000002</v>
          </cell>
          <cell r="CK71">
            <v>273.80700000000002</v>
          </cell>
          <cell r="CL71">
            <v>125.57299999999999</v>
          </cell>
          <cell r="CM71">
            <v>148.23400000000001</v>
          </cell>
          <cell r="CN71">
            <v>292.96699999999998</v>
          </cell>
          <cell r="CO71">
            <v>157.27500000000001</v>
          </cell>
          <cell r="CP71">
            <v>135.691</v>
          </cell>
          <cell r="CQ71">
            <v>398.13299999999998</v>
          </cell>
          <cell r="CR71">
            <v>213.679</v>
          </cell>
          <cell r="CS71">
            <v>184.45400000000001</v>
          </cell>
          <cell r="CT71">
            <v>1141.1220000000001</v>
          </cell>
          <cell r="CU71">
            <v>588.94500000000005</v>
          </cell>
          <cell r="CV71">
            <v>552.17700000000002</v>
          </cell>
          <cell r="CW71">
            <v>431.54500000000002</v>
          </cell>
          <cell r="CX71">
            <v>224.357</v>
          </cell>
          <cell r="CY71">
            <v>207.18799999999999</v>
          </cell>
          <cell r="CZ71">
            <v>709.577</v>
          </cell>
          <cell r="DA71">
            <v>364.58800000000002</v>
          </cell>
          <cell r="DB71">
            <v>344.98899999999998</v>
          </cell>
          <cell r="DC71">
            <v>446.16199999999998</v>
          </cell>
          <cell r="DD71">
            <v>212.553</v>
          </cell>
          <cell r="DE71">
            <v>233.60900000000001</v>
          </cell>
          <cell r="DF71">
            <v>263.41500000000002</v>
          </cell>
          <cell r="DG71">
            <v>152.035</v>
          </cell>
          <cell r="DH71">
            <v>111.381</v>
          </cell>
          <cell r="DI71">
            <v>199.209</v>
          </cell>
          <cell r="DJ71">
            <v>107.22499999999999</v>
          </cell>
          <cell r="DK71">
            <v>91.983999999999995</v>
          </cell>
          <cell r="DL71">
            <v>2365.288</v>
          </cell>
          <cell r="DM71">
            <v>1218.9380000000001</v>
          </cell>
          <cell r="DN71">
            <v>1146.3499999999999</v>
          </cell>
          <cell r="DO71">
            <v>4076.7249999999999</v>
          </cell>
          <cell r="DP71">
            <v>1999.3389999999999</v>
          </cell>
          <cell r="DQ71">
            <v>2077.386</v>
          </cell>
          <cell r="DR71">
            <v>596.68700000000001</v>
          </cell>
          <cell r="DS71">
            <v>290.72199999999998</v>
          </cell>
          <cell r="DT71">
            <v>305.96499999999997</v>
          </cell>
          <cell r="DU71">
            <v>422.68400000000003</v>
          </cell>
          <cell r="DV71">
            <v>209.16499999999999</v>
          </cell>
          <cell r="DW71">
            <v>213.51900000000001</v>
          </cell>
          <cell r="DX71">
            <v>286.66699999999997</v>
          </cell>
          <cell r="DY71">
            <v>149.35300000000001</v>
          </cell>
          <cell r="DZ71">
            <v>137.31399999999999</v>
          </cell>
          <cell r="EA71">
            <v>136.017</v>
          </cell>
          <cell r="EB71">
            <v>59.811999999999998</v>
          </cell>
          <cell r="EC71">
            <v>76.204999999999998</v>
          </cell>
          <cell r="ED71">
            <v>48.662999999999997</v>
          </cell>
          <cell r="EE71">
            <v>16.003</v>
          </cell>
          <cell r="EF71">
            <v>32.658999999999999</v>
          </cell>
          <cell r="EG71">
            <v>60.384999999999998</v>
          </cell>
          <cell r="EH71">
            <v>39.548000000000002</v>
          </cell>
          <cell r="EI71">
            <v>20.837</v>
          </cell>
          <cell r="EJ71">
            <v>113.61799999999999</v>
          </cell>
          <cell r="EK71">
            <v>42.009</v>
          </cell>
          <cell r="EL71">
            <v>71.608999999999995</v>
          </cell>
          <cell r="EM71">
            <v>241.73500000000001</v>
          </cell>
          <cell r="EN71">
            <v>114.465</v>
          </cell>
          <cell r="EO71">
            <v>127.271</v>
          </cell>
          <cell r="EP71">
            <v>149.178</v>
          </cell>
          <cell r="EQ71">
            <v>78.524000000000001</v>
          </cell>
          <cell r="ER71">
            <v>70.653999999999996</v>
          </cell>
          <cell r="ES71">
            <v>16.931999999999999</v>
          </cell>
          <cell r="ET71">
            <v>5.7629999999999999</v>
          </cell>
          <cell r="EU71">
            <v>11.169</v>
          </cell>
          <cell r="EV71">
            <v>92.557000000000002</v>
          </cell>
          <cell r="EW71">
            <v>35.941000000000003</v>
          </cell>
          <cell r="EX71">
            <v>56.616999999999997</v>
          </cell>
          <cell r="EY71">
            <v>131.476</v>
          </cell>
          <cell r="EZ71">
            <v>74.316999999999993</v>
          </cell>
          <cell r="FA71">
            <v>57.158000000000001</v>
          </cell>
          <cell r="FB71">
            <v>52.021000000000001</v>
          </cell>
          <cell r="FC71">
            <v>34.649000000000001</v>
          </cell>
          <cell r="FD71">
            <v>17.372</v>
          </cell>
          <cell r="FE71">
            <v>50.030999999999999</v>
          </cell>
          <cell r="FF71">
            <v>28.701000000000001</v>
          </cell>
          <cell r="FG71">
            <v>21.329000000000001</v>
          </cell>
          <cell r="FH71">
            <v>6.4080000000000004</v>
          </cell>
          <cell r="FI71">
            <v>3.9489999999999998</v>
          </cell>
          <cell r="FJ71">
            <v>2.4590000000000001</v>
          </cell>
          <cell r="FK71">
            <v>81.444999999999993</v>
          </cell>
          <cell r="FL71">
            <v>45.616</v>
          </cell>
          <cell r="FM71">
            <v>35.829000000000001</v>
          </cell>
          <cell r="FN71">
            <v>853.61300000000006</v>
          </cell>
          <cell r="FO71">
            <v>438.56700000000001</v>
          </cell>
          <cell r="FP71">
            <v>415.04599999999999</v>
          </cell>
          <cell r="FQ71">
            <v>152.82599999999999</v>
          </cell>
          <cell r="FR71">
            <v>74.754000000000005</v>
          </cell>
          <cell r="FS71">
            <v>78.072000000000003</v>
          </cell>
          <cell r="FT71">
            <v>36.164000000000001</v>
          </cell>
          <cell r="FU71">
            <v>16.081</v>
          </cell>
          <cell r="FV71">
            <v>20.084</v>
          </cell>
          <cell r="FW71">
            <v>46.744</v>
          </cell>
          <cell r="FX71">
            <v>22.222999999999999</v>
          </cell>
          <cell r="FY71">
            <v>24.521000000000001</v>
          </cell>
          <cell r="FZ71">
            <v>69.918000000000006</v>
          </cell>
          <cell r="GA71">
            <v>36.450000000000003</v>
          </cell>
          <cell r="GB71">
            <v>33.466999999999999</v>
          </cell>
          <cell r="GC71">
            <v>700.78800000000001</v>
          </cell>
          <cell r="GD71">
            <v>363.81299999999999</v>
          </cell>
          <cell r="GE71">
            <v>336.97399999999999</v>
          </cell>
          <cell r="GF71">
            <v>281.62400000000002</v>
          </cell>
          <cell r="GG71">
            <v>144.28399999999999</v>
          </cell>
          <cell r="GH71">
            <v>137.339</v>
          </cell>
          <cell r="GI71">
            <v>82.043000000000006</v>
          </cell>
          <cell r="GJ71">
            <v>43.988</v>
          </cell>
          <cell r="GK71">
            <v>38.055</v>
          </cell>
          <cell r="GL71">
            <v>88.433000000000007</v>
          </cell>
          <cell r="GM71">
            <v>46.094999999999999</v>
          </cell>
          <cell r="GN71">
            <v>42.338999999999999</v>
          </cell>
          <cell r="GO71">
            <v>111.148</v>
          </cell>
          <cell r="GP71">
            <v>54.201999999999998</v>
          </cell>
          <cell r="GQ71">
            <v>56.945999999999998</v>
          </cell>
          <cell r="GR71">
            <v>419.16399999999999</v>
          </cell>
          <cell r="GS71">
            <v>219.529</v>
          </cell>
          <cell r="GT71">
            <v>199.63499999999999</v>
          </cell>
          <cell r="GU71">
            <v>159.172</v>
          </cell>
          <cell r="GV71">
            <v>80.427000000000007</v>
          </cell>
          <cell r="GW71">
            <v>78.745000000000005</v>
          </cell>
          <cell r="GX71">
            <v>259.99200000000002</v>
          </cell>
          <cell r="GY71">
            <v>139.102</v>
          </cell>
          <cell r="GZ71">
            <v>120.89</v>
          </cell>
          <cell r="HA71">
            <v>163.93</v>
          </cell>
          <cell r="HB71">
            <v>85.525000000000006</v>
          </cell>
          <cell r="HC71">
            <v>78.405000000000001</v>
          </cell>
          <cell r="HD71">
            <v>96.063000000000002</v>
          </cell>
          <cell r="HE71">
            <v>53.576999999999998</v>
          </cell>
          <cell r="HF71">
            <v>42.484999999999999</v>
          </cell>
          <cell r="HG71">
            <v>69.093999999999994</v>
          </cell>
          <cell r="HH71">
            <v>36.067999999999998</v>
          </cell>
          <cell r="HI71">
            <v>33.026000000000003</v>
          </cell>
          <cell r="HJ71">
            <v>784.51900000000001</v>
          </cell>
          <cell r="HK71">
            <v>402.49900000000002</v>
          </cell>
          <cell r="HL71">
            <v>382.02</v>
          </cell>
          <cell r="HM71">
            <v>1429.6880000000001</v>
          </cell>
          <cell r="HN71">
            <v>702.245</v>
          </cell>
          <cell r="HO71">
            <v>727.44299999999998</v>
          </cell>
          <cell r="HP71">
            <v>223.072</v>
          </cell>
          <cell r="HQ71">
            <v>104.601</v>
          </cell>
          <cell r="HR71">
            <v>118.471</v>
          </cell>
          <cell r="HS71">
            <v>158.56700000000001</v>
          </cell>
          <cell r="HT71">
            <v>75.313999999999993</v>
          </cell>
          <cell r="HU71">
            <v>83.253</v>
          </cell>
          <cell r="HV71">
            <v>105.123</v>
          </cell>
          <cell r="HW71">
            <v>52.002000000000002</v>
          </cell>
          <cell r="HX71">
            <v>53.12</v>
          </cell>
          <cell r="HY71">
            <v>53.445</v>
          </cell>
          <cell r="HZ71">
            <v>23.312000000000001</v>
          </cell>
          <cell r="IA71">
            <v>30.132999999999999</v>
          </cell>
          <cell r="IB71">
            <v>24.295000000000002</v>
          </cell>
          <cell r="IC71">
            <v>10.199999999999999</v>
          </cell>
          <cell r="ID71">
            <v>14.095000000000001</v>
          </cell>
          <cell r="IE71">
            <v>18.585000000000001</v>
          </cell>
          <cell r="IF71">
            <v>10.130000000000001</v>
          </cell>
          <cell r="IG71">
            <v>8.4550000000000001</v>
          </cell>
          <cell r="IH71">
            <v>45.92</v>
          </cell>
          <cell r="II71">
            <v>19.155999999999999</v>
          </cell>
          <cell r="IJ71">
            <v>26.763000000000002</v>
          </cell>
          <cell r="IK71">
            <v>86.096000000000004</v>
          </cell>
          <cell r="IL71">
            <v>36.673999999999999</v>
          </cell>
          <cell r="IM71">
            <v>49.421999999999997</v>
          </cell>
          <cell r="IN71">
            <v>49.27</v>
          </cell>
          <cell r="IO71">
            <v>22.597999999999999</v>
          </cell>
          <cell r="IP71">
            <v>26.670999999999999</v>
          </cell>
          <cell r="IQ71">
            <v>5.61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  <cell r="HU72">
            <v>0</v>
          </cell>
          <cell r="HV72">
            <v>0</v>
          </cell>
          <cell r="HW72">
            <v>0</v>
          </cell>
          <cell r="HX72">
            <v>0</v>
          </cell>
          <cell r="HY72">
            <v>0</v>
          </cell>
          <cell r="HZ72">
            <v>0</v>
          </cell>
          <cell r="IA72">
            <v>0</v>
          </cell>
          <cell r="IB72">
            <v>0</v>
          </cell>
          <cell r="IC72">
            <v>0</v>
          </cell>
          <cell r="ID72">
            <v>0</v>
          </cell>
          <cell r="IE72">
            <v>0</v>
          </cell>
          <cell r="IF72">
            <v>0</v>
          </cell>
          <cell r="IG72">
            <v>0</v>
          </cell>
          <cell r="IH72">
            <v>0</v>
          </cell>
          <cell r="II72">
            <v>0</v>
          </cell>
          <cell r="IJ72">
            <v>0</v>
          </cell>
          <cell r="IK72">
            <v>0</v>
          </cell>
          <cell r="IL72">
            <v>0</v>
          </cell>
          <cell r="IM72">
            <v>0</v>
          </cell>
          <cell r="IN72">
            <v>0</v>
          </cell>
          <cell r="IO72">
            <v>0</v>
          </cell>
          <cell r="IP72">
            <v>0</v>
          </cell>
          <cell r="IQ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0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  <cell r="HU73">
            <v>0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0</v>
          </cell>
          <cell r="IA73">
            <v>0</v>
          </cell>
          <cell r="IB73">
            <v>0</v>
          </cell>
          <cell r="IC73">
            <v>0</v>
          </cell>
          <cell r="ID73">
            <v>0</v>
          </cell>
          <cell r="IE73">
            <v>0</v>
          </cell>
          <cell r="IF73">
            <v>0</v>
          </cell>
          <cell r="IG73">
            <v>0</v>
          </cell>
          <cell r="IH73">
            <v>0</v>
          </cell>
          <cell r="II73">
            <v>0</v>
          </cell>
          <cell r="IJ73">
            <v>0</v>
          </cell>
          <cell r="IK73">
            <v>0</v>
          </cell>
          <cell r="IL73">
            <v>0</v>
          </cell>
          <cell r="IM73">
            <v>0</v>
          </cell>
          <cell r="IN73">
            <v>0</v>
          </cell>
          <cell r="IO73">
            <v>0</v>
          </cell>
          <cell r="IP73">
            <v>0</v>
          </cell>
          <cell r="IQ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  <cell r="HU74">
            <v>0</v>
          </cell>
          <cell r="HV74">
            <v>0</v>
          </cell>
          <cell r="HW74">
            <v>0</v>
          </cell>
          <cell r="HX74">
            <v>0</v>
          </cell>
          <cell r="HY74">
            <v>0</v>
          </cell>
          <cell r="HZ74">
            <v>0</v>
          </cell>
          <cell r="IA74">
            <v>0</v>
          </cell>
          <cell r="IB74">
            <v>0</v>
          </cell>
          <cell r="IC74">
            <v>0</v>
          </cell>
          <cell r="ID74">
            <v>0</v>
          </cell>
          <cell r="IE74">
            <v>0</v>
          </cell>
          <cell r="IF74">
            <v>0</v>
          </cell>
          <cell r="IG74">
            <v>0</v>
          </cell>
          <cell r="IH74">
            <v>0</v>
          </cell>
          <cell r="II74">
            <v>0</v>
          </cell>
          <cell r="IJ74">
            <v>0</v>
          </cell>
          <cell r="IK74">
            <v>0</v>
          </cell>
          <cell r="IL74">
            <v>0</v>
          </cell>
          <cell r="IM74">
            <v>0</v>
          </cell>
          <cell r="IN74">
            <v>0</v>
          </cell>
          <cell r="IO74">
            <v>0</v>
          </cell>
          <cell r="IP74">
            <v>0</v>
          </cell>
          <cell r="IQ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  <cell r="IC75">
            <v>0</v>
          </cell>
          <cell r="ID75">
            <v>0</v>
          </cell>
          <cell r="IE75">
            <v>0</v>
          </cell>
          <cell r="IF75">
            <v>0</v>
          </cell>
          <cell r="IG75">
            <v>0</v>
          </cell>
          <cell r="IH75">
            <v>0</v>
          </cell>
          <cell r="II75">
            <v>0</v>
          </cell>
          <cell r="IJ75">
            <v>0</v>
          </cell>
          <cell r="IK75">
            <v>0</v>
          </cell>
          <cell r="IL75">
            <v>0</v>
          </cell>
          <cell r="IM75">
            <v>0</v>
          </cell>
          <cell r="IN75">
            <v>0</v>
          </cell>
          <cell r="IO75">
            <v>0</v>
          </cell>
          <cell r="IP75">
            <v>0</v>
          </cell>
          <cell r="IQ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  <cell r="HU76">
            <v>0</v>
          </cell>
          <cell r="HV76">
            <v>0</v>
          </cell>
          <cell r="HW76">
            <v>0</v>
          </cell>
          <cell r="HX76">
            <v>0</v>
          </cell>
          <cell r="HY76">
            <v>0</v>
          </cell>
          <cell r="HZ76">
            <v>0</v>
          </cell>
          <cell r="IA76">
            <v>0</v>
          </cell>
          <cell r="IB76">
            <v>0</v>
          </cell>
          <cell r="IC76">
            <v>0</v>
          </cell>
          <cell r="ID76">
            <v>0</v>
          </cell>
          <cell r="IE76">
            <v>0</v>
          </cell>
          <cell r="IF76">
            <v>0</v>
          </cell>
          <cell r="IG76">
            <v>0</v>
          </cell>
          <cell r="IH76">
            <v>0</v>
          </cell>
          <cell r="II76">
            <v>0</v>
          </cell>
          <cell r="IJ76">
            <v>0</v>
          </cell>
          <cell r="IK76">
            <v>0</v>
          </cell>
          <cell r="IL76">
            <v>0</v>
          </cell>
          <cell r="IM76">
            <v>0</v>
          </cell>
          <cell r="IN76">
            <v>0</v>
          </cell>
          <cell r="IO76">
            <v>0</v>
          </cell>
          <cell r="IP76">
            <v>0</v>
          </cell>
          <cell r="IQ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U77">
            <v>0</v>
          </cell>
          <cell r="HV77">
            <v>0</v>
          </cell>
          <cell r="HW77">
            <v>0</v>
          </cell>
          <cell r="HX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0</v>
          </cell>
          <cell r="IC77">
            <v>0</v>
          </cell>
          <cell r="ID77">
            <v>0</v>
          </cell>
          <cell r="IE77">
            <v>0</v>
          </cell>
          <cell r="IF77">
            <v>0</v>
          </cell>
          <cell r="IG77">
            <v>0</v>
          </cell>
          <cell r="IH77">
            <v>0</v>
          </cell>
          <cell r="II77">
            <v>0</v>
          </cell>
          <cell r="IJ77">
            <v>0</v>
          </cell>
          <cell r="IK77">
            <v>0</v>
          </cell>
          <cell r="IL77">
            <v>0</v>
          </cell>
          <cell r="IM77">
            <v>0</v>
          </cell>
          <cell r="IN77">
            <v>0</v>
          </cell>
          <cell r="IO77">
            <v>0</v>
          </cell>
          <cell r="IP77">
            <v>0</v>
          </cell>
          <cell r="IQ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0</v>
          </cell>
          <cell r="IG78">
            <v>0</v>
          </cell>
          <cell r="IH78">
            <v>0</v>
          </cell>
          <cell r="II78">
            <v>0</v>
          </cell>
          <cell r="IJ78">
            <v>0</v>
          </cell>
          <cell r="IK78">
            <v>0</v>
          </cell>
          <cell r="IL78">
            <v>0</v>
          </cell>
          <cell r="IM78">
            <v>0</v>
          </cell>
          <cell r="IN78">
            <v>0</v>
          </cell>
          <cell r="IO78">
            <v>0</v>
          </cell>
          <cell r="IP78">
            <v>0</v>
          </cell>
          <cell r="IQ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0</v>
          </cell>
          <cell r="HN79">
            <v>0</v>
          </cell>
          <cell r="HO79">
            <v>0</v>
          </cell>
          <cell r="HP79">
            <v>0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0</v>
          </cell>
          <cell r="IE79">
            <v>0</v>
          </cell>
          <cell r="IF79">
            <v>0</v>
          </cell>
          <cell r="IG79">
            <v>0</v>
          </cell>
          <cell r="IH79">
            <v>0</v>
          </cell>
          <cell r="II79">
            <v>0</v>
          </cell>
          <cell r="IJ79">
            <v>0</v>
          </cell>
          <cell r="IK79">
            <v>0</v>
          </cell>
          <cell r="IL79">
            <v>0</v>
          </cell>
          <cell r="IM79">
            <v>0</v>
          </cell>
          <cell r="IN79">
            <v>0</v>
          </cell>
          <cell r="IO79">
            <v>0</v>
          </cell>
          <cell r="IP79">
            <v>0</v>
          </cell>
          <cell r="IQ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  <cell r="HU80">
            <v>0</v>
          </cell>
          <cell r="HV80">
            <v>0</v>
          </cell>
          <cell r="HW80">
            <v>0</v>
          </cell>
          <cell r="HX80">
            <v>0</v>
          </cell>
          <cell r="HY80">
            <v>0</v>
          </cell>
          <cell r="HZ80">
            <v>0</v>
          </cell>
          <cell r="IA80">
            <v>0</v>
          </cell>
          <cell r="IB80">
            <v>0</v>
          </cell>
          <cell r="IC80">
            <v>0</v>
          </cell>
          <cell r="ID80">
            <v>0</v>
          </cell>
          <cell r="IE80">
            <v>0</v>
          </cell>
          <cell r="IF80">
            <v>0</v>
          </cell>
          <cell r="IG80">
            <v>0</v>
          </cell>
          <cell r="IH80">
            <v>0</v>
          </cell>
          <cell r="II80">
            <v>0</v>
          </cell>
          <cell r="IJ80">
            <v>0</v>
          </cell>
          <cell r="IK80">
            <v>0</v>
          </cell>
          <cell r="IL80">
            <v>0</v>
          </cell>
          <cell r="IM80">
            <v>0</v>
          </cell>
          <cell r="IN80">
            <v>0</v>
          </cell>
          <cell r="IO80">
            <v>0</v>
          </cell>
          <cell r="IP80">
            <v>0</v>
          </cell>
          <cell r="IQ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  <cell r="IC81">
            <v>0</v>
          </cell>
          <cell r="ID81">
            <v>0</v>
          </cell>
          <cell r="IE81">
            <v>0</v>
          </cell>
          <cell r="IF81">
            <v>0</v>
          </cell>
          <cell r="IG81">
            <v>0</v>
          </cell>
          <cell r="IH81">
            <v>0</v>
          </cell>
          <cell r="II81">
            <v>0</v>
          </cell>
          <cell r="IJ81">
            <v>0</v>
          </cell>
          <cell r="IK81">
            <v>0</v>
          </cell>
          <cell r="IL81">
            <v>0</v>
          </cell>
          <cell r="IM81">
            <v>0</v>
          </cell>
          <cell r="IN81">
            <v>0</v>
          </cell>
          <cell r="IO81">
            <v>0</v>
          </cell>
          <cell r="IP81">
            <v>0</v>
          </cell>
          <cell r="IQ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0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  <cell r="IC82">
            <v>0</v>
          </cell>
          <cell r="ID82">
            <v>0</v>
          </cell>
          <cell r="IE82">
            <v>0</v>
          </cell>
          <cell r="IF82">
            <v>0</v>
          </cell>
          <cell r="IG82">
            <v>0</v>
          </cell>
          <cell r="IH82">
            <v>0</v>
          </cell>
          <cell r="II82">
            <v>0</v>
          </cell>
          <cell r="IJ82">
            <v>0</v>
          </cell>
          <cell r="IK82">
            <v>0</v>
          </cell>
          <cell r="IL82">
            <v>0</v>
          </cell>
          <cell r="IM82">
            <v>0</v>
          </cell>
          <cell r="IN82">
            <v>0</v>
          </cell>
          <cell r="IO82">
            <v>0</v>
          </cell>
          <cell r="IP82">
            <v>0</v>
          </cell>
          <cell r="IQ82">
            <v>0</v>
          </cell>
        </row>
        <row r="83">
          <cell r="B83">
            <v>894.99900000000002</v>
          </cell>
          <cell r="C83">
            <v>490.97300000000001</v>
          </cell>
          <cell r="D83">
            <v>404.02600000000001</v>
          </cell>
          <cell r="E83">
            <v>548.16200000000003</v>
          </cell>
          <cell r="F83">
            <v>286.80700000000002</v>
          </cell>
          <cell r="G83">
            <v>261.35500000000002</v>
          </cell>
          <cell r="H83">
            <v>346.83699999999999</v>
          </cell>
          <cell r="I83">
            <v>204.166</v>
          </cell>
          <cell r="J83">
            <v>142.67099999999999</v>
          </cell>
          <cell r="K83">
            <v>244.976</v>
          </cell>
          <cell r="L83">
            <v>129.35900000000001</v>
          </cell>
          <cell r="M83">
            <v>115.617</v>
          </cell>
          <cell r="N83">
            <v>3165.0889999999999</v>
          </cell>
          <cell r="O83">
            <v>1672.1990000000001</v>
          </cell>
          <cell r="P83">
            <v>1492.8889999999999</v>
          </cell>
          <cell r="Q83">
            <v>5406.0709999999999</v>
          </cell>
          <cell r="R83">
            <v>2653.0790000000002</v>
          </cell>
          <cell r="S83">
            <v>2752.9929999999999</v>
          </cell>
          <cell r="T83">
            <v>822.89499999999998</v>
          </cell>
          <cell r="U83">
            <v>387.56700000000001</v>
          </cell>
          <cell r="V83">
            <v>435.32799999999997</v>
          </cell>
          <cell r="W83">
            <v>602.39599999999996</v>
          </cell>
          <cell r="X83">
            <v>287.90300000000002</v>
          </cell>
          <cell r="Y83">
            <v>314.49299999999999</v>
          </cell>
          <cell r="Z83">
            <v>385.21899999999999</v>
          </cell>
          <cell r="AA83">
            <v>197.548</v>
          </cell>
          <cell r="AB83">
            <v>187.67099999999999</v>
          </cell>
          <cell r="AC83">
            <v>217.17699999999999</v>
          </cell>
          <cell r="AD83">
            <v>90.355000000000004</v>
          </cell>
          <cell r="AE83">
            <v>126.822</v>
          </cell>
          <cell r="AF83">
            <v>89.917000000000002</v>
          </cell>
          <cell r="AG83">
            <v>40.048000000000002</v>
          </cell>
          <cell r="AH83">
            <v>49.869</v>
          </cell>
          <cell r="AI83">
            <v>80.448999999999998</v>
          </cell>
          <cell r="AJ83">
            <v>43.618000000000002</v>
          </cell>
          <cell r="AK83">
            <v>36.831000000000003</v>
          </cell>
          <cell r="AL83">
            <v>140.05099999999999</v>
          </cell>
          <cell r="AM83">
            <v>56.045999999999999</v>
          </cell>
          <cell r="AN83">
            <v>84.004999999999995</v>
          </cell>
          <cell r="AO83">
            <v>260.99900000000002</v>
          </cell>
          <cell r="AP83">
            <v>118.792</v>
          </cell>
          <cell r="AQ83">
            <v>142.20699999999999</v>
          </cell>
          <cell r="AR83">
            <v>144.274</v>
          </cell>
          <cell r="AS83">
            <v>73.162999999999997</v>
          </cell>
          <cell r="AT83">
            <v>71.11</v>
          </cell>
          <cell r="AU83">
            <v>19.327000000000002</v>
          </cell>
          <cell r="AV83">
            <v>6.3029999999999999</v>
          </cell>
          <cell r="AW83">
            <v>13.023</v>
          </cell>
          <cell r="AX83">
            <v>116.72499999999999</v>
          </cell>
          <cell r="AY83">
            <v>45.628999999999998</v>
          </cell>
          <cell r="AZ83">
            <v>71.096000000000004</v>
          </cell>
          <cell r="BA83">
            <v>204.476</v>
          </cell>
          <cell r="BB83">
            <v>110.23</v>
          </cell>
          <cell r="BC83">
            <v>94.245999999999995</v>
          </cell>
          <cell r="BD83">
            <v>131.31800000000001</v>
          </cell>
          <cell r="BE83">
            <v>73.155000000000001</v>
          </cell>
          <cell r="BF83">
            <v>58.162999999999997</v>
          </cell>
          <cell r="BG83">
            <v>100.702</v>
          </cell>
          <cell r="BH83">
            <v>56.195</v>
          </cell>
          <cell r="BI83">
            <v>44.506</v>
          </cell>
          <cell r="BJ83">
            <v>16.771999999999998</v>
          </cell>
          <cell r="BK83">
            <v>11.988</v>
          </cell>
          <cell r="BL83">
            <v>4.7839999999999998</v>
          </cell>
          <cell r="BM83">
            <v>103.774</v>
          </cell>
          <cell r="BN83">
            <v>54.034999999999997</v>
          </cell>
          <cell r="BO83">
            <v>49.738999999999997</v>
          </cell>
          <cell r="BP83">
            <v>2596.3530000000001</v>
          </cell>
          <cell r="BQ83">
            <v>1341.3340000000001</v>
          </cell>
          <cell r="BR83">
            <v>1255.02</v>
          </cell>
          <cell r="BS83">
            <v>490.89499999999998</v>
          </cell>
          <cell r="BT83">
            <v>242.14500000000001</v>
          </cell>
          <cell r="BU83">
            <v>248.749</v>
          </cell>
          <cell r="BV83">
            <v>137.47200000000001</v>
          </cell>
          <cell r="BW83">
            <v>76.372</v>
          </cell>
          <cell r="BX83">
            <v>61.100999999999999</v>
          </cell>
          <cell r="BY83">
            <v>154.58199999999999</v>
          </cell>
          <cell r="BZ83">
            <v>69.204999999999998</v>
          </cell>
          <cell r="CA83">
            <v>85.376999999999995</v>
          </cell>
          <cell r="CB83">
            <v>198.84</v>
          </cell>
          <cell r="CC83">
            <v>96.567999999999998</v>
          </cell>
          <cell r="CD83">
            <v>102.27200000000001</v>
          </cell>
          <cell r="CE83">
            <v>2105.4589999999998</v>
          </cell>
          <cell r="CF83">
            <v>1099.1880000000001</v>
          </cell>
          <cell r="CG83">
            <v>1006.271</v>
          </cell>
          <cell r="CH83">
            <v>887.98699999999997</v>
          </cell>
          <cell r="CI83">
            <v>442.98200000000003</v>
          </cell>
          <cell r="CJ83">
            <v>445.00599999999997</v>
          </cell>
          <cell r="CK83">
            <v>242.785</v>
          </cell>
          <cell r="CL83">
            <v>112.34099999999999</v>
          </cell>
          <cell r="CM83">
            <v>130.44399999999999</v>
          </cell>
          <cell r="CN83">
            <v>253.82</v>
          </cell>
          <cell r="CO83">
            <v>128.31299999999999</v>
          </cell>
          <cell r="CP83">
            <v>125.50700000000001</v>
          </cell>
          <cell r="CQ83">
            <v>391.38299999999998</v>
          </cell>
          <cell r="CR83">
            <v>202.328</v>
          </cell>
          <cell r="CS83">
            <v>189.05500000000001</v>
          </cell>
          <cell r="CT83">
            <v>1217.472</v>
          </cell>
          <cell r="CU83">
            <v>656.20699999999999</v>
          </cell>
          <cell r="CV83">
            <v>561.26499999999999</v>
          </cell>
          <cell r="CW83">
            <v>521.01</v>
          </cell>
          <cell r="CX83">
            <v>281.06</v>
          </cell>
          <cell r="CY83">
            <v>239.95</v>
          </cell>
          <cell r="CZ83">
            <v>696.46199999999999</v>
          </cell>
          <cell r="DA83">
            <v>375.14699999999999</v>
          </cell>
          <cell r="DB83">
            <v>321.315</v>
          </cell>
          <cell r="DC83">
            <v>435.51299999999998</v>
          </cell>
          <cell r="DD83">
            <v>233.19</v>
          </cell>
          <cell r="DE83">
            <v>202.32300000000001</v>
          </cell>
          <cell r="DF83">
            <v>260.94799999999998</v>
          </cell>
          <cell r="DG83">
            <v>141.95699999999999</v>
          </cell>
          <cell r="DH83">
            <v>118.992</v>
          </cell>
          <cell r="DI83">
            <v>202.863</v>
          </cell>
          <cell r="DJ83">
            <v>103.26900000000001</v>
          </cell>
          <cell r="DK83">
            <v>99.593000000000004</v>
          </cell>
          <cell r="DL83">
            <v>2393.491</v>
          </cell>
          <cell r="DM83">
            <v>1238.0640000000001</v>
          </cell>
          <cell r="DN83">
            <v>1155.4269999999999</v>
          </cell>
          <cell r="DO83">
            <v>4137.9979999999996</v>
          </cell>
          <cell r="DP83">
            <v>2018.2139999999999</v>
          </cell>
          <cell r="DQ83">
            <v>2119.7829999999999</v>
          </cell>
          <cell r="DR83">
            <v>585.78700000000003</v>
          </cell>
          <cell r="DS83">
            <v>283.649</v>
          </cell>
          <cell r="DT83">
            <v>302.137</v>
          </cell>
          <cell r="DU83">
            <v>424.91300000000001</v>
          </cell>
          <cell r="DV83">
            <v>209.71</v>
          </cell>
          <cell r="DW83">
            <v>215.203</v>
          </cell>
          <cell r="DX83">
            <v>288.69900000000001</v>
          </cell>
          <cell r="DY83">
            <v>147.565</v>
          </cell>
          <cell r="DZ83">
            <v>141.13399999999999</v>
          </cell>
          <cell r="EA83">
            <v>136.214</v>
          </cell>
          <cell r="EB83">
            <v>62.145000000000003</v>
          </cell>
          <cell r="EC83">
            <v>74.069000000000003</v>
          </cell>
          <cell r="ED83">
            <v>56.222999999999999</v>
          </cell>
          <cell r="EE83">
            <v>26.327000000000002</v>
          </cell>
          <cell r="EF83">
            <v>29.895</v>
          </cell>
          <cell r="EG83">
            <v>63.588000000000001</v>
          </cell>
          <cell r="EH83">
            <v>34.061999999999998</v>
          </cell>
          <cell r="EI83">
            <v>29.526</v>
          </cell>
          <cell r="EJ83">
            <v>97.286000000000001</v>
          </cell>
          <cell r="EK83">
            <v>39.877000000000002</v>
          </cell>
          <cell r="EL83">
            <v>57.408000000000001</v>
          </cell>
          <cell r="EM83">
            <v>212.84800000000001</v>
          </cell>
          <cell r="EN83">
            <v>99.475999999999999</v>
          </cell>
          <cell r="EO83">
            <v>113.372</v>
          </cell>
          <cell r="EP83">
            <v>134.148</v>
          </cell>
          <cell r="EQ83">
            <v>68.832999999999998</v>
          </cell>
          <cell r="ER83">
            <v>65.313999999999993</v>
          </cell>
          <cell r="ES83">
            <v>13.224</v>
          </cell>
          <cell r="ET83">
            <v>7.8559999999999999</v>
          </cell>
          <cell r="EU83">
            <v>5.3680000000000003</v>
          </cell>
          <cell r="EV83">
            <v>78.7</v>
          </cell>
          <cell r="EW83">
            <v>30.641999999999999</v>
          </cell>
          <cell r="EX83">
            <v>48.058</v>
          </cell>
          <cell r="EY83">
            <v>150.88900000000001</v>
          </cell>
          <cell r="EZ83">
            <v>77.733999999999995</v>
          </cell>
          <cell r="FA83">
            <v>73.155000000000001</v>
          </cell>
          <cell r="FB83">
            <v>82.71</v>
          </cell>
          <cell r="FC83">
            <v>40.575000000000003</v>
          </cell>
          <cell r="FD83">
            <v>42.136000000000003</v>
          </cell>
          <cell r="FE83">
            <v>68.715000000000003</v>
          </cell>
          <cell r="FF83">
            <v>34.436</v>
          </cell>
          <cell r="FG83">
            <v>34.279000000000003</v>
          </cell>
          <cell r="FH83">
            <v>9.984</v>
          </cell>
          <cell r="FI83">
            <v>6.5830000000000002</v>
          </cell>
          <cell r="FJ83">
            <v>3.4009999999999998</v>
          </cell>
          <cell r="FK83">
            <v>82.174000000000007</v>
          </cell>
          <cell r="FL83">
            <v>43.296999999999997</v>
          </cell>
          <cell r="FM83">
            <v>38.877000000000002</v>
          </cell>
          <cell r="FN83">
            <v>847.99599999999998</v>
          </cell>
          <cell r="FO83">
            <v>443.834</v>
          </cell>
          <cell r="FP83">
            <v>404.16199999999998</v>
          </cell>
          <cell r="FQ83">
            <v>126.298</v>
          </cell>
          <cell r="FR83">
            <v>65.846999999999994</v>
          </cell>
          <cell r="FS83">
            <v>60.451000000000001</v>
          </cell>
          <cell r="FT83">
            <v>41.776000000000003</v>
          </cell>
          <cell r="FU83">
            <v>21.577999999999999</v>
          </cell>
          <cell r="FV83">
            <v>20.199000000000002</v>
          </cell>
          <cell r="FW83">
            <v>37.406999999999996</v>
          </cell>
          <cell r="FX83">
            <v>19.158000000000001</v>
          </cell>
          <cell r="FY83">
            <v>18.248999999999999</v>
          </cell>
          <cell r="FZ83">
            <v>47.113999999999997</v>
          </cell>
          <cell r="GA83">
            <v>25.111000000000001</v>
          </cell>
          <cell r="GB83">
            <v>22.003</v>
          </cell>
          <cell r="GC83">
            <v>721.69899999999996</v>
          </cell>
          <cell r="GD83">
            <v>377.98700000000002</v>
          </cell>
          <cell r="GE83">
            <v>343.71199999999999</v>
          </cell>
          <cell r="GF83">
            <v>302.55799999999999</v>
          </cell>
          <cell r="GG83">
            <v>152.744</v>
          </cell>
          <cell r="GH83">
            <v>149.81399999999999</v>
          </cell>
          <cell r="GI83">
            <v>85.406999999999996</v>
          </cell>
          <cell r="GJ83">
            <v>44.7</v>
          </cell>
          <cell r="GK83">
            <v>40.707000000000001</v>
          </cell>
          <cell r="GL83">
            <v>88.093000000000004</v>
          </cell>
          <cell r="GM83">
            <v>41.411999999999999</v>
          </cell>
          <cell r="GN83">
            <v>46.682000000000002</v>
          </cell>
          <cell r="GO83">
            <v>129.05799999999999</v>
          </cell>
          <cell r="GP83">
            <v>66.632999999999996</v>
          </cell>
          <cell r="GQ83">
            <v>62.424999999999997</v>
          </cell>
          <cell r="GR83">
            <v>419.14</v>
          </cell>
          <cell r="GS83">
            <v>225.24299999999999</v>
          </cell>
          <cell r="GT83">
            <v>193.898</v>
          </cell>
          <cell r="GU83">
            <v>155.791</v>
          </cell>
          <cell r="GV83">
            <v>81.507999999999996</v>
          </cell>
          <cell r="GW83">
            <v>74.283000000000001</v>
          </cell>
          <cell r="GX83">
            <v>263.34899999999999</v>
          </cell>
          <cell r="GY83">
            <v>143.73500000000001</v>
          </cell>
          <cell r="GZ83">
            <v>119.614</v>
          </cell>
          <cell r="HA83">
            <v>159.85400000000001</v>
          </cell>
          <cell r="HB83">
            <v>85.28</v>
          </cell>
          <cell r="HC83">
            <v>74.573999999999998</v>
          </cell>
          <cell r="HD83">
            <v>103.496</v>
          </cell>
          <cell r="HE83">
            <v>58.454999999999998</v>
          </cell>
          <cell r="HF83">
            <v>45.040999999999997</v>
          </cell>
          <cell r="HG83">
            <v>58.177</v>
          </cell>
          <cell r="HH83">
            <v>29.866</v>
          </cell>
          <cell r="HI83">
            <v>28.311</v>
          </cell>
          <cell r="HJ83">
            <v>789.82</v>
          </cell>
          <cell r="HK83">
            <v>413.96800000000002</v>
          </cell>
          <cell r="HL83">
            <v>375.851</v>
          </cell>
          <cell r="HM83">
            <v>1450.114</v>
          </cell>
          <cell r="HN83">
            <v>709.03</v>
          </cell>
          <cell r="HO83">
            <v>741.08299999999997</v>
          </cell>
          <cell r="HP83">
            <v>190.636</v>
          </cell>
          <cell r="HQ83">
            <v>91.866</v>
          </cell>
          <cell r="HR83">
            <v>98.77</v>
          </cell>
          <cell r="HS83">
            <v>140.495</v>
          </cell>
          <cell r="HT83">
            <v>67.361000000000004</v>
          </cell>
          <cell r="HU83">
            <v>73.134</v>
          </cell>
          <cell r="HV83">
            <v>90.096999999999994</v>
          </cell>
          <cell r="HW83">
            <v>44.707000000000001</v>
          </cell>
          <cell r="HX83">
            <v>45.39</v>
          </cell>
          <cell r="HY83">
            <v>50.398000000000003</v>
          </cell>
          <cell r="HZ83">
            <v>22.654</v>
          </cell>
          <cell r="IA83">
            <v>27.744</v>
          </cell>
          <cell r="IB83">
            <v>22.757999999999999</v>
          </cell>
          <cell r="IC83">
            <v>10.446999999999999</v>
          </cell>
          <cell r="ID83">
            <v>12.311</v>
          </cell>
          <cell r="IE83">
            <v>19.323</v>
          </cell>
          <cell r="IF83">
            <v>10.894</v>
          </cell>
          <cell r="IG83">
            <v>8.4280000000000008</v>
          </cell>
          <cell r="IH83">
            <v>30.818000000000001</v>
          </cell>
          <cell r="II83">
            <v>13.611000000000001</v>
          </cell>
          <cell r="IJ83">
            <v>17.207000000000001</v>
          </cell>
          <cell r="IK83">
            <v>66.442999999999998</v>
          </cell>
          <cell r="IL83">
            <v>30.468</v>
          </cell>
          <cell r="IM83">
            <v>35.973999999999997</v>
          </cell>
          <cell r="IN83">
            <v>40.314999999999998</v>
          </cell>
          <cell r="IO83">
            <v>20.044</v>
          </cell>
          <cell r="IP83">
            <v>20.271000000000001</v>
          </cell>
          <cell r="IQ83">
            <v>6.0410000000000004</v>
          </cell>
        </row>
      </sheetData>
      <sheetData sheetId="8">
        <row r="1">
          <cell r="B1" t="str">
            <v>South Australia ;  &gt;&gt; Underemployed in a new job since left last job ;  &gt; Males ;</v>
          </cell>
          <cell r="C1" t="str">
            <v>South Australia ;  &gt;&gt; Underemployed in a new job since left last job ;  &gt; Females ;</v>
          </cell>
          <cell r="D1" t="str">
            <v>South Australia ;  &gt; Not employed since left last job ;  Persons ;</v>
          </cell>
          <cell r="E1" t="str">
            <v>South Australia ;  &gt; Not employed since left last job ;  &gt; Males ;</v>
          </cell>
          <cell r="F1" t="str">
            <v>South Australia ;  &gt; Not employed since left last job ;  &gt; Females ;</v>
          </cell>
          <cell r="G1" t="str">
            <v>South Australia ;  Lost a job last year ;  Persons ;</v>
          </cell>
          <cell r="H1" t="str">
            <v>South Australia ;  Lost a job last year ;  &gt; Males ;</v>
          </cell>
          <cell r="I1" t="str">
            <v>South Australia ;  Lost a job last year ;  &gt; Females ;</v>
          </cell>
          <cell r="J1" t="str">
            <v>South Australia ;  &gt; Retrenched last year ;  Persons ;</v>
          </cell>
          <cell r="K1" t="str">
            <v>South Australia ;  &gt; Retrenched last year ;  &gt; Males ;</v>
          </cell>
          <cell r="L1" t="str">
            <v>South Australia ;  &gt; Retrenched last year ;  &gt; Females ;</v>
          </cell>
          <cell r="M1" t="str">
            <v>South Australia ;  &gt; Employed in a new job since lost last job ;  Persons ;</v>
          </cell>
          <cell r="N1" t="str">
            <v>South Australia ;  &gt; Employed in a new job since lost last job ;  &gt; Males ;</v>
          </cell>
          <cell r="O1" t="str">
            <v>South Australia ;  &gt; Employed in a new job since lost last job ;  &gt; Females ;</v>
          </cell>
          <cell r="P1" t="str">
            <v>South Australia ;  &gt;&gt; Underemployed in a new job since lost last job ;  Persons ;</v>
          </cell>
          <cell r="Q1" t="str">
            <v>South Australia ;  &gt;&gt; Underemployed in a new job since lost last job ;  &gt; Males ;</v>
          </cell>
          <cell r="R1" t="str">
            <v>South Australia ;  &gt;&gt; Underemployed in a new job since lost last job ;  &gt; Females ;</v>
          </cell>
          <cell r="S1" t="str">
            <v>South Australia ;  &gt; Not employed since lost last job ;  Persons ;</v>
          </cell>
          <cell r="T1" t="str">
            <v>South Australia ;  &gt; Not employed since lost last job ;  &gt; Males ;</v>
          </cell>
          <cell r="U1" t="str">
            <v>South Australia ;  &gt; Not employed since lost last job ;  &gt; Females ;</v>
          </cell>
          <cell r="V1" t="str">
            <v>Western Australia ;  Employed total ;  Persons ;</v>
          </cell>
          <cell r="W1" t="str">
            <v>Western Australia ;  Employed total ;  &gt; Males ;</v>
          </cell>
          <cell r="X1" t="str">
            <v>Western Australia ;  Employed total ;  &gt; Females ;</v>
          </cell>
          <cell r="Y1" t="str">
            <v>Western Australia ;  &gt; Less than 1 year in main job ;  Persons ;</v>
          </cell>
          <cell r="Z1" t="str">
            <v>Western Australia ;  &gt; Less than 1 year in main job ;  &gt; Males ;</v>
          </cell>
          <cell r="AA1" t="str">
            <v>Western Australia ;  &gt; Less than 1 year in main job ;  &gt; Females ;</v>
          </cell>
          <cell r="AB1" t="str">
            <v>Western Australia ;  &gt;&gt; Less than 3 months in main job ;  Persons ;</v>
          </cell>
          <cell r="AC1" t="str">
            <v>Western Australia ;  &gt;&gt; Less than 3 months in main job ;  &gt; Males ;</v>
          </cell>
          <cell r="AD1" t="str">
            <v>Western Australia ;  &gt;&gt; Less than 3 months in main job ;  &gt; Females ;</v>
          </cell>
          <cell r="AE1" t="str">
            <v>Western Australia ;  &gt;&gt; 3-5 months in main job ;  Persons ;</v>
          </cell>
          <cell r="AF1" t="str">
            <v>Western Australia ;  &gt;&gt; 3-5 months in main job ;  &gt; Males ;</v>
          </cell>
          <cell r="AG1" t="str">
            <v>Western Australia ;  &gt;&gt; 3-5 months in main job ;  &gt; Females ;</v>
          </cell>
          <cell r="AH1" t="str">
            <v>Western Australia ;  &gt;&gt; 6-11 months in main job ;  Persons ;</v>
          </cell>
          <cell r="AI1" t="str">
            <v>Western Australia ;  &gt;&gt; 6-11 months in main job ;  &gt; Males ;</v>
          </cell>
          <cell r="AJ1" t="str">
            <v>Western Australia ;  &gt;&gt; 6-11 months in main job ;  &gt; Females ;</v>
          </cell>
          <cell r="AK1" t="str">
            <v>Western Australia ;  &gt; 1 year or more in main job ;  Persons ;</v>
          </cell>
          <cell r="AL1" t="str">
            <v>Western Australia ;  &gt; 1 year or more in main job ;  &gt; Males ;</v>
          </cell>
          <cell r="AM1" t="str">
            <v>Western Australia ;  &gt; 1 year or more in main job ;  &gt; Females ;</v>
          </cell>
          <cell r="AN1" t="str">
            <v>Western Australia ;  &gt;&gt; 1-4 years in main job ;  Persons ;</v>
          </cell>
          <cell r="AO1" t="str">
            <v>Western Australia ;  &gt;&gt; 1-4 years in main job ;  &gt; Males ;</v>
          </cell>
          <cell r="AP1" t="str">
            <v>Western Australia ;  &gt;&gt; 1-4 years in main job ;  &gt; Females ;</v>
          </cell>
          <cell r="AQ1" t="str">
            <v>Western Australia ;  &gt;&gt;&gt; 1 year in main job ;  Persons ;</v>
          </cell>
          <cell r="AR1" t="str">
            <v>Western Australia ;  &gt;&gt;&gt; 1 year in main job ;  &gt; Males ;</v>
          </cell>
          <cell r="AS1" t="str">
            <v>Western Australia ;  &gt;&gt;&gt; 1 year in main job ;  &gt; Females ;</v>
          </cell>
          <cell r="AT1" t="str">
            <v>Western Australia ;  &gt;&gt;&gt; 2 years in main job ;  Persons ;</v>
          </cell>
          <cell r="AU1" t="str">
            <v>Western Australia ;  &gt;&gt;&gt; 2 years in main job ;  &gt; Males ;</v>
          </cell>
          <cell r="AV1" t="str">
            <v>Western Australia ;  &gt;&gt;&gt; 2 years in main job ;  &gt; Females ;</v>
          </cell>
          <cell r="AW1" t="str">
            <v>Western Australia ;  &gt;&gt;&gt; 3-4 years in main job ;  Persons ;</v>
          </cell>
          <cell r="AX1" t="str">
            <v>Western Australia ;  &gt;&gt;&gt; 3-4 years in main job ;  &gt; Males ;</v>
          </cell>
          <cell r="AY1" t="str">
            <v>Western Australia ;  &gt;&gt;&gt; 3-4 years in main job ;  &gt; Females ;</v>
          </cell>
          <cell r="AZ1" t="str">
            <v>Western Australia ;  &gt;&gt; 5 years or more in main job ;  Persons ;</v>
          </cell>
          <cell r="BA1" t="str">
            <v>Western Australia ;  &gt;&gt; 5 years or more in main job ;  &gt; Males ;</v>
          </cell>
          <cell r="BB1" t="str">
            <v>Western Australia ;  &gt;&gt; 5 years or more in main job ;  &gt; Females ;</v>
          </cell>
          <cell r="BC1" t="str">
            <v>Western Australia ;  &gt;&gt;&gt; 5-9 years in main job ;  Persons ;</v>
          </cell>
          <cell r="BD1" t="str">
            <v>Western Australia ;  &gt;&gt;&gt; 5-9 years in main job ;  &gt; Males ;</v>
          </cell>
          <cell r="BE1" t="str">
            <v>Western Australia ;  &gt;&gt;&gt; 5-9 years in main job ;  &gt; Females ;</v>
          </cell>
          <cell r="BF1" t="str">
            <v>Western Australia ;  &gt;&gt;&gt; 10 years or more in main job ;  Persons ;</v>
          </cell>
          <cell r="BG1" t="str">
            <v>Western Australia ;  &gt;&gt;&gt; 10 years or more in main job ;  &gt; Males ;</v>
          </cell>
          <cell r="BH1" t="str">
            <v>Western Australia ;  &gt;&gt;&gt; 10 years or more in main job ;  &gt; Females ;</v>
          </cell>
          <cell r="BI1" t="str">
            <v>Western Australia ;  &gt;&gt;&gt;&gt; 10-19 years in main job ;  Persons ;</v>
          </cell>
          <cell r="BJ1" t="str">
            <v>Western Australia ;  &gt;&gt;&gt;&gt; 10-19 years in main job ;  &gt; Males ;</v>
          </cell>
          <cell r="BK1" t="str">
            <v>Western Australia ;  &gt;&gt;&gt;&gt; 10-19 years in main job ;  &gt; Females ;</v>
          </cell>
          <cell r="BL1" t="str">
            <v>Western Australia ;  &gt;&gt;&gt;&gt; 20 years or more in main job ;  Persons ;</v>
          </cell>
          <cell r="BM1" t="str">
            <v>Western Australia ;  &gt;&gt;&gt;&gt; 20 years or more in main job ;  &gt; Males ;</v>
          </cell>
          <cell r="BN1" t="str">
            <v>Western Australia ;  &gt;&gt;&gt;&gt; 20 years or more in main job ;  &gt; Females ;</v>
          </cell>
          <cell r="BO1" t="str">
            <v>Western Australia ;  &gt; Changed jobs in last 12 months ;  Persons ;</v>
          </cell>
          <cell r="BP1" t="str">
            <v>Western Australia ;  &gt; Changed jobs in last 12 months ;  &gt; Males ;</v>
          </cell>
          <cell r="BQ1" t="str">
            <v>Western Australia ;  &gt; Changed jobs in last 12 months ;  &gt; Females ;</v>
          </cell>
          <cell r="BR1" t="str">
            <v>Western Australia ;  &gt; Did not change jobs in last 12 months ;  Persons ;</v>
          </cell>
          <cell r="BS1" t="str">
            <v>Western Australia ;  &gt; Did not change jobs in last 12 months ;  &gt; Males ;</v>
          </cell>
          <cell r="BT1" t="str">
            <v>Western Australia ;  &gt; Did not change jobs in last 12 months ;  &gt; Females ;</v>
          </cell>
          <cell r="BU1" t="str">
            <v>Western Australia ;  Civilian Population aged 15 and over ;  Persons ;</v>
          </cell>
          <cell r="BV1" t="str">
            <v>Western Australia ;  Civilian Population aged 15 and over ;  &gt; Males ;</v>
          </cell>
          <cell r="BW1" t="str">
            <v>Western Australia ;  Civilian Population aged 15 and over ;  &gt; Females ;</v>
          </cell>
          <cell r="BX1" t="str">
            <v>Western Australia ;  Left, lost or worked multiple jobs last year ;  Persons ;</v>
          </cell>
          <cell r="BY1" t="str">
            <v>Western Australia ;  Left, lost or worked multiple jobs last year ;  &gt; Males ;</v>
          </cell>
          <cell r="BZ1" t="str">
            <v>Western Australia ;  Left, lost or worked multiple jobs last year ;  &gt; Females ;</v>
          </cell>
          <cell r="CA1" t="str">
            <v>Western Australia ;  &gt; Employed and had more than one job last year ;  Persons ;</v>
          </cell>
          <cell r="CB1" t="str">
            <v>Western Australia ;  &gt; Employed and had more than one job last year ;  &gt; Males ;</v>
          </cell>
          <cell r="CC1" t="str">
            <v>Western Australia ;  &gt; Employed and had more than one job last year ;  &gt; Females ;</v>
          </cell>
          <cell r="CD1" t="str">
            <v>Western Australia ;  &gt;&gt; Single job holder and had more than one job last year ;  Persons ;</v>
          </cell>
          <cell r="CE1" t="str">
            <v>Western Australia ;  &gt;&gt; Single job holder and had more than one job last year ;  &gt; Males ;</v>
          </cell>
          <cell r="CF1" t="str">
            <v>Western Australia ;  &gt;&gt; Single job holder and had more than one job last year ;  &gt; Females ;</v>
          </cell>
          <cell r="CG1" t="str">
            <v>Western Australia ;  &gt;&gt; Multiple job holder and had more than one job last year ;  Persons ;</v>
          </cell>
          <cell r="CH1" t="str">
            <v>Western Australia ;  &gt;&gt; Multiple job holder and had more than one job last year ;  &gt; Males ;</v>
          </cell>
          <cell r="CI1" t="str">
            <v>Western Australia ;  &gt;&gt; Multiple job holder and had more than one job last year ;  &gt; Females ;</v>
          </cell>
          <cell r="CJ1" t="str">
            <v>Western Australia ;  &gt;&gt; Underemployed and had more than one job last year ;  Persons ;</v>
          </cell>
          <cell r="CK1" t="str">
            <v>Western Australia ;  &gt;&gt; Underemployed and had more than one job last year ;  &gt; Males ;</v>
          </cell>
          <cell r="CL1" t="str">
            <v>Western Australia ;  &gt;&gt; Underemployed and had more than one job last year ;  &gt; Females ;</v>
          </cell>
          <cell r="CM1" t="str">
            <v>Western Australia ;  &gt; Unemployed and had a job last year ;  Persons ;</v>
          </cell>
          <cell r="CN1" t="str">
            <v>Western Australia ;  &gt; Unemployed and had a job last year ;  &gt; Males ;</v>
          </cell>
          <cell r="CO1" t="str">
            <v>Western Australia ;  &gt; Unemployed and had a job last year ;  &gt; Females ;</v>
          </cell>
        </row>
        <row r="2">
          <cell r="B2" t="str">
            <v>000</v>
          </cell>
          <cell r="C2" t="str">
            <v>000</v>
          </cell>
          <cell r="D2" t="str">
            <v>000</v>
          </cell>
          <cell r="E2" t="str">
            <v>000</v>
          </cell>
          <cell r="F2" t="str">
            <v>000</v>
          </cell>
          <cell r="G2" t="str">
            <v>000</v>
          </cell>
          <cell r="H2" t="str">
            <v>000</v>
          </cell>
          <cell r="I2" t="str">
            <v>000</v>
          </cell>
          <cell r="J2" t="str">
            <v>000</v>
          </cell>
          <cell r="K2" t="str">
            <v>000</v>
          </cell>
          <cell r="L2" t="str">
            <v>000</v>
          </cell>
          <cell r="M2" t="str">
            <v>000</v>
          </cell>
          <cell r="N2" t="str">
            <v>000</v>
          </cell>
          <cell r="O2" t="str">
            <v>000</v>
          </cell>
          <cell r="P2" t="str">
            <v>000</v>
          </cell>
          <cell r="Q2" t="str">
            <v>000</v>
          </cell>
          <cell r="R2" t="str">
            <v>000</v>
          </cell>
          <cell r="S2" t="str">
            <v>000</v>
          </cell>
          <cell r="T2" t="str">
            <v>000</v>
          </cell>
          <cell r="U2" t="str">
            <v>000</v>
          </cell>
          <cell r="V2" t="str">
            <v>000</v>
          </cell>
          <cell r="W2" t="str">
            <v>000</v>
          </cell>
          <cell r="X2" t="str">
            <v>000</v>
          </cell>
          <cell r="Y2" t="str">
            <v>000</v>
          </cell>
          <cell r="Z2" t="str">
            <v>000</v>
          </cell>
          <cell r="AA2" t="str">
            <v>000</v>
          </cell>
          <cell r="AB2" t="str">
            <v>000</v>
          </cell>
          <cell r="AC2" t="str">
            <v>000</v>
          </cell>
          <cell r="AD2" t="str">
            <v>000</v>
          </cell>
          <cell r="AE2" t="str">
            <v>000</v>
          </cell>
          <cell r="AF2" t="str">
            <v>000</v>
          </cell>
          <cell r="AG2" t="str">
            <v>000</v>
          </cell>
          <cell r="AH2" t="str">
            <v>000</v>
          </cell>
          <cell r="AI2" t="str">
            <v>000</v>
          </cell>
          <cell r="AJ2" t="str">
            <v>000</v>
          </cell>
          <cell r="AK2" t="str">
            <v>000</v>
          </cell>
          <cell r="AL2" t="str">
            <v>000</v>
          </cell>
          <cell r="AM2" t="str">
            <v>000</v>
          </cell>
          <cell r="AN2" t="str">
            <v>000</v>
          </cell>
          <cell r="AO2" t="str">
            <v>000</v>
          </cell>
          <cell r="AP2" t="str">
            <v>000</v>
          </cell>
          <cell r="AQ2" t="str">
            <v>000</v>
          </cell>
          <cell r="AR2" t="str">
            <v>000</v>
          </cell>
          <cell r="AS2" t="str">
            <v>000</v>
          </cell>
          <cell r="AT2" t="str">
            <v>000</v>
          </cell>
          <cell r="AU2" t="str">
            <v>000</v>
          </cell>
          <cell r="AV2" t="str">
            <v>000</v>
          </cell>
          <cell r="AW2" t="str">
            <v>000</v>
          </cell>
          <cell r="AX2" t="str">
            <v>000</v>
          </cell>
          <cell r="AY2" t="str">
            <v>000</v>
          </cell>
          <cell r="AZ2" t="str">
            <v>000</v>
          </cell>
          <cell r="BA2" t="str">
            <v>000</v>
          </cell>
          <cell r="BB2" t="str">
            <v>000</v>
          </cell>
          <cell r="BC2" t="str">
            <v>000</v>
          </cell>
          <cell r="BD2" t="str">
            <v>000</v>
          </cell>
          <cell r="BE2" t="str">
            <v>000</v>
          </cell>
          <cell r="BF2" t="str">
            <v>000</v>
          </cell>
          <cell r="BG2" t="str">
            <v>000</v>
          </cell>
          <cell r="BH2" t="str">
            <v>000</v>
          </cell>
          <cell r="BI2" t="str">
            <v>000</v>
          </cell>
          <cell r="BJ2" t="str">
            <v>000</v>
          </cell>
          <cell r="BK2" t="str">
            <v>000</v>
          </cell>
          <cell r="BL2" t="str">
            <v>000</v>
          </cell>
          <cell r="BM2" t="str">
            <v>000</v>
          </cell>
          <cell r="BN2" t="str">
            <v>000</v>
          </cell>
          <cell r="BO2" t="str">
            <v>000</v>
          </cell>
          <cell r="BP2" t="str">
            <v>000</v>
          </cell>
          <cell r="BQ2" t="str">
            <v>000</v>
          </cell>
          <cell r="BR2" t="str">
            <v>000</v>
          </cell>
          <cell r="BS2" t="str">
            <v>000</v>
          </cell>
          <cell r="BT2" t="str">
            <v>000</v>
          </cell>
          <cell r="BU2" t="str">
            <v>000</v>
          </cell>
          <cell r="BV2" t="str">
            <v>000</v>
          </cell>
          <cell r="BW2" t="str">
            <v>000</v>
          </cell>
          <cell r="BX2" t="str">
            <v>000</v>
          </cell>
          <cell r="BY2" t="str">
            <v>000</v>
          </cell>
          <cell r="BZ2" t="str">
            <v>000</v>
          </cell>
          <cell r="CA2" t="str">
            <v>000</v>
          </cell>
          <cell r="CB2" t="str">
            <v>000</v>
          </cell>
          <cell r="CC2" t="str">
            <v>000</v>
          </cell>
          <cell r="CD2" t="str">
            <v>000</v>
          </cell>
          <cell r="CE2" t="str">
            <v>000</v>
          </cell>
          <cell r="CF2" t="str">
            <v>000</v>
          </cell>
          <cell r="CG2" t="str">
            <v>000</v>
          </cell>
          <cell r="CH2" t="str">
            <v>000</v>
          </cell>
          <cell r="CI2" t="str">
            <v>000</v>
          </cell>
          <cell r="CJ2" t="str">
            <v>000</v>
          </cell>
          <cell r="CK2" t="str">
            <v>000</v>
          </cell>
          <cell r="CL2" t="str">
            <v>000</v>
          </cell>
          <cell r="CM2" t="str">
            <v>000</v>
          </cell>
          <cell r="CN2" t="str">
            <v>000</v>
          </cell>
          <cell r="CO2" t="str">
            <v>000</v>
          </cell>
        </row>
        <row r="3"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</row>
        <row r="4">
          <cell r="B4" t="str">
            <v>STOCK</v>
          </cell>
          <cell r="C4" t="str">
            <v>STOCK</v>
          </cell>
          <cell r="D4" t="str">
            <v>STOCK</v>
          </cell>
          <cell r="E4" t="str">
            <v>STOCK</v>
          </cell>
          <cell r="F4" t="str">
            <v>STOCK</v>
          </cell>
          <cell r="G4" t="str">
            <v>STOCK</v>
          </cell>
          <cell r="H4" t="str">
            <v>STOCK</v>
          </cell>
          <cell r="I4" t="str">
            <v>STOCK</v>
          </cell>
          <cell r="J4" t="str">
            <v>STOCK</v>
          </cell>
          <cell r="K4" t="str">
            <v>STOCK</v>
          </cell>
          <cell r="L4" t="str">
            <v>STOCK</v>
          </cell>
          <cell r="M4" t="str">
            <v>STOCK</v>
          </cell>
          <cell r="N4" t="str">
            <v>STOCK</v>
          </cell>
          <cell r="O4" t="str">
            <v>STOCK</v>
          </cell>
          <cell r="P4" t="str">
            <v>STOCK</v>
          </cell>
          <cell r="Q4" t="str">
            <v>STOCK</v>
          </cell>
          <cell r="R4" t="str">
            <v>STOCK</v>
          </cell>
          <cell r="S4" t="str">
            <v>STOCK</v>
          </cell>
          <cell r="T4" t="str">
            <v>STOCK</v>
          </cell>
          <cell r="U4" t="str">
            <v>STOCK</v>
          </cell>
          <cell r="V4" t="str">
            <v>STOCK</v>
          </cell>
          <cell r="W4" t="str">
            <v>STOCK</v>
          </cell>
          <cell r="X4" t="str">
            <v>STOCK</v>
          </cell>
          <cell r="Y4" t="str">
            <v>STOCK</v>
          </cell>
          <cell r="Z4" t="str">
            <v>STOCK</v>
          </cell>
          <cell r="AA4" t="str">
            <v>STOCK</v>
          </cell>
          <cell r="AB4" t="str">
            <v>STOCK</v>
          </cell>
          <cell r="AC4" t="str">
            <v>STOCK</v>
          </cell>
          <cell r="AD4" t="str">
            <v>STOCK</v>
          </cell>
          <cell r="AE4" t="str">
            <v>STOCK</v>
          </cell>
          <cell r="AF4" t="str">
            <v>STOCK</v>
          </cell>
          <cell r="AG4" t="str">
            <v>STOCK</v>
          </cell>
          <cell r="AH4" t="str">
            <v>STOCK</v>
          </cell>
          <cell r="AI4" t="str">
            <v>STOCK</v>
          </cell>
          <cell r="AJ4" t="str">
            <v>STOCK</v>
          </cell>
          <cell r="AK4" t="str">
            <v>STOCK</v>
          </cell>
          <cell r="AL4" t="str">
            <v>STOCK</v>
          </cell>
          <cell r="AM4" t="str">
            <v>STOCK</v>
          </cell>
          <cell r="AN4" t="str">
            <v>STOCK</v>
          </cell>
          <cell r="AO4" t="str">
            <v>STOCK</v>
          </cell>
          <cell r="AP4" t="str">
            <v>STOCK</v>
          </cell>
          <cell r="AQ4" t="str">
            <v>STOCK</v>
          </cell>
          <cell r="AR4" t="str">
            <v>STOCK</v>
          </cell>
          <cell r="AS4" t="str">
            <v>STOCK</v>
          </cell>
          <cell r="AT4" t="str">
            <v>STOCK</v>
          </cell>
          <cell r="AU4" t="str">
            <v>STOCK</v>
          </cell>
          <cell r="AV4" t="str">
            <v>STOCK</v>
          </cell>
          <cell r="AW4" t="str">
            <v>STOCK</v>
          </cell>
          <cell r="AX4" t="str">
            <v>STOCK</v>
          </cell>
          <cell r="AY4" t="str">
            <v>STOCK</v>
          </cell>
          <cell r="AZ4" t="str">
            <v>STOCK</v>
          </cell>
          <cell r="BA4" t="str">
            <v>STOCK</v>
          </cell>
          <cell r="BB4" t="str">
            <v>STOCK</v>
          </cell>
          <cell r="BC4" t="str">
            <v>STOCK</v>
          </cell>
          <cell r="BD4" t="str">
            <v>STOCK</v>
          </cell>
          <cell r="BE4" t="str">
            <v>STOCK</v>
          </cell>
          <cell r="BF4" t="str">
            <v>STOCK</v>
          </cell>
          <cell r="BG4" t="str">
            <v>STOCK</v>
          </cell>
          <cell r="BH4" t="str">
            <v>STOCK</v>
          </cell>
          <cell r="BI4" t="str">
            <v>STOCK</v>
          </cell>
          <cell r="BJ4" t="str">
            <v>STOCK</v>
          </cell>
          <cell r="BK4" t="str">
            <v>STOCK</v>
          </cell>
          <cell r="BL4" t="str">
            <v>STOCK</v>
          </cell>
          <cell r="BM4" t="str">
            <v>STOCK</v>
          </cell>
          <cell r="BN4" t="str">
            <v>STOCK</v>
          </cell>
          <cell r="BO4" t="str">
            <v>STOCK</v>
          </cell>
          <cell r="BP4" t="str">
            <v>STOCK</v>
          </cell>
          <cell r="BQ4" t="str">
            <v>STOCK</v>
          </cell>
          <cell r="BR4" t="str">
            <v>STOCK</v>
          </cell>
          <cell r="BS4" t="str">
            <v>STOCK</v>
          </cell>
          <cell r="BT4" t="str">
            <v>STOCK</v>
          </cell>
          <cell r="BU4" t="str">
            <v>STOCK</v>
          </cell>
          <cell r="BV4" t="str">
            <v>STOCK</v>
          </cell>
          <cell r="BW4" t="str">
            <v>STOCK</v>
          </cell>
          <cell r="BX4" t="str">
            <v>STOCK</v>
          </cell>
          <cell r="BY4" t="str">
            <v>STOCK</v>
          </cell>
          <cell r="BZ4" t="str">
            <v>STOCK</v>
          </cell>
          <cell r="CA4" t="str">
            <v>STOCK</v>
          </cell>
          <cell r="CB4" t="str">
            <v>STOCK</v>
          </cell>
          <cell r="CC4" t="str">
            <v>STOCK</v>
          </cell>
          <cell r="CD4" t="str">
            <v>STOCK</v>
          </cell>
          <cell r="CE4" t="str">
            <v>STOCK</v>
          </cell>
          <cell r="CF4" t="str">
            <v>STOCK</v>
          </cell>
          <cell r="CG4" t="str">
            <v>STOCK</v>
          </cell>
          <cell r="CH4" t="str">
            <v>STOCK</v>
          </cell>
          <cell r="CI4" t="str">
            <v>STOCK</v>
          </cell>
          <cell r="CJ4" t="str">
            <v>STOCK</v>
          </cell>
          <cell r="CK4" t="str">
            <v>STOCK</v>
          </cell>
          <cell r="CL4" t="str">
            <v>STOCK</v>
          </cell>
          <cell r="CM4" t="str">
            <v>STOCK</v>
          </cell>
          <cell r="CN4" t="str">
            <v>STOCK</v>
          </cell>
          <cell r="CO4" t="str">
            <v>STOCK</v>
          </cell>
        </row>
        <row r="5"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  <cell r="F5" t="str">
            <v>Month</v>
          </cell>
          <cell r="G5" t="str">
            <v>Month</v>
          </cell>
          <cell r="H5" t="str">
            <v>Month</v>
          </cell>
          <cell r="I5" t="str">
            <v>Month</v>
          </cell>
          <cell r="J5" t="str">
            <v>Month</v>
          </cell>
          <cell r="K5" t="str">
            <v>Month</v>
          </cell>
          <cell r="L5" t="str">
            <v>Month</v>
          </cell>
          <cell r="M5" t="str">
            <v>Month</v>
          </cell>
          <cell r="N5" t="str">
            <v>Month</v>
          </cell>
          <cell r="O5" t="str">
            <v>Month</v>
          </cell>
          <cell r="P5" t="str">
            <v>Month</v>
          </cell>
          <cell r="Q5" t="str">
            <v>Month</v>
          </cell>
          <cell r="R5" t="str">
            <v>Month</v>
          </cell>
          <cell r="S5" t="str">
            <v>Month</v>
          </cell>
          <cell r="T5" t="str">
            <v>Month</v>
          </cell>
          <cell r="U5" t="str">
            <v>Month</v>
          </cell>
          <cell r="V5" t="str">
            <v>Month</v>
          </cell>
          <cell r="W5" t="str">
            <v>Month</v>
          </cell>
          <cell r="X5" t="str">
            <v>Month</v>
          </cell>
          <cell r="Y5" t="str">
            <v>Month</v>
          </cell>
          <cell r="Z5" t="str">
            <v>Month</v>
          </cell>
          <cell r="AA5" t="str">
            <v>Month</v>
          </cell>
          <cell r="AB5" t="str">
            <v>Month</v>
          </cell>
          <cell r="AC5" t="str">
            <v>Month</v>
          </cell>
          <cell r="AD5" t="str">
            <v>Month</v>
          </cell>
          <cell r="AE5" t="str">
            <v>Month</v>
          </cell>
          <cell r="AF5" t="str">
            <v>Month</v>
          </cell>
          <cell r="AG5" t="str">
            <v>Month</v>
          </cell>
          <cell r="AH5" t="str">
            <v>Month</v>
          </cell>
          <cell r="AI5" t="str">
            <v>Month</v>
          </cell>
          <cell r="AJ5" t="str">
            <v>Month</v>
          </cell>
          <cell r="AK5" t="str">
            <v>Month</v>
          </cell>
          <cell r="AL5" t="str">
            <v>Month</v>
          </cell>
          <cell r="AM5" t="str">
            <v>Month</v>
          </cell>
          <cell r="AN5" t="str">
            <v>Month</v>
          </cell>
          <cell r="AO5" t="str">
            <v>Month</v>
          </cell>
          <cell r="AP5" t="str">
            <v>Month</v>
          </cell>
          <cell r="AQ5" t="str">
            <v>Month</v>
          </cell>
          <cell r="AR5" t="str">
            <v>Month</v>
          </cell>
          <cell r="AS5" t="str">
            <v>Month</v>
          </cell>
          <cell r="AT5" t="str">
            <v>Month</v>
          </cell>
          <cell r="AU5" t="str">
            <v>Month</v>
          </cell>
          <cell r="AV5" t="str">
            <v>Month</v>
          </cell>
          <cell r="AW5" t="str">
            <v>Month</v>
          </cell>
          <cell r="AX5" t="str">
            <v>Month</v>
          </cell>
          <cell r="AY5" t="str">
            <v>Month</v>
          </cell>
          <cell r="AZ5" t="str">
            <v>Month</v>
          </cell>
          <cell r="BA5" t="str">
            <v>Month</v>
          </cell>
          <cell r="BB5" t="str">
            <v>Month</v>
          </cell>
          <cell r="BC5" t="str">
            <v>Month</v>
          </cell>
          <cell r="BD5" t="str">
            <v>Month</v>
          </cell>
          <cell r="BE5" t="str">
            <v>Month</v>
          </cell>
          <cell r="BF5" t="str">
            <v>Month</v>
          </cell>
          <cell r="BG5" t="str">
            <v>Month</v>
          </cell>
          <cell r="BH5" t="str">
            <v>Month</v>
          </cell>
          <cell r="BI5" t="str">
            <v>Month</v>
          </cell>
          <cell r="BJ5" t="str">
            <v>Month</v>
          </cell>
          <cell r="BK5" t="str">
            <v>Month</v>
          </cell>
          <cell r="BL5" t="str">
            <v>Month</v>
          </cell>
          <cell r="BM5" t="str">
            <v>Month</v>
          </cell>
          <cell r="BN5" t="str">
            <v>Month</v>
          </cell>
          <cell r="BO5" t="str">
            <v>Month</v>
          </cell>
          <cell r="BP5" t="str">
            <v>Month</v>
          </cell>
          <cell r="BQ5" t="str">
            <v>Month</v>
          </cell>
          <cell r="BR5" t="str">
            <v>Month</v>
          </cell>
          <cell r="BS5" t="str">
            <v>Month</v>
          </cell>
          <cell r="BT5" t="str">
            <v>Month</v>
          </cell>
          <cell r="BU5" t="str">
            <v>Month</v>
          </cell>
          <cell r="BV5" t="str">
            <v>Month</v>
          </cell>
          <cell r="BW5" t="str">
            <v>Month</v>
          </cell>
          <cell r="BX5" t="str">
            <v>Month</v>
          </cell>
          <cell r="BY5" t="str">
            <v>Month</v>
          </cell>
          <cell r="BZ5" t="str">
            <v>Month</v>
          </cell>
          <cell r="CA5" t="str">
            <v>Month</v>
          </cell>
          <cell r="CB5" t="str">
            <v>Month</v>
          </cell>
          <cell r="CC5" t="str">
            <v>Month</v>
          </cell>
          <cell r="CD5" t="str">
            <v>Month</v>
          </cell>
          <cell r="CE5" t="str">
            <v>Month</v>
          </cell>
          <cell r="CF5" t="str">
            <v>Month</v>
          </cell>
          <cell r="CG5" t="str">
            <v>Month</v>
          </cell>
          <cell r="CH5" t="str">
            <v>Month</v>
          </cell>
          <cell r="CI5" t="str">
            <v>Month</v>
          </cell>
          <cell r="CJ5" t="str">
            <v>Month</v>
          </cell>
          <cell r="CK5" t="str">
            <v>Month</v>
          </cell>
          <cell r="CL5" t="str">
            <v>Month</v>
          </cell>
          <cell r="CM5" t="str">
            <v>Month</v>
          </cell>
          <cell r="CN5" t="str">
            <v>Month</v>
          </cell>
          <cell r="CO5" t="str">
            <v>Month</v>
          </cell>
        </row>
        <row r="6"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1</v>
          </cell>
          <cell r="BZ6">
            <v>1</v>
          </cell>
          <cell r="CA6">
            <v>1</v>
          </cell>
          <cell r="CB6">
            <v>1</v>
          </cell>
          <cell r="CC6">
            <v>1</v>
          </cell>
          <cell r="CD6">
            <v>1</v>
          </cell>
          <cell r="CE6">
            <v>1</v>
          </cell>
          <cell r="CF6">
            <v>1</v>
          </cell>
          <cell r="CG6">
            <v>1</v>
          </cell>
          <cell r="CH6">
            <v>1</v>
          </cell>
          <cell r="CI6">
            <v>1</v>
          </cell>
          <cell r="CJ6">
            <v>1</v>
          </cell>
          <cell r="CK6">
            <v>1</v>
          </cell>
          <cell r="CL6">
            <v>1</v>
          </cell>
          <cell r="CM6">
            <v>1</v>
          </cell>
          <cell r="CN6">
            <v>1</v>
          </cell>
          <cell r="CO6">
            <v>1</v>
          </cell>
        </row>
        <row r="7">
          <cell r="B7">
            <v>42036</v>
          </cell>
          <cell r="C7">
            <v>42036</v>
          </cell>
          <cell r="D7">
            <v>42036</v>
          </cell>
          <cell r="E7">
            <v>42036</v>
          </cell>
          <cell r="F7">
            <v>42036</v>
          </cell>
          <cell r="G7">
            <v>42036</v>
          </cell>
          <cell r="H7">
            <v>42036</v>
          </cell>
          <cell r="I7">
            <v>42036</v>
          </cell>
          <cell r="J7">
            <v>42036</v>
          </cell>
          <cell r="K7">
            <v>42036</v>
          </cell>
          <cell r="L7">
            <v>42036</v>
          </cell>
          <cell r="M7">
            <v>42036</v>
          </cell>
          <cell r="N7">
            <v>42036</v>
          </cell>
          <cell r="O7">
            <v>42036</v>
          </cell>
          <cell r="P7">
            <v>42036</v>
          </cell>
          <cell r="Q7">
            <v>42036</v>
          </cell>
          <cell r="R7">
            <v>42036</v>
          </cell>
          <cell r="S7">
            <v>42036</v>
          </cell>
          <cell r="T7">
            <v>42036</v>
          </cell>
          <cell r="U7">
            <v>42036</v>
          </cell>
          <cell r="V7">
            <v>42036</v>
          </cell>
          <cell r="W7">
            <v>42036</v>
          </cell>
          <cell r="X7">
            <v>42036</v>
          </cell>
          <cell r="Y7">
            <v>42036</v>
          </cell>
          <cell r="Z7">
            <v>42036</v>
          </cell>
          <cell r="AA7">
            <v>42036</v>
          </cell>
          <cell r="AB7">
            <v>42036</v>
          </cell>
          <cell r="AC7">
            <v>42036</v>
          </cell>
          <cell r="AD7">
            <v>42036</v>
          </cell>
          <cell r="AE7">
            <v>42036</v>
          </cell>
          <cell r="AF7">
            <v>42036</v>
          </cell>
          <cell r="AG7">
            <v>42036</v>
          </cell>
          <cell r="AH7">
            <v>42036</v>
          </cell>
          <cell r="AI7">
            <v>42036</v>
          </cell>
          <cell r="AJ7">
            <v>42036</v>
          </cell>
          <cell r="AK7">
            <v>42036</v>
          </cell>
          <cell r="AL7">
            <v>42036</v>
          </cell>
          <cell r="AM7">
            <v>42036</v>
          </cell>
          <cell r="AN7">
            <v>42036</v>
          </cell>
          <cell r="AO7">
            <v>42036</v>
          </cell>
          <cell r="AP7">
            <v>42036</v>
          </cell>
          <cell r="AQ7">
            <v>42036</v>
          </cell>
          <cell r="AR7">
            <v>42036</v>
          </cell>
          <cell r="AS7">
            <v>42036</v>
          </cell>
          <cell r="AT7">
            <v>42036</v>
          </cell>
          <cell r="AU7">
            <v>42036</v>
          </cell>
          <cell r="AV7">
            <v>42036</v>
          </cell>
          <cell r="AW7">
            <v>42036</v>
          </cell>
          <cell r="AX7">
            <v>42036</v>
          </cell>
          <cell r="AY7">
            <v>42036</v>
          </cell>
          <cell r="AZ7">
            <v>42036</v>
          </cell>
          <cell r="BA7">
            <v>42036</v>
          </cell>
          <cell r="BB7">
            <v>42036</v>
          </cell>
          <cell r="BC7">
            <v>42036</v>
          </cell>
          <cell r="BD7">
            <v>42036</v>
          </cell>
          <cell r="BE7">
            <v>42036</v>
          </cell>
          <cell r="BF7">
            <v>42036</v>
          </cell>
          <cell r="BG7">
            <v>42036</v>
          </cell>
          <cell r="BH7">
            <v>42036</v>
          </cell>
          <cell r="BI7">
            <v>42036</v>
          </cell>
          <cell r="BJ7">
            <v>42036</v>
          </cell>
          <cell r="BK7">
            <v>42036</v>
          </cell>
          <cell r="BL7">
            <v>42036</v>
          </cell>
          <cell r="BM7">
            <v>42036</v>
          </cell>
          <cell r="BN7">
            <v>42036</v>
          </cell>
          <cell r="BO7">
            <v>42036</v>
          </cell>
          <cell r="BP7">
            <v>42036</v>
          </cell>
          <cell r="BQ7">
            <v>42036</v>
          </cell>
          <cell r="BR7">
            <v>42036</v>
          </cell>
          <cell r="BS7">
            <v>42036</v>
          </cell>
          <cell r="BT7">
            <v>42036</v>
          </cell>
          <cell r="BU7">
            <v>42036</v>
          </cell>
          <cell r="BV7">
            <v>42036</v>
          </cell>
          <cell r="BW7">
            <v>42036</v>
          </cell>
          <cell r="BX7">
            <v>42036</v>
          </cell>
          <cell r="BY7">
            <v>42036</v>
          </cell>
          <cell r="BZ7">
            <v>42036</v>
          </cell>
          <cell r="CA7">
            <v>42036</v>
          </cell>
          <cell r="CB7">
            <v>42036</v>
          </cell>
          <cell r="CC7">
            <v>42036</v>
          </cell>
          <cell r="CD7">
            <v>42036</v>
          </cell>
          <cell r="CE7">
            <v>42036</v>
          </cell>
          <cell r="CF7">
            <v>42036</v>
          </cell>
          <cell r="CG7">
            <v>42036</v>
          </cell>
          <cell r="CH7">
            <v>42036</v>
          </cell>
          <cell r="CI7">
            <v>42036</v>
          </cell>
          <cell r="CJ7">
            <v>42036</v>
          </cell>
          <cell r="CK7">
            <v>42036</v>
          </cell>
          <cell r="CL7">
            <v>42036</v>
          </cell>
          <cell r="CM7">
            <v>42036</v>
          </cell>
          <cell r="CN7">
            <v>42036</v>
          </cell>
          <cell r="CO7">
            <v>42036</v>
          </cell>
        </row>
        <row r="8">
          <cell r="B8">
            <v>44228</v>
          </cell>
          <cell r="C8">
            <v>44228</v>
          </cell>
          <cell r="D8">
            <v>44228</v>
          </cell>
          <cell r="E8">
            <v>44228</v>
          </cell>
          <cell r="F8">
            <v>44228</v>
          </cell>
          <cell r="G8">
            <v>44228</v>
          </cell>
          <cell r="H8">
            <v>44228</v>
          </cell>
          <cell r="I8">
            <v>44228</v>
          </cell>
          <cell r="J8">
            <v>44228</v>
          </cell>
          <cell r="K8">
            <v>44228</v>
          </cell>
          <cell r="L8">
            <v>44228</v>
          </cell>
          <cell r="M8">
            <v>44228</v>
          </cell>
          <cell r="N8">
            <v>44228</v>
          </cell>
          <cell r="O8">
            <v>44228</v>
          </cell>
          <cell r="P8">
            <v>44228</v>
          </cell>
          <cell r="Q8">
            <v>44228</v>
          </cell>
          <cell r="R8">
            <v>44228</v>
          </cell>
          <cell r="S8">
            <v>44228</v>
          </cell>
          <cell r="T8">
            <v>44228</v>
          </cell>
          <cell r="U8">
            <v>44228</v>
          </cell>
          <cell r="V8">
            <v>44228</v>
          </cell>
          <cell r="W8">
            <v>44228</v>
          </cell>
          <cell r="X8">
            <v>44228</v>
          </cell>
          <cell r="Y8">
            <v>44228</v>
          </cell>
          <cell r="Z8">
            <v>44228</v>
          </cell>
          <cell r="AA8">
            <v>44228</v>
          </cell>
          <cell r="AB8">
            <v>44228</v>
          </cell>
          <cell r="AC8">
            <v>44228</v>
          </cell>
          <cell r="AD8">
            <v>44228</v>
          </cell>
          <cell r="AE8">
            <v>44228</v>
          </cell>
          <cell r="AF8">
            <v>44228</v>
          </cell>
          <cell r="AG8">
            <v>44228</v>
          </cell>
          <cell r="AH8">
            <v>44228</v>
          </cell>
          <cell r="AI8">
            <v>44228</v>
          </cell>
          <cell r="AJ8">
            <v>44228</v>
          </cell>
          <cell r="AK8">
            <v>44228</v>
          </cell>
          <cell r="AL8">
            <v>44228</v>
          </cell>
          <cell r="AM8">
            <v>44228</v>
          </cell>
          <cell r="AN8">
            <v>44228</v>
          </cell>
          <cell r="AO8">
            <v>44228</v>
          </cell>
          <cell r="AP8">
            <v>44228</v>
          </cell>
          <cell r="AQ8">
            <v>44228</v>
          </cell>
          <cell r="AR8">
            <v>44228</v>
          </cell>
          <cell r="AS8">
            <v>44228</v>
          </cell>
          <cell r="AT8">
            <v>44228</v>
          </cell>
          <cell r="AU8">
            <v>44228</v>
          </cell>
          <cell r="AV8">
            <v>44228</v>
          </cell>
          <cell r="AW8">
            <v>44228</v>
          </cell>
          <cell r="AX8">
            <v>44228</v>
          </cell>
          <cell r="AY8">
            <v>44228</v>
          </cell>
          <cell r="AZ8">
            <v>44228</v>
          </cell>
          <cell r="BA8">
            <v>44228</v>
          </cell>
          <cell r="BB8">
            <v>44228</v>
          </cell>
          <cell r="BC8">
            <v>44228</v>
          </cell>
          <cell r="BD8">
            <v>44228</v>
          </cell>
          <cell r="BE8">
            <v>44228</v>
          </cell>
          <cell r="BF8">
            <v>44228</v>
          </cell>
          <cell r="BG8">
            <v>44228</v>
          </cell>
          <cell r="BH8">
            <v>44228</v>
          </cell>
          <cell r="BI8">
            <v>44228</v>
          </cell>
          <cell r="BJ8">
            <v>44228</v>
          </cell>
          <cell r="BK8">
            <v>44228</v>
          </cell>
          <cell r="BL8">
            <v>44228</v>
          </cell>
          <cell r="BM8">
            <v>44228</v>
          </cell>
          <cell r="BN8">
            <v>44228</v>
          </cell>
          <cell r="BO8">
            <v>44228</v>
          </cell>
          <cell r="BP8">
            <v>44228</v>
          </cell>
          <cell r="BQ8">
            <v>44228</v>
          </cell>
          <cell r="BR8">
            <v>44228</v>
          </cell>
          <cell r="BS8">
            <v>44228</v>
          </cell>
          <cell r="BT8">
            <v>44228</v>
          </cell>
          <cell r="BU8">
            <v>44228</v>
          </cell>
          <cell r="BV8">
            <v>44228</v>
          </cell>
          <cell r="BW8">
            <v>44228</v>
          </cell>
          <cell r="BX8">
            <v>44228</v>
          </cell>
          <cell r="BY8">
            <v>44228</v>
          </cell>
          <cell r="BZ8">
            <v>44228</v>
          </cell>
          <cell r="CA8">
            <v>44228</v>
          </cell>
          <cell r="CB8">
            <v>44228</v>
          </cell>
          <cell r="CC8">
            <v>44228</v>
          </cell>
          <cell r="CD8">
            <v>44228</v>
          </cell>
          <cell r="CE8">
            <v>44228</v>
          </cell>
          <cell r="CF8">
            <v>44228</v>
          </cell>
          <cell r="CG8">
            <v>44228</v>
          </cell>
          <cell r="CH8">
            <v>44228</v>
          </cell>
          <cell r="CI8">
            <v>44228</v>
          </cell>
          <cell r="CJ8">
            <v>44228</v>
          </cell>
          <cell r="CK8">
            <v>44228</v>
          </cell>
          <cell r="CL8">
            <v>44228</v>
          </cell>
          <cell r="CM8">
            <v>44228</v>
          </cell>
          <cell r="CN8">
            <v>44228</v>
          </cell>
          <cell r="CO8">
            <v>44228</v>
          </cell>
        </row>
        <row r="9">
          <cell r="B9">
            <v>73</v>
          </cell>
          <cell r="C9">
            <v>73</v>
          </cell>
          <cell r="D9">
            <v>73</v>
          </cell>
          <cell r="E9">
            <v>73</v>
          </cell>
          <cell r="F9">
            <v>73</v>
          </cell>
          <cell r="G9">
            <v>73</v>
          </cell>
          <cell r="H9">
            <v>73</v>
          </cell>
          <cell r="I9">
            <v>73</v>
          </cell>
          <cell r="J9">
            <v>73</v>
          </cell>
          <cell r="K9">
            <v>73</v>
          </cell>
          <cell r="L9">
            <v>73</v>
          </cell>
          <cell r="M9">
            <v>73</v>
          </cell>
          <cell r="N9">
            <v>73</v>
          </cell>
          <cell r="O9">
            <v>73</v>
          </cell>
          <cell r="P9">
            <v>73</v>
          </cell>
          <cell r="Q9">
            <v>73</v>
          </cell>
          <cell r="R9">
            <v>73</v>
          </cell>
          <cell r="S9">
            <v>73</v>
          </cell>
          <cell r="T9">
            <v>73</v>
          </cell>
          <cell r="U9">
            <v>73</v>
          </cell>
          <cell r="V9">
            <v>73</v>
          </cell>
          <cell r="W9">
            <v>73</v>
          </cell>
          <cell r="X9">
            <v>73</v>
          </cell>
          <cell r="Y9">
            <v>73</v>
          </cell>
          <cell r="Z9">
            <v>73</v>
          </cell>
          <cell r="AA9">
            <v>73</v>
          </cell>
          <cell r="AB9">
            <v>73</v>
          </cell>
          <cell r="AC9">
            <v>73</v>
          </cell>
          <cell r="AD9">
            <v>73</v>
          </cell>
          <cell r="AE9">
            <v>73</v>
          </cell>
          <cell r="AF9">
            <v>73</v>
          </cell>
          <cell r="AG9">
            <v>73</v>
          </cell>
          <cell r="AH9">
            <v>73</v>
          </cell>
          <cell r="AI9">
            <v>73</v>
          </cell>
          <cell r="AJ9">
            <v>73</v>
          </cell>
          <cell r="AK9">
            <v>73</v>
          </cell>
          <cell r="AL9">
            <v>73</v>
          </cell>
          <cell r="AM9">
            <v>73</v>
          </cell>
          <cell r="AN9">
            <v>73</v>
          </cell>
          <cell r="AO9">
            <v>73</v>
          </cell>
          <cell r="AP9">
            <v>73</v>
          </cell>
          <cell r="AQ9">
            <v>73</v>
          </cell>
          <cell r="AR9">
            <v>73</v>
          </cell>
          <cell r="AS9">
            <v>73</v>
          </cell>
          <cell r="AT9">
            <v>73</v>
          </cell>
          <cell r="AU9">
            <v>73</v>
          </cell>
          <cell r="AV9">
            <v>73</v>
          </cell>
          <cell r="AW9">
            <v>73</v>
          </cell>
          <cell r="AX9">
            <v>73</v>
          </cell>
          <cell r="AY9">
            <v>73</v>
          </cell>
          <cell r="AZ9">
            <v>73</v>
          </cell>
          <cell r="BA9">
            <v>73</v>
          </cell>
          <cell r="BB9">
            <v>73</v>
          </cell>
          <cell r="BC9">
            <v>73</v>
          </cell>
          <cell r="BD9">
            <v>73</v>
          </cell>
          <cell r="BE9">
            <v>73</v>
          </cell>
          <cell r="BF9">
            <v>73</v>
          </cell>
          <cell r="BG9">
            <v>73</v>
          </cell>
          <cell r="BH9">
            <v>73</v>
          </cell>
          <cell r="BI9">
            <v>73</v>
          </cell>
          <cell r="BJ9">
            <v>73</v>
          </cell>
          <cell r="BK9">
            <v>73</v>
          </cell>
          <cell r="BL9">
            <v>73</v>
          </cell>
          <cell r="BM9">
            <v>73</v>
          </cell>
          <cell r="BN9">
            <v>73</v>
          </cell>
          <cell r="BO9">
            <v>73</v>
          </cell>
          <cell r="BP9">
            <v>73</v>
          </cell>
          <cell r="BQ9">
            <v>73</v>
          </cell>
          <cell r="BR9">
            <v>73</v>
          </cell>
          <cell r="BS9">
            <v>73</v>
          </cell>
          <cell r="BT9">
            <v>73</v>
          </cell>
          <cell r="BU9">
            <v>73</v>
          </cell>
          <cell r="BV9">
            <v>73</v>
          </cell>
          <cell r="BW9">
            <v>73</v>
          </cell>
          <cell r="BX9">
            <v>73</v>
          </cell>
          <cell r="BY9">
            <v>73</v>
          </cell>
          <cell r="BZ9">
            <v>73</v>
          </cell>
          <cell r="CA9">
            <v>73</v>
          </cell>
          <cell r="CB9">
            <v>73</v>
          </cell>
          <cell r="CC9">
            <v>73</v>
          </cell>
          <cell r="CD9">
            <v>73</v>
          </cell>
          <cell r="CE9">
            <v>73</v>
          </cell>
          <cell r="CF9">
            <v>73</v>
          </cell>
          <cell r="CG9">
            <v>73</v>
          </cell>
          <cell r="CH9">
            <v>73</v>
          </cell>
          <cell r="CI9">
            <v>73</v>
          </cell>
          <cell r="CJ9">
            <v>73</v>
          </cell>
          <cell r="CK9">
            <v>73</v>
          </cell>
          <cell r="CL9">
            <v>73</v>
          </cell>
          <cell r="CM9">
            <v>73</v>
          </cell>
          <cell r="CN9">
            <v>73</v>
          </cell>
          <cell r="CO9">
            <v>73</v>
          </cell>
        </row>
        <row r="10">
          <cell r="B10" t="str">
            <v>A126267514L</v>
          </cell>
          <cell r="C10" t="str">
            <v>A126260170T</v>
          </cell>
          <cell r="D10" t="str">
            <v>A126252802C</v>
          </cell>
          <cell r="E10" t="str">
            <v>A126267490F</v>
          </cell>
          <cell r="F10" t="str">
            <v>A126260146T</v>
          </cell>
          <cell r="G10" t="str">
            <v>A126252778R</v>
          </cell>
          <cell r="H10" t="str">
            <v>A126267466F</v>
          </cell>
          <cell r="I10" t="str">
            <v>A126260122X</v>
          </cell>
          <cell r="J10" t="str">
            <v>A126252854F</v>
          </cell>
          <cell r="K10" t="str">
            <v>A126267542W</v>
          </cell>
          <cell r="L10" t="str">
            <v>A126260198V</v>
          </cell>
          <cell r="M10" t="str">
            <v>A126252830L</v>
          </cell>
          <cell r="N10" t="str">
            <v>A126267518W</v>
          </cell>
          <cell r="O10" t="str">
            <v>A126260174A</v>
          </cell>
          <cell r="P10" t="str">
            <v>A126252834W</v>
          </cell>
          <cell r="Q10" t="str">
            <v>A126267522L</v>
          </cell>
          <cell r="R10" t="str">
            <v>A126260178K</v>
          </cell>
          <cell r="S10" t="str">
            <v>A126252878X</v>
          </cell>
          <cell r="T10" t="str">
            <v>A126267566R</v>
          </cell>
          <cell r="U10" t="str">
            <v>A126260222J</v>
          </cell>
          <cell r="V10" t="str">
            <v>A126252142J</v>
          </cell>
          <cell r="W10" t="str">
            <v>A126266830W</v>
          </cell>
          <cell r="X10" t="str">
            <v>A126259486R</v>
          </cell>
          <cell r="Y10" t="str">
            <v>A126252178K</v>
          </cell>
          <cell r="Z10" t="str">
            <v>A126266866X</v>
          </cell>
          <cell r="AA10" t="str">
            <v>A126259522L</v>
          </cell>
          <cell r="AB10" t="str">
            <v>A126252126J</v>
          </cell>
          <cell r="AC10" t="str">
            <v>A126266814W</v>
          </cell>
          <cell r="AD10" t="str">
            <v>A126259470W</v>
          </cell>
          <cell r="AE10" t="str">
            <v>A126252182A</v>
          </cell>
          <cell r="AF10" t="str">
            <v>A126266870R</v>
          </cell>
          <cell r="AG10" t="str">
            <v>A126259526W</v>
          </cell>
          <cell r="AH10" t="str">
            <v>A126252186K</v>
          </cell>
          <cell r="AI10" t="str">
            <v>A126266874X</v>
          </cell>
          <cell r="AJ10" t="str">
            <v>A126259530L</v>
          </cell>
          <cell r="AK10" t="str">
            <v>A126252130X</v>
          </cell>
          <cell r="AL10" t="str">
            <v>A126266818F</v>
          </cell>
          <cell r="AM10" t="str">
            <v>A126259474F</v>
          </cell>
          <cell r="AN10" t="str">
            <v>A126252134J</v>
          </cell>
          <cell r="AO10" t="str">
            <v>A126266822W</v>
          </cell>
          <cell r="AP10" t="str">
            <v>A126259478R</v>
          </cell>
          <cell r="AQ10" t="str">
            <v>A126252158A</v>
          </cell>
          <cell r="AR10" t="str">
            <v>A126266846R</v>
          </cell>
          <cell r="AS10" t="str">
            <v>A126259502C</v>
          </cell>
          <cell r="AT10" t="str">
            <v>A126252102R</v>
          </cell>
          <cell r="AU10" t="str">
            <v>A126266790R</v>
          </cell>
          <cell r="AV10" t="str">
            <v>A126259446W</v>
          </cell>
          <cell r="AW10" t="str">
            <v>A126252190A</v>
          </cell>
          <cell r="AX10" t="str">
            <v>A126266878J</v>
          </cell>
          <cell r="AY10" t="str">
            <v>A126259534W</v>
          </cell>
          <cell r="AZ10" t="str">
            <v>A126252162T</v>
          </cell>
          <cell r="BA10" t="str">
            <v>A126266850F</v>
          </cell>
          <cell r="BB10" t="str">
            <v>A126259506L</v>
          </cell>
          <cell r="BC10" t="str">
            <v>A126252194K</v>
          </cell>
          <cell r="BD10" t="str">
            <v>A126266882X</v>
          </cell>
          <cell r="BE10" t="str">
            <v>A126259538F</v>
          </cell>
          <cell r="BF10" t="str">
            <v>A126252106X</v>
          </cell>
          <cell r="BG10" t="str">
            <v>A126266794X</v>
          </cell>
          <cell r="BH10" t="str">
            <v>A126259450L</v>
          </cell>
          <cell r="BI10" t="str">
            <v>A126252066T</v>
          </cell>
          <cell r="BJ10" t="str">
            <v>A126266754F</v>
          </cell>
          <cell r="BK10" t="str">
            <v>A126259410V</v>
          </cell>
          <cell r="BL10" t="str">
            <v>A126252078A</v>
          </cell>
          <cell r="BM10" t="str">
            <v>A126266766R</v>
          </cell>
          <cell r="BN10" t="str">
            <v>A126259422C</v>
          </cell>
          <cell r="BO10" t="str">
            <v>A126252138T</v>
          </cell>
          <cell r="BP10" t="str">
            <v>A126266826F</v>
          </cell>
          <cell r="BQ10" t="str">
            <v>A126259482F</v>
          </cell>
          <cell r="BR10" t="str">
            <v>A126252082T</v>
          </cell>
          <cell r="BS10" t="str">
            <v>A126266770F</v>
          </cell>
          <cell r="BT10" t="str">
            <v>A126259426L</v>
          </cell>
          <cell r="BU10" t="str">
            <v>A126252074T</v>
          </cell>
          <cell r="BV10" t="str">
            <v>A126266762F</v>
          </cell>
          <cell r="BW10" t="str">
            <v>A126259418L</v>
          </cell>
          <cell r="BX10" t="str">
            <v>A126252166A</v>
          </cell>
          <cell r="BY10" t="str">
            <v>A126266854R</v>
          </cell>
          <cell r="BZ10" t="str">
            <v>A126259510C</v>
          </cell>
          <cell r="CA10" t="str">
            <v>A126252170T</v>
          </cell>
          <cell r="CB10" t="str">
            <v>A126266858X</v>
          </cell>
          <cell r="CC10" t="str">
            <v>A126259514L</v>
          </cell>
          <cell r="CD10" t="str">
            <v>A126252090T</v>
          </cell>
          <cell r="CE10" t="str">
            <v>A126266778X</v>
          </cell>
          <cell r="CF10" t="str">
            <v>A126259434L</v>
          </cell>
          <cell r="CG10" t="str">
            <v>A126252070J</v>
          </cell>
          <cell r="CH10" t="str">
            <v>A126266758R</v>
          </cell>
          <cell r="CI10" t="str">
            <v>A126259414C</v>
          </cell>
          <cell r="CJ10" t="str">
            <v>A126252110R</v>
          </cell>
          <cell r="CK10" t="str">
            <v>A126266798J</v>
          </cell>
          <cell r="CL10" t="str">
            <v>A126259454W</v>
          </cell>
          <cell r="CM10" t="str">
            <v>A126252086A</v>
          </cell>
          <cell r="CN10" t="str">
            <v>A126266774R</v>
          </cell>
          <cell r="CO10" t="str">
            <v>A126259430C</v>
          </cell>
        </row>
        <row r="11">
          <cell r="B11">
            <v>0.58499999999999996</v>
          </cell>
          <cell r="C11">
            <v>3.6989999999999998</v>
          </cell>
          <cell r="D11">
            <v>33.475000000000001</v>
          </cell>
          <cell r="E11">
            <v>15.167</v>
          </cell>
          <cell r="F11">
            <v>18.308</v>
          </cell>
          <cell r="G11">
            <v>47.668999999999997</v>
          </cell>
          <cell r="H11">
            <v>23.616</v>
          </cell>
          <cell r="I11">
            <v>24.053000000000001</v>
          </cell>
          <cell r="J11">
            <v>21.585999999999999</v>
          </cell>
          <cell r="K11">
            <v>12.295999999999999</v>
          </cell>
          <cell r="L11">
            <v>9.2899999999999991</v>
          </cell>
          <cell r="M11">
            <v>15.41</v>
          </cell>
          <cell r="N11">
            <v>7.8419999999999996</v>
          </cell>
          <cell r="O11">
            <v>7.5679999999999996</v>
          </cell>
          <cell r="P11">
            <v>4.1360000000000001</v>
          </cell>
          <cell r="Q11">
            <v>1.37</v>
          </cell>
          <cell r="R11">
            <v>2.766</v>
          </cell>
          <cell r="S11">
            <v>32.259</v>
          </cell>
          <cell r="T11">
            <v>15.773999999999999</v>
          </cell>
          <cell r="U11">
            <v>16.484999999999999</v>
          </cell>
          <cell r="V11">
            <v>1329.2750000000001</v>
          </cell>
          <cell r="W11">
            <v>740.52099999999996</v>
          </cell>
          <cell r="X11">
            <v>588.75400000000002</v>
          </cell>
          <cell r="Y11">
            <v>264.96899999999999</v>
          </cell>
          <cell r="Z11">
            <v>145.476</v>
          </cell>
          <cell r="AA11">
            <v>119.494</v>
          </cell>
          <cell r="AB11">
            <v>76.680999999999997</v>
          </cell>
          <cell r="AC11">
            <v>42.768999999999998</v>
          </cell>
          <cell r="AD11">
            <v>33.911999999999999</v>
          </cell>
          <cell r="AE11">
            <v>83.472999999999999</v>
          </cell>
          <cell r="AF11">
            <v>42.783999999999999</v>
          </cell>
          <cell r="AG11">
            <v>40.689</v>
          </cell>
          <cell r="AH11">
            <v>104.815</v>
          </cell>
          <cell r="AI11">
            <v>59.923000000000002</v>
          </cell>
          <cell r="AJ11">
            <v>44.892000000000003</v>
          </cell>
          <cell r="AK11">
            <v>1064.306</v>
          </cell>
          <cell r="AL11">
            <v>595.04499999999996</v>
          </cell>
          <cell r="AM11">
            <v>469.26100000000002</v>
          </cell>
          <cell r="AN11">
            <v>505.25700000000001</v>
          </cell>
          <cell r="AO11">
            <v>277.21100000000001</v>
          </cell>
          <cell r="AP11">
            <v>228.04599999999999</v>
          </cell>
          <cell r="AQ11">
            <v>154.102</v>
          </cell>
          <cell r="AR11">
            <v>83.662000000000006</v>
          </cell>
          <cell r="AS11">
            <v>70.44</v>
          </cell>
          <cell r="AT11">
            <v>151.11500000000001</v>
          </cell>
          <cell r="AU11">
            <v>87.210999999999999</v>
          </cell>
          <cell r="AV11">
            <v>63.904000000000003</v>
          </cell>
          <cell r="AW11">
            <v>200.04</v>
          </cell>
          <cell r="AX11">
            <v>106.33799999999999</v>
          </cell>
          <cell r="AY11">
            <v>93.700999999999993</v>
          </cell>
          <cell r="AZ11">
            <v>559.04899999999998</v>
          </cell>
          <cell r="BA11">
            <v>317.834</v>
          </cell>
          <cell r="BB11">
            <v>241.215</v>
          </cell>
          <cell r="BC11">
            <v>249.09700000000001</v>
          </cell>
          <cell r="BD11">
            <v>131.47800000000001</v>
          </cell>
          <cell r="BE11">
            <v>117.619</v>
          </cell>
          <cell r="BF11">
            <v>309.952</v>
          </cell>
          <cell r="BG11">
            <v>186.35599999999999</v>
          </cell>
          <cell r="BH11">
            <v>123.596</v>
          </cell>
          <cell r="BI11">
            <v>177.05699999999999</v>
          </cell>
          <cell r="BJ11">
            <v>105.069</v>
          </cell>
          <cell r="BK11">
            <v>71.988</v>
          </cell>
          <cell r="BL11">
            <v>132.89500000000001</v>
          </cell>
          <cell r="BM11">
            <v>81.287000000000006</v>
          </cell>
          <cell r="BN11">
            <v>51.607999999999997</v>
          </cell>
          <cell r="BO11">
            <v>121.517</v>
          </cell>
          <cell r="BP11">
            <v>73.123999999999995</v>
          </cell>
          <cell r="BQ11">
            <v>48.393000000000001</v>
          </cell>
          <cell r="BR11">
            <v>1207.758</v>
          </cell>
          <cell r="BS11">
            <v>667.39700000000005</v>
          </cell>
          <cell r="BT11">
            <v>540.36199999999997</v>
          </cell>
          <cell r="BU11">
            <v>2018.203</v>
          </cell>
          <cell r="BV11">
            <v>1011.062</v>
          </cell>
          <cell r="BW11">
            <v>1007.141</v>
          </cell>
          <cell r="BX11">
            <v>362.58600000000001</v>
          </cell>
          <cell r="BY11">
            <v>184.76499999999999</v>
          </cell>
          <cell r="BZ11">
            <v>177.821</v>
          </cell>
          <cell r="CA11">
            <v>246.626</v>
          </cell>
          <cell r="CB11">
            <v>129.59100000000001</v>
          </cell>
          <cell r="CC11">
            <v>117.036</v>
          </cell>
          <cell r="CD11">
            <v>171.14400000000001</v>
          </cell>
          <cell r="CE11">
            <v>99.406000000000006</v>
          </cell>
          <cell r="CF11">
            <v>71.736999999999995</v>
          </cell>
          <cell r="CG11">
            <v>75.483000000000004</v>
          </cell>
          <cell r="CH11">
            <v>30.184000000000001</v>
          </cell>
          <cell r="CI11">
            <v>45.298000000000002</v>
          </cell>
          <cell r="CJ11">
            <v>32.889000000000003</v>
          </cell>
          <cell r="CK11">
            <v>11.167999999999999</v>
          </cell>
          <cell r="CL11">
            <v>21.721</v>
          </cell>
          <cell r="CM11">
            <v>40.478000000000002</v>
          </cell>
          <cell r="CN11">
            <v>26.114000000000001</v>
          </cell>
          <cell r="CO11">
            <v>14.364000000000001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</row>
        <row r="23">
          <cell r="B23">
            <v>2.4279999999999999</v>
          </cell>
          <cell r="C23">
            <v>2.9180000000000001</v>
          </cell>
          <cell r="D23">
            <v>36.936999999999998</v>
          </cell>
          <cell r="E23">
            <v>14.064</v>
          </cell>
          <cell r="F23">
            <v>22.873000000000001</v>
          </cell>
          <cell r="G23">
            <v>49.896999999999998</v>
          </cell>
          <cell r="H23">
            <v>30.792999999999999</v>
          </cell>
          <cell r="I23">
            <v>19.103999999999999</v>
          </cell>
          <cell r="J23">
            <v>21.780999999999999</v>
          </cell>
          <cell r="K23">
            <v>13.845000000000001</v>
          </cell>
          <cell r="L23">
            <v>7.9359999999999999</v>
          </cell>
          <cell r="M23">
            <v>17.812999999999999</v>
          </cell>
          <cell r="N23">
            <v>11.907</v>
          </cell>
          <cell r="O23">
            <v>5.9059999999999997</v>
          </cell>
          <cell r="P23">
            <v>2.7280000000000002</v>
          </cell>
          <cell r="Q23">
            <v>1.571</v>
          </cell>
          <cell r="R23">
            <v>1.157</v>
          </cell>
          <cell r="S23">
            <v>32.084000000000003</v>
          </cell>
          <cell r="T23">
            <v>18.885999999999999</v>
          </cell>
          <cell r="U23">
            <v>13.198</v>
          </cell>
          <cell r="V23">
            <v>1308.1120000000001</v>
          </cell>
          <cell r="W23">
            <v>717.346</v>
          </cell>
          <cell r="X23">
            <v>590.76599999999996</v>
          </cell>
          <cell r="Y23">
            <v>231.93799999999999</v>
          </cell>
          <cell r="Z23">
            <v>131.07400000000001</v>
          </cell>
          <cell r="AA23">
            <v>100.864</v>
          </cell>
          <cell r="AB23">
            <v>58.734999999999999</v>
          </cell>
          <cell r="AC23">
            <v>32.630000000000003</v>
          </cell>
          <cell r="AD23">
            <v>26.105</v>
          </cell>
          <cell r="AE23">
            <v>61.960999999999999</v>
          </cell>
          <cell r="AF23">
            <v>34.237000000000002</v>
          </cell>
          <cell r="AG23">
            <v>27.724</v>
          </cell>
          <cell r="AH23">
            <v>111.242</v>
          </cell>
          <cell r="AI23">
            <v>64.206999999999994</v>
          </cell>
          <cell r="AJ23">
            <v>47.036000000000001</v>
          </cell>
          <cell r="AK23">
            <v>1076.174</v>
          </cell>
          <cell r="AL23">
            <v>586.27200000000005</v>
          </cell>
          <cell r="AM23">
            <v>489.90199999999999</v>
          </cell>
          <cell r="AN23">
            <v>520.346</v>
          </cell>
          <cell r="AO23">
            <v>279.10500000000002</v>
          </cell>
          <cell r="AP23">
            <v>241.24</v>
          </cell>
          <cell r="AQ23">
            <v>148.261</v>
          </cell>
          <cell r="AR23">
            <v>81.049000000000007</v>
          </cell>
          <cell r="AS23">
            <v>67.212000000000003</v>
          </cell>
          <cell r="AT23">
            <v>145.81299999999999</v>
          </cell>
          <cell r="AU23">
            <v>74.128</v>
          </cell>
          <cell r="AV23">
            <v>71.685000000000002</v>
          </cell>
          <cell r="AW23">
            <v>226.27199999999999</v>
          </cell>
          <cell r="AX23">
            <v>123.928</v>
          </cell>
          <cell r="AY23">
            <v>102.34399999999999</v>
          </cell>
          <cell r="AZ23">
            <v>555.82799999999997</v>
          </cell>
          <cell r="BA23">
            <v>307.16699999999997</v>
          </cell>
          <cell r="BB23">
            <v>248.66200000000001</v>
          </cell>
          <cell r="BC23">
            <v>258.411</v>
          </cell>
          <cell r="BD23">
            <v>140.77600000000001</v>
          </cell>
          <cell r="BE23">
            <v>117.63500000000001</v>
          </cell>
          <cell r="BF23">
            <v>297.41699999999997</v>
          </cell>
          <cell r="BG23">
            <v>166.39</v>
          </cell>
          <cell r="BH23">
            <v>131.02699999999999</v>
          </cell>
          <cell r="BI23">
            <v>176.49299999999999</v>
          </cell>
          <cell r="BJ23">
            <v>93.878</v>
          </cell>
          <cell r="BK23">
            <v>82.614999999999995</v>
          </cell>
          <cell r="BL23">
            <v>120.92400000000001</v>
          </cell>
          <cell r="BM23">
            <v>72.513000000000005</v>
          </cell>
          <cell r="BN23">
            <v>48.411000000000001</v>
          </cell>
          <cell r="BO23">
            <v>108.548</v>
          </cell>
          <cell r="BP23">
            <v>66.010999999999996</v>
          </cell>
          <cell r="BQ23">
            <v>42.537999999999997</v>
          </cell>
          <cell r="BR23">
            <v>1199.5640000000001</v>
          </cell>
          <cell r="BS23">
            <v>651.33500000000004</v>
          </cell>
          <cell r="BT23">
            <v>548.22900000000004</v>
          </cell>
          <cell r="BU23">
            <v>2014.8009999999999</v>
          </cell>
          <cell r="BV23">
            <v>1008.9589999999999</v>
          </cell>
          <cell r="BW23">
            <v>1005.843</v>
          </cell>
          <cell r="BX23">
            <v>338.34399999999999</v>
          </cell>
          <cell r="BY23">
            <v>178.99700000000001</v>
          </cell>
          <cell r="BZ23">
            <v>159.34700000000001</v>
          </cell>
          <cell r="CA23">
            <v>233.447</v>
          </cell>
          <cell r="CB23">
            <v>131.81800000000001</v>
          </cell>
          <cell r="CC23">
            <v>101.629</v>
          </cell>
          <cell r="CD23">
            <v>160.97</v>
          </cell>
          <cell r="CE23">
            <v>96.183999999999997</v>
          </cell>
          <cell r="CF23">
            <v>64.786000000000001</v>
          </cell>
          <cell r="CG23">
            <v>72.477000000000004</v>
          </cell>
          <cell r="CH23">
            <v>35.634</v>
          </cell>
          <cell r="CI23">
            <v>36.843000000000004</v>
          </cell>
          <cell r="CJ23">
            <v>29.785</v>
          </cell>
          <cell r="CK23">
            <v>12.705</v>
          </cell>
          <cell r="CL23">
            <v>17.079999999999998</v>
          </cell>
          <cell r="CM23">
            <v>40.433</v>
          </cell>
          <cell r="CN23">
            <v>23.969000000000001</v>
          </cell>
          <cell r="CO23">
            <v>16.463999999999999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</row>
        <row r="35">
          <cell r="B35">
            <v>2.4830000000000001</v>
          </cell>
          <cell r="C35">
            <v>5.9610000000000003</v>
          </cell>
          <cell r="D35">
            <v>33.365000000000002</v>
          </cell>
          <cell r="E35">
            <v>13.795</v>
          </cell>
          <cell r="F35">
            <v>19.568999999999999</v>
          </cell>
          <cell r="G35">
            <v>45.573999999999998</v>
          </cell>
          <cell r="H35">
            <v>26.234000000000002</v>
          </cell>
          <cell r="I35">
            <v>19.341000000000001</v>
          </cell>
          <cell r="J35">
            <v>21.358000000000001</v>
          </cell>
          <cell r="K35">
            <v>11.358000000000001</v>
          </cell>
          <cell r="L35">
            <v>10</v>
          </cell>
          <cell r="M35">
            <v>16.759</v>
          </cell>
          <cell r="N35">
            <v>9.7910000000000004</v>
          </cell>
          <cell r="O35">
            <v>6.968</v>
          </cell>
          <cell r="P35">
            <v>3.585</v>
          </cell>
          <cell r="Q35">
            <v>1.901</v>
          </cell>
          <cell r="R35">
            <v>1.6850000000000001</v>
          </cell>
          <cell r="S35">
            <v>28.815000000000001</v>
          </cell>
          <cell r="T35">
            <v>16.442</v>
          </cell>
          <cell r="U35">
            <v>12.372999999999999</v>
          </cell>
          <cell r="V35">
            <v>1304.2059999999999</v>
          </cell>
          <cell r="W35">
            <v>716.04499999999996</v>
          </cell>
          <cell r="X35">
            <v>588.16200000000003</v>
          </cell>
          <cell r="Y35">
            <v>224.09899999999999</v>
          </cell>
          <cell r="Z35">
            <v>121.54600000000001</v>
          </cell>
          <cell r="AA35">
            <v>102.55200000000001</v>
          </cell>
          <cell r="AB35">
            <v>68.700999999999993</v>
          </cell>
          <cell r="AC35">
            <v>38.637999999999998</v>
          </cell>
          <cell r="AD35">
            <v>30.062999999999999</v>
          </cell>
          <cell r="AE35">
            <v>68.765000000000001</v>
          </cell>
          <cell r="AF35">
            <v>36.817999999999998</v>
          </cell>
          <cell r="AG35">
            <v>31.946999999999999</v>
          </cell>
          <cell r="AH35">
            <v>86.632000000000005</v>
          </cell>
          <cell r="AI35">
            <v>46.09</v>
          </cell>
          <cell r="AJ35">
            <v>40.542000000000002</v>
          </cell>
          <cell r="AK35">
            <v>1080.1079999999999</v>
          </cell>
          <cell r="AL35">
            <v>594.49800000000005</v>
          </cell>
          <cell r="AM35">
            <v>485.61</v>
          </cell>
          <cell r="AN35">
            <v>508.52499999999998</v>
          </cell>
          <cell r="AO35">
            <v>274.904</v>
          </cell>
          <cell r="AP35">
            <v>233.62100000000001</v>
          </cell>
          <cell r="AQ35">
            <v>135.34299999999999</v>
          </cell>
          <cell r="AR35">
            <v>64.245999999999995</v>
          </cell>
          <cell r="AS35">
            <v>71.096999999999994</v>
          </cell>
          <cell r="AT35">
            <v>156.29300000000001</v>
          </cell>
          <cell r="AU35">
            <v>87.867999999999995</v>
          </cell>
          <cell r="AV35">
            <v>68.424999999999997</v>
          </cell>
          <cell r="AW35">
            <v>216.88900000000001</v>
          </cell>
          <cell r="AX35">
            <v>122.79</v>
          </cell>
          <cell r="AY35">
            <v>94.099000000000004</v>
          </cell>
          <cell r="AZ35">
            <v>571.58299999999997</v>
          </cell>
          <cell r="BA35">
            <v>319.59399999999999</v>
          </cell>
          <cell r="BB35">
            <v>251.988</v>
          </cell>
          <cell r="BC35">
            <v>265.13299999999998</v>
          </cell>
          <cell r="BD35">
            <v>144.94800000000001</v>
          </cell>
          <cell r="BE35">
            <v>120.185</v>
          </cell>
          <cell r="BF35">
            <v>306.45</v>
          </cell>
          <cell r="BG35">
            <v>174.64599999999999</v>
          </cell>
          <cell r="BH35">
            <v>131.804</v>
          </cell>
          <cell r="BI35">
            <v>184.005</v>
          </cell>
          <cell r="BJ35">
            <v>100.313</v>
          </cell>
          <cell r="BK35">
            <v>83.691999999999993</v>
          </cell>
          <cell r="BL35">
            <v>122.444</v>
          </cell>
          <cell r="BM35">
            <v>74.332999999999998</v>
          </cell>
          <cell r="BN35">
            <v>48.110999999999997</v>
          </cell>
          <cell r="BO35">
            <v>98.638999999999996</v>
          </cell>
          <cell r="BP35">
            <v>60.137</v>
          </cell>
          <cell r="BQ35">
            <v>38.502000000000002</v>
          </cell>
          <cell r="BR35">
            <v>1205.568</v>
          </cell>
          <cell r="BS35">
            <v>655.90700000000004</v>
          </cell>
          <cell r="BT35">
            <v>549.66</v>
          </cell>
          <cell r="BU35">
            <v>2034.9770000000001</v>
          </cell>
          <cell r="BV35">
            <v>1017.896</v>
          </cell>
          <cell r="BW35">
            <v>1017.08</v>
          </cell>
          <cell r="BX35">
            <v>325.42500000000001</v>
          </cell>
          <cell r="BY35">
            <v>158.745</v>
          </cell>
          <cell r="BZ35">
            <v>166.68</v>
          </cell>
          <cell r="CA35">
            <v>209.06399999999999</v>
          </cell>
          <cell r="CB35">
            <v>113.78</v>
          </cell>
          <cell r="CC35">
            <v>95.284000000000006</v>
          </cell>
          <cell r="CD35">
            <v>138.47900000000001</v>
          </cell>
          <cell r="CE35">
            <v>83.123000000000005</v>
          </cell>
          <cell r="CF35">
            <v>55.356000000000002</v>
          </cell>
          <cell r="CG35">
            <v>70.584999999999994</v>
          </cell>
          <cell r="CH35">
            <v>30.658000000000001</v>
          </cell>
          <cell r="CI35">
            <v>39.927</v>
          </cell>
          <cell r="CJ35">
            <v>38.225000000000001</v>
          </cell>
          <cell r="CK35">
            <v>17.149999999999999</v>
          </cell>
          <cell r="CL35">
            <v>21.074999999999999</v>
          </cell>
          <cell r="CM35">
            <v>37.875</v>
          </cell>
          <cell r="CN35">
            <v>19.513999999999999</v>
          </cell>
          <cell r="CO35">
            <v>18.36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</row>
        <row r="47">
          <cell r="B47">
            <v>1.5009999999999999</v>
          </cell>
          <cell r="C47">
            <v>4.7759999999999998</v>
          </cell>
          <cell r="D47">
            <v>33.311</v>
          </cell>
          <cell r="E47">
            <v>15.962999999999999</v>
          </cell>
          <cell r="F47">
            <v>17.347999999999999</v>
          </cell>
          <cell r="G47">
            <v>37.526000000000003</v>
          </cell>
          <cell r="H47">
            <v>21.594999999999999</v>
          </cell>
          <cell r="I47">
            <v>15.930999999999999</v>
          </cell>
          <cell r="J47">
            <v>15.028</v>
          </cell>
          <cell r="K47">
            <v>8.3759999999999994</v>
          </cell>
          <cell r="L47">
            <v>6.6509999999999998</v>
          </cell>
          <cell r="M47">
            <v>15.601000000000001</v>
          </cell>
          <cell r="N47">
            <v>8.2149999999999999</v>
          </cell>
          <cell r="O47">
            <v>7.3860000000000001</v>
          </cell>
          <cell r="P47">
            <v>4.194</v>
          </cell>
          <cell r="Q47">
            <v>2.3660000000000001</v>
          </cell>
          <cell r="R47">
            <v>1.829</v>
          </cell>
          <cell r="S47">
            <v>21.925000000000001</v>
          </cell>
          <cell r="T47">
            <v>13.381</v>
          </cell>
          <cell r="U47">
            <v>8.5449999999999999</v>
          </cell>
          <cell r="V47">
            <v>1331.0229999999999</v>
          </cell>
          <cell r="W47">
            <v>717.20399999999995</v>
          </cell>
          <cell r="X47">
            <v>613.81899999999996</v>
          </cell>
          <cell r="Y47">
            <v>240.46</v>
          </cell>
          <cell r="Z47">
            <v>134.708</v>
          </cell>
          <cell r="AA47">
            <v>105.751</v>
          </cell>
          <cell r="AB47">
            <v>70.213999999999999</v>
          </cell>
          <cell r="AC47">
            <v>40.110999999999997</v>
          </cell>
          <cell r="AD47">
            <v>30.103000000000002</v>
          </cell>
          <cell r="AE47">
            <v>70.671999999999997</v>
          </cell>
          <cell r="AF47">
            <v>42.994</v>
          </cell>
          <cell r="AG47">
            <v>27.678000000000001</v>
          </cell>
          <cell r="AH47">
            <v>99.573999999999998</v>
          </cell>
          <cell r="AI47">
            <v>51.603000000000002</v>
          </cell>
          <cell r="AJ47">
            <v>47.97</v>
          </cell>
          <cell r="AK47">
            <v>1090.5630000000001</v>
          </cell>
          <cell r="AL47">
            <v>582.495</v>
          </cell>
          <cell r="AM47">
            <v>508.06799999999998</v>
          </cell>
          <cell r="AN47">
            <v>476.40899999999999</v>
          </cell>
          <cell r="AO47">
            <v>253.02</v>
          </cell>
          <cell r="AP47">
            <v>223.38900000000001</v>
          </cell>
          <cell r="AQ47">
            <v>129.63200000000001</v>
          </cell>
          <cell r="AR47">
            <v>67.983000000000004</v>
          </cell>
          <cell r="AS47">
            <v>61.649000000000001</v>
          </cell>
          <cell r="AT47">
            <v>146.333</v>
          </cell>
          <cell r="AU47">
            <v>81.465000000000003</v>
          </cell>
          <cell r="AV47">
            <v>64.867999999999995</v>
          </cell>
          <cell r="AW47">
            <v>200.44399999999999</v>
          </cell>
          <cell r="AX47">
            <v>103.572</v>
          </cell>
          <cell r="AY47">
            <v>96.872</v>
          </cell>
          <cell r="AZ47">
            <v>614.154</v>
          </cell>
          <cell r="BA47">
            <v>329.47500000000002</v>
          </cell>
          <cell r="BB47">
            <v>284.67899999999997</v>
          </cell>
          <cell r="BC47">
            <v>277.64100000000002</v>
          </cell>
          <cell r="BD47">
            <v>145.98400000000001</v>
          </cell>
          <cell r="BE47">
            <v>131.65700000000001</v>
          </cell>
          <cell r="BF47">
            <v>336.51299999999998</v>
          </cell>
          <cell r="BG47">
            <v>183.49100000000001</v>
          </cell>
          <cell r="BH47">
            <v>153.02199999999999</v>
          </cell>
          <cell r="BI47">
            <v>206.334</v>
          </cell>
          <cell r="BJ47">
            <v>105.20699999999999</v>
          </cell>
          <cell r="BK47">
            <v>101.126</v>
          </cell>
          <cell r="BL47">
            <v>130.18</v>
          </cell>
          <cell r="BM47">
            <v>78.284000000000006</v>
          </cell>
          <cell r="BN47">
            <v>51.896000000000001</v>
          </cell>
          <cell r="BO47">
            <v>98.468000000000004</v>
          </cell>
          <cell r="BP47">
            <v>60.978000000000002</v>
          </cell>
          <cell r="BQ47">
            <v>37.488999999999997</v>
          </cell>
          <cell r="BR47">
            <v>1232.5550000000001</v>
          </cell>
          <cell r="BS47">
            <v>656.22500000000002</v>
          </cell>
          <cell r="BT47">
            <v>576.33000000000004</v>
          </cell>
          <cell r="BU47">
            <v>2057.66</v>
          </cell>
          <cell r="BV47">
            <v>1021.638</v>
          </cell>
          <cell r="BW47">
            <v>1036.021</v>
          </cell>
          <cell r="BX47">
            <v>322.13799999999998</v>
          </cell>
          <cell r="BY47">
            <v>165.21899999999999</v>
          </cell>
          <cell r="BZ47">
            <v>156.91900000000001</v>
          </cell>
          <cell r="CA47">
            <v>220.203</v>
          </cell>
          <cell r="CB47">
            <v>120.652</v>
          </cell>
          <cell r="CC47">
            <v>99.551000000000002</v>
          </cell>
          <cell r="CD47">
            <v>149.59</v>
          </cell>
          <cell r="CE47">
            <v>88.8</v>
          </cell>
          <cell r="CF47">
            <v>60.790999999999997</v>
          </cell>
          <cell r="CG47">
            <v>70.613</v>
          </cell>
          <cell r="CH47">
            <v>31.852</v>
          </cell>
          <cell r="CI47">
            <v>38.761000000000003</v>
          </cell>
          <cell r="CJ47">
            <v>33.9</v>
          </cell>
          <cell r="CK47">
            <v>16.46</v>
          </cell>
          <cell r="CL47">
            <v>17.439</v>
          </cell>
          <cell r="CM47">
            <v>36.012999999999998</v>
          </cell>
          <cell r="CN47">
            <v>19.518000000000001</v>
          </cell>
          <cell r="CO47">
            <v>16.495000000000001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</row>
        <row r="59">
          <cell r="B59">
            <v>2.093</v>
          </cell>
          <cell r="C59">
            <v>4.3319999999999999</v>
          </cell>
          <cell r="D59">
            <v>28.54</v>
          </cell>
          <cell r="E59">
            <v>10.449</v>
          </cell>
          <cell r="F59">
            <v>18.091000000000001</v>
          </cell>
          <cell r="G59">
            <v>40.69</v>
          </cell>
          <cell r="H59">
            <v>22.771999999999998</v>
          </cell>
          <cell r="I59">
            <v>17.917999999999999</v>
          </cell>
          <cell r="J59">
            <v>19.388000000000002</v>
          </cell>
          <cell r="K59">
            <v>11.646000000000001</v>
          </cell>
          <cell r="L59">
            <v>7.7430000000000003</v>
          </cell>
          <cell r="M59">
            <v>13.755000000000001</v>
          </cell>
          <cell r="N59">
            <v>9.1180000000000003</v>
          </cell>
          <cell r="O59">
            <v>4.6369999999999996</v>
          </cell>
          <cell r="P59">
            <v>2.3759999999999999</v>
          </cell>
          <cell r="Q59">
            <v>1.284</v>
          </cell>
          <cell r="R59">
            <v>1.0920000000000001</v>
          </cell>
          <cell r="S59">
            <v>26.934999999999999</v>
          </cell>
          <cell r="T59">
            <v>13.654</v>
          </cell>
          <cell r="U59">
            <v>13.281000000000001</v>
          </cell>
          <cell r="V59">
            <v>1338.9780000000001</v>
          </cell>
          <cell r="W59">
            <v>722.02599999999995</v>
          </cell>
          <cell r="X59">
            <v>616.952</v>
          </cell>
          <cell r="Y59">
            <v>249.58799999999999</v>
          </cell>
          <cell r="Z59">
            <v>140.12799999999999</v>
          </cell>
          <cell r="AA59">
            <v>109.46</v>
          </cell>
          <cell r="AB59">
            <v>69.822999999999993</v>
          </cell>
          <cell r="AC59">
            <v>43.546999999999997</v>
          </cell>
          <cell r="AD59">
            <v>26.276</v>
          </cell>
          <cell r="AE59">
            <v>73.105000000000004</v>
          </cell>
          <cell r="AF59">
            <v>37.173000000000002</v>
          </cell>
          <cell r="AG59">
            <v>35.932000000000002</v>
          </cell>
          <cell r="AH59">
            <v>106.66</v>
          </cell>
          <cell r="AI59">
            <v>59.406999999999996</v>
          </cell>
          <cell r="AJ59">
            <v>47.252000000000002</v>
          </cell>
          <cell r="AK59">
            <v>1089.3900000000001</v>
          </cell>
          <cell r="AL59">
            <v>581.89800000000002</v>
          </cell>
          <cell r="AM59">
            <v>507.49099999999999</v>
          </cell>
          <cell r="AN59">
            <v>462.63499999999999</v>
          </cell>
          <cell r="AO59">
            <v>241.77</v>
          </cell>
          <cell r="AP59">
            <v>220.86500000000001</v>
          </cell>
          <cell r="AQ59">
            <v>126.633</v>
          </cell>
          <cell r="AR59">
            <v>67.754000000000005</v>
          </cell>
          <cell r="AS59">
            <v>58.88</v>
          </cell>
          <cell r="AT59">
            <v>137.23400000000001</v>
          </cell>
          <cell r="AU59">
            <v>69.037999999999997</v>
          </cell>
          <cell r="AV59">
            <v>68.195999999999998</v>
          </cell>
          <cell r="AW59">
            <v>198.767</v>
          </cell>
          <cell r="AX59">
            <v>104.97799999999999</v>
          </cell>
          <cell r="AY59">
            <v>93.789000000000001</v>
          </cell>
          <cell r="AZ59">
            <v>626.755</v>
          </cell>
          <cell r="BA59">
            <v>340.12799999999999</v>
          </cell>
          <cell r="BB59">
            <v>286.62599999999998</v>
          </cell>
          <cell r="BC59">
            <v>285.84699999999998</v>
          </cell>
          <cell r="BD59">
            <v>150.244</v>
          </cell>
          <cell r="BE59">
            <v>135.60400000000001</v>
          </cell>
          <cell r="BF59">
            <v>340.90699999999998</v>
          </cell>
          <cell r="BG59">
            <v>189.88499999999999</v>
          </cell>
          <cell r="BH59">
            <v>151.023</v>
          </cell>
          <cell r="BI59">
            <v>211.279</v>
          </cell>
          <cell r="BJ59">
            <v>111.803</v>
          </cell>
          <cell r="BK59">
            <v>99.475999999999999</v>
          </cell>
          <cell r="BL59">
            <v>129.62899999999999</v>
          </cell>
          <cell r="BM59">
            <v>78.081999999999994</v>
          </cell>
          <cell r="BN59">
            <v>51.546999999999997</v>
          </cell>
          <cell r="BO59">
            <v>119.261</v>
          </cell>
          <cell r="BP59">
            <v>79.004999999999995</v>
          </cell>
          <cell r="BQ59">
            <v>40.256</v>
          </cell>
          <cell r="BR59">
            <v>1219.7170000000001</v>
          </cell>
          <cell r="BS59">
            <v>643.02099999999996</v>
          </cell>
          <cell r="BT59">
            <v>576.69600000000003</v>
          </cell>
          <cell r="BU59">
            <v>2054.31</v>
          </cell>
          <cell r="BV59">
            <v>1021.449</v>
          </cell>
          <cell r="BW59">
            <v>1032.8610000000001</v>
          </cell>
          <cell r="BX59">
            <v>342.625</v>
          </cell>
          <cell r="BY59">
            <v>181.089</v>
          </cell>
          <cell r="BZ59">
            <v>161.53700000000001</v>
          </cell>
          <cell r="CA59">
            <v>237.982</v>
          </cell>
          <cell r="CB59">
            <v>135.97900000000001</v>
          </cell>
          <cell r="CC59">
            <v>102.003</v>
          </cell>
          <cell r="CD59">
            <v>158.93</v>
          </cell>
          <cell r="CE59">
            <v>103.872</v>
          </cell>
          <cell r="CF59">
            <v>55.058</v>
          </cell>
          <cell r="CG59">
            <v>79.052000000000007</v>
          </cell>
          <cell r="CH59">
            <v>32.107999999999997</v>
          </cell>
          <cell r="CI59">
            <v>46.945</v>
          </cell>
          <cell r="CJ59">
            <v>31.02</v>
          </cell>
          <cell r="CK59">
            <v>14.471</v>
          </cell>
          <cell r="CL59">
            <v>16.55</v>
          </cell>
          <cell r="CM59">
            <v>34.155999999999999</v>
          </cell>
          <cell r="CN59">
            <v>19.498000000000001</v>
          </cell>
          <cell r="CO59">
            <v>14.657999999999999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</row>
        <row r="71">
          <cell r="B71">
            <v>1.202</v>
          </cell>
          <cell r="C71">
            <v>4.4080000000000004</v>
          </cell>
          <cell r="D71">
            <v>36.826000000000001</v>
          </cell>
          <cell r="E71">
            <v>14.074999999999999</v>
          </cell>
          <cell r="F71">
            <v>22.751000000000001</v>
          </cell>
          <cell r="G71">
            <v>47.503</v>
          </cell>
          <cell r="H71">
            <v>28.681000000000001</v>
          </cell>
          <cell r="I71">
            <v>18.821999999999999</v>
          </cell>
          <cell r="J71">
            <v>19.896000000000001</v>
          </cell>
          <cell r="K71">
            <v>14.117000000000001</v>
          </cell>
          <cell r="L71">
            <v>5.7789999999999999</v>
          </cell>
          <cell r="M71">
            <v>19.824999999999999</v>
          </cell>
          <cell r="N71">
            <v>13.47</v>
          </cell>
          <cell r="O71">
            <v>6.3550000000000004</v>
          </cell>
          <cell r="P71">
            <v>5.0259999999999998</v>
          </cell>
          <cell r="Q71">
            <v>3.2869999999999999</v>
          </cell>
          <cell r="R71">
            <v>1.7390000000000001</v>
          </cell>
          <cell r="S71">
            <v>27.678000000000001</v>
          </cell>
          <cell r="T71">
            <v>15.211</v>
          </cell>
          <cell r="U71">
            <v>12.467000000000001</v>
          </cell>
          <cell r="V71">
            <v>1383.451</v>
          </cell>
          <cell r="W71">
            <v>742.48800000000006</v>
          </cell>
          <cell r="X71">
            <v>640.96299999999997</v>
          </cell>
          <cell r="Y71">
            <v>260.28100000000001</v>
          </cell>
          <cell r="Z71">
            <v>139.43299999999999</v>
          </cell>
          <cell r="AA71">
            <v>120.849</v>
          </cell>
          <cell r="AB71">
            <v>70.385000000000005</v>
          </cell>
          <cell r="AC71">
            <v>39.011000000000003</v>
          </cell>
          <cell r="AD71">
            <v>31.373999999999999</v>
          </cell>
          <cell r="AE71">
            <v>81.709000000000003</v>
          </cell>
          <cell r="AF71">
            <v>42.366</v>
          </cell>
          <cell r="AG71">
            <v>39.343000000000004</v>
          </cell>
          <cell r="AH71">
            <v>108.188</v>
          </cell>
          <cell r="AI71">
            <v>58.055999999999997</v>
          </cell>
          <cell r="AJ71">
            <v>50.131999999999998</v>
          </cell>
          <cell r="AK71">
            <v>1123.17</v>
          </cell>
          <cell r="AL71">
            <v>603.05600000000004</v>
          </cell>
          <cell r="AM71">
            <v>520.11400000000003</v>
          </cell>
          <cell r="AN71">
            <v>486.62700000000001</v>
          </cell>
          <cell r="AO71">
            <v>254.541</v>
          </cell>
          <cell r="AP71">
            <v>232.08600000000001</v>
          </cell>
          <cell r="AQ71">
            <v>129.88</v>
          </cell>
          <cell r="AR71">
            <v>70.709999999999994</v>
          </cell>
          <cell r="AS71">
            <v>59.168999999999997</v>
          </cell>
          <cell r="AT71">
            <v>162.54499999999999</v>
          </cell>
          <cell r="AU71">
            <v>88.001000000000005</v>
          </cell>
          <cell r="AV71">
            <v>74.545000000000002</v>
          </cell>
          <cell r="AW71">
            <v>194.202</v>
          </cell>
          <cell r="AX71">
            <v>95.83</v>
          </cell>
          <cell r="AY71">
            <v>98.372</v>
          </cell>
          <cell r="AZ71">
            <v>636.54300000000001</v>
          </cell>
          <cell r="BA71">
            <v>348.51400000000001</v>
          </cell>
          <cell r="BB71">
            <v>288.02800000000002</v>
          </cell>
          <cell r="BC71">
            <v>279.49900000000002</v>
          </cell>
          <cell r="BD71">
            <v>151.01599999999999</v>
          </cell>
          <cell r="BE71">
            <v>128.483</v>
          </cell>
          <cell r="BF71">
            <v>357.04399999999998</v>
          </cell>
          <cell r="BG71">
            <v>197.499</v>
          </cell>
          <cell r="BH71">
            <v>159.54599999999999</v>
          </cell>
          <cell r="BI71">
            <v>215.58099999999999</v>
          </cell>
          <cell r="BJ71">
            <v>110.068</v>
          </cell>
          <cell r="BK71">
            <v>105.51300000000001</v>
          </cell>
          <cell r="BL71">
            <v>141.46299999999999</v>
          </cell>
          <cell r="BM71">
            <v>87.430999999999997</v>
          </cell>
          <cell r="BN71">
            <v>54.033000000000001</v>
          </cell>
          <cell r="BO71">
            <v>111.447</v>
          </cell>
          <cell r="BP71">
            <v>62.945</v>
          </cell>
          <cell r="BQ71">
            <v>48.502000000000002</v>
          </cell>
          <cell r="BR71">
            <v>1272.0039999999999</v>
          </cell>
          <cell r="BS71">
            <v>679.54300000000001</v>
          </cell>
          <cell r="BT71">
            <v>592.46100000000001</v>
          </cell>
          <cell r="BU71">
            <v>2118.817</v>
          </cell>
          <cell r="BV71">
            <v>1049.501</v>
          </cell>
          <cell r="BW71">
            <v>1069.316</v>
          </cell>
          <cell r="BX71">
            <v>355.613</v>
          </cell>
          <cell r="BY71">
            <v>181.899</v>
          </cell>
          <cell r="BZ71">
            <v>173.714</v>
          </cell>
          <cell r="CA71">
            <v>261.88900000000001</v>
          </cell>
          <cell r="CB71">
            <v>138.684</v>
          </cell>
          <cell r="CC71">
            <v>123.205</v>
          </cell>
          <cell r="CD71">
            <v>162.441</v>
          </cell>
          <cell r="CE71">
            <v>89.822999999999993</v>
          </cell>
          <cell r="CF71">
            <v>72.617999999999995</v>
          </cell>
          <cell r="CG71">
            <v>99.447999999999993</v>
          </cell>
          <cell r="CH71">
            <v>48.860999999999997</v>
          </cell>
          <cell r="CI71">
            <v>50.587000000000003</v>
          </cell>
          <cell r="CJ71">
            <v>35.874000000000002</v>
          </cell>
          <cell r="CK71">
            <v>15.182</v>
          </cell>
          <cell r="CL71">
            <v>20.692</v>
          </cell>
          <cell r="CM71">
            <v>25.614000000000001</v>
          </cell>
          <cell r="CN71">
            <v>14.564</v>
          </cell>
          <cell r="CO71">
            <v>11.05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</row>
        <row r="83">
          <cell r="B83">
            <v>3.2170000000000001</v>
          </cell>
          <cell r="C83">
            <v>2.8239999999999998</v>
          </cell>
          <cell r="D83">
            <v>26.128</v>
          </cell>
          <cell r="E83">
            <v>10.423999999999999</v>
          </cell>
          <cell r="F83">
            <v>15.702999999999999</v>
          </cell>
          <cell r="G83">
            <v>41.875</v>
          </cell>
          <cell r="H83">
            <v>23.902999999999999</v>
          </cell>
          <cell r="I83">
            <v>17.972000000000001</v>
          </cell>
          <cell r="J83">
            <v>20.472999999999999</v>
          </cell>
          <cell r="K83">
            <v>12.427</v>
          </cell>
          <cell r="L83">
            <v>8.0470000000000006</v>
          </cell>
          <cell r="M83">
            <v>17.861999999999998</v>
          </cell>
          <cell r="N83">
            <v>9.8219999999999992</v>
          </cell>
          <cell r="O83">
            <v>8.0399999999999991</v>
          </cell>
          <cell r="P83">
            <v>4.2009999999999996</v>
          </cell>
          <cell r="Q83">
            <v>1.6859999999999999</v>
          </cell>
          <cell r="R83">
            <v>2.5150000000000001</v>
          </cell>
          <cell r="S83">
            <v>24.013000000000002</v>
          </cell>
          <cell r="T83">
            <v>14.081</v>
          </cell>
          <cell r="U83">
            <v>9.9320000000000004</v>
          </cell>
          <cell r="V83">
            <v>1363.635</v>
          </cell>
          <cell r="W83">
            <v>729.81799999999998</v>
          </cell>
          <cell r="X83">
            <v>633.81700000000001</v>
          </cell>
          <cell r="Y83">
            <v>266.66399999999999</v>
          </cell>
          <cell r="Z83">
            <v>136.78</v>
          </cell>
          <cell r="AA83">
            <v>129.88399999999999</v>
          </cell>
          <cell r="AB83">
            <v>81.655000000000001</v>
          </cell>
          <cell r="AC83">
            <v>39.097999999999999</v>
          </cell>
          <cell r="AD83">
            <v>42.557000000000002</v>
          </cell>
          <cell r="AE83">
            <v>82.320999999999998</v>
          </cell>
          <cell r="AF83">
            <v>43.021000000000001</v>
          </cell>
          <cell r="AG83">
            <v>39.299999999999997</v>
          </cell>
          <cell r="AH83">
            <v>102.687</v>
          </cell>
          <cell r="AI83">
            <v>54.661000000000001</v>
          </cell>
          <cell r="AJ83">
            <v>48.027000000000001</v>
          </cell>
          <cell r="AK83">
            <v>1096.972</v>
          </cell>
          <cell r="AL83">
            <v>593.03899999999999</v>
          </cell>
          <cell r="AM83">
            <v>503.93299999999999</v>
          </cell>
          <cell r="AN83">
            <v>465.01299999999998</v>
          </cell>
          <cell r="AO83">
            <v>247.77</v>
          </cell>
          <cell r="AP83">
            <v>217.24199999999999</v>
          </cell>
          <cell r="AQ83">
            <v>122.261</v>
          </cell>
          <cell r="AR83">
            <v>65.495999999999995</v>
          </cell>
          <cell r="AS83">
            <v>56.765000000000001</v>
          </cell>
          <cell r="AT83">
            <v>142.88399999999999</v>
          </cell>
          <cell r="AU83">
            <v>69.241</v>
          </cell>
          <cell r="AV83">
            <v>73.643000000000001</v>
          </cell>
          <cell r="AW83">
            <v>199.86799999999999</v>
          </cell>
          <cell r="AX83">
            <v>113.03400000000001</v>
          </cell>
          <cell r="AY83">
            <v>86.834000000000003</v>
          </cell>
          <cell r="AZ83">
            <v>631.95899999999995</v>
          </cell>
          <cell r="BA83">
            <v>345.26799999999997</v>
          </cell>
          <cell r="BB83">
            <v>286.69099999999997</v>
          </cell>
          <cell r="BC83">
            <v>270.66199999999998</v>
          </cell>
          <cell r="BD83">
            <v>134.96</v>
          </cell>
          <cell r="BE83">
            <v>135.702</v>
          </cell>
          <cell r="BF83">
            <v>361.29700000000003</v>
          </cell>
          <cell r="BG83">
            <v>210.30799999999999</v>
          </cell>
          <cell r="BH83">
            <v>150.989</v>
          </cell>
          <cell r="BI83">
            <v>231.01400000000001</v>
          </cell>
          <cell r="BJ83">
            <v>131.852</v>
          </cell>
          <cell r="BK83">
            <v>99.162000000000006</v>
          </cell>
          <cell r="BL83">
            <v>130.28299999999999</v>
          </cell>
          <cell r="BM83">
            <v>78.456000000000003</v>
          </cell>
          <cell r="BN83">
            <v>51.826999999999998</v>
          </cell>
          <cell r="BO83">
            <v>127.407</v>
          </cell>
          <cell r="BP83">
            <v>64.52</v>
          </cell>
          <cell r="BQ83">
            <v>62.887</v>
          </cell>
          <cell r="BR83">
            <v>1236.2280000000001</v>
          </cell>
          <cell r="BS83">
            <v>665.298</v>
          </cell>
          <cell r="BT83">
            <v>570.92999999999995</v>
          </cell>
          <cell r="BU83">
            <v>2125.125</v>
          </cell>
          <cell r="BV83">
            <v>1055.0360000000001</v>
          </cell>
          <cell r="BW83">
            <v>1070.0889999999999</v>
          </cell>
          <cell r="BX83">
            <v>388.48599999999999</v>
          </cell>
          <cell r="BY83">
            <v>180.65</v>
          </cell>
          <cell r="BZ83">
            <v>207.83600000000001</v>
          </cell>
          <cell r="CA83">
            <v>271.65600000000001</v>
          </cell>
          <cell r="CB83">
            <v>129.37100000000001</v>
          </cell>
          <cell r="CC83">
            <v>142.285</v>
          </cell>
          <cell r="CD83">
            <v>176.136</v>
          </cell>
          <cell r="CE83">
            <v>87.983999999999995</v>
          </cell>
          <cell r="CF83">
            <v>88.152000000000001</v>
          </cell>
          <cell r="CG83">
            <v>95.52</v>
          </cell>
          <cell r="CH83">
            <v>41.387</v>
          </cell>
          <cell r="CI83">
            <v>54.133000000000003</v>
          </cell>
          <cell r="CJ83">
            <v>38.591000000000001</v>
          </cell>
          <cell r="CK83">
            <v>15.565</v>
          </cell>
          <cell r="CL83">
            <v>23.024999999999999</v>
          </cell>
          <cell r="CM83">
            <v>38.058</v>
          </cell>
          <cell r="CN83">
            <v>24.048999999999999</v>
          </cell>
          <cell r="CO83">
            <v>14.01</v>
          </cell>
        </row>
      </sheetData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ntents"/>
      <sheetName val="Table 1.1"/>
      <sheetName val="Table 1.2"/>
      <sheetName val="Index"/>
      <sheetName val="Data1"/>
      <sheetName val="Data2"/>
      <sheetName val="Data3"/>
      <sheetName val="Data4"/>
      <sheetName val="Data5"/>
      <sheetName val="Data6"/>
    </sheetNames>
    <sheetDataSet>
      <sheetData sheetId="0"/>
      <sheetData sheetId="1"/>
      <sheetData sheetId="2"/>
      <sheetData sheetId="3"/>
      <sheetData sheetId="4">
        <row r="1">
          <cell r="B1" t="str">
            <v>Employed total ;  Persons ;</v>
          </cell>
          <cell r="C1" t="str">
            <v>Employed total ;  &gt; Males ;</v>
          </cell>
          <cell r="D1" t="str">
            <v>Employed total ;  &gt; Females ;</v>
          </cell>
          <cell r="E1" t="str">
            <v>&gt; Less than 1 year in main job ;  Persons ;</v>
          </cell>
          <cell r="F1" t="str">
            <v>&gt; Less than 1 year in main job ;  &gt; Males ;</v>
          </cell>
          <cell r="G1" t="str">
            <v>&gt; Less than 1 year in main job ;  &gt; Females ;</v>
          </cell>
          <cell r="H1" t="str">
            <v>&gt;&gt; Less than 3 months in main job ;  Persons ;</v>
          </cell>
          <cell r="I1" t="str">
            <v>&gt;&gt; Less than 3 months in main job ;  &gt; Males ;</v>
          </cell>
          <cell r="J1" t="str">
            <v>&gt;&gt; Less than 3 months in main job ;  &gt; Females ;</v>
          </cell>
          <cell r="K1" t="str">
            <v>&gt;&gt; 3-5 months in main job ;  Persons ;</v>
          </cell>
          <cell r="L1" t="str">
            <v>&gt;&gt; 3-5 months in main job ;  &gt; Males ;</v>
          </cell>
          <cell r="M1" t="str">
            <v>&gt;&gt; 3-5 months in main job ;  &gt; Females ;</v>
          </cell>
          <cell r="N1" t="str">
            <v>&gt;&gt; 6-11 months in main job ;  Persons ;</v>
          </cell>
          <cell r="O1" t="str">
            <v>&gt;&gt; 6-11 months in main job ;  &gt; Males ;</v>
          </cell>
          <cell r="P1" t="str">
            <v>&gt;&gt; 6-11 months in main job ;  &gt; Females ;</v>
          </cell>
          <cell r="Q1" t="str">
            <v>&gt; 1 year or more in main job ;  Persons ;</v>
          </cell>
          <cell r="R1" t="str">
            <v>&gt; 1 year or more in main job ;  &gt; Males ;</v>
          </cell>
          <cell r="S1" t="str">
            <v>&gt; 1 year or more in main job ;  &gt; Females ;</v>
          </cell>
          <cell r="T1" t="str">
            <v>&gt;&gt; 1-4 years in main job ;  Persons ;</v>
          </cell>
          <cell r="U1" t="str">
            <v>&gt;&gt; 1-4 years in main job ;  &gt; Males ;</v>
          </cell>
          <cell r="V1" t="str">
            <v>&gt;&gt; 1-4 years in main job ;  &gt; Females ;</v>
          </cell>
          <cell r="W1" t="str">
            <v>&gt;&gt;&gt; 1 year in main job ;  Persons ;</v>
          </cell>
          <cell r="X1" t="str">
            <v>&gt;&gt;&gt; 1 year in main job ;  &gt; Males ;</v>
          </cell>
          <cell r="Y1" t="str">
            <v>&gt;&gt;&gt; 1 year in main job ;  &gt; Females ;</v>
          </cell>
          <cell r="Z1" t="str">
            <v>&gt;&gt;&gt; 2 years in main job ;  Persons ;</v>
          </cell>
          <cell r="AA1" t="str">
            <v>&gt;&gt;&gt; 2 years in main job ;  &gt; Males ;</v>
          </cell>
          <cell r="AB1" t="str">
            <v>&gt;&gt;&gt; 2 years in main job ;  &gt; Females ;</v>
          </cell>
          <cell r="AC1" t="str">
            <v>&gt;&gt;&gt; 3-4 years in main job ;  Persons ;</v>
          </cell>
          <cell r="AD1" t="str">
            <v>&gt;&gt;&gt; 3-4 years in main job ;  &gt; Males ;</v>
          </cell>
          <cell r="AE1" t="str">
            <v>&gt;&gt;&gt; 3-4 years in main job ;  &gt; Females ;</v>
          </cell>
          <cell r="AF1" t="str">
            <v>&gt;&gt; 5 years or more in main job ;  Persons ;</v>
          </cell>
          <cell r="AG1" t="str">
            <v>&gt;&gt; 5 years or more in main job ;  &gt; Males ;</v>
          </cell>
          <cell r="AH1" t="str">
            <v>&gt;&gt; 5 years or more in main job ;  &gt; Females ;</v>
          </cell>
          <cell r="AI1" t="str">
            <v>&gt;&gt;&gt; 5-9 years in main job ;  Persons ;</v>
          </cell>
          <cell r="AJ1" t="str">
            <v>&gt;&gt;&gt; 5-9 years in main job ;  &gt; Males ;</v>
          </cell>
          <cell r="AK1" t="str">
            <v>&gt;&gt;&gt; 5-9 years in main job ;  &gt; Females ;</v>
          </cell>
          <cell r="AL1" t="str">
            <v>&gt;&gt;&gt; 10 years or more in main job ;  Persons ;</v>
          </cell>
          <cell r="AM1" t="str">
            <v>&gt;&gt;&gt; 10 years or more in main job ;  &gt; Males ;</v>
          </cell>
          <cell r="AN1" t="str">
            <v>&gt;&gt;&gt; 10 years or more in main job ;  &gt; Females ;</v>
          </cell>
          <cell r="AO1" t="str">
            <v>&gt;&gt;&gt;&gt; 10-19 years in main job ;  Persons ;</v>
          </cell>
          <cell r="AP1" t="str">
            <v>&gt;&gt;&gt;&gt; 10-19 years in main job ;  &gt; Males ;</v>
          </cell>
          <cell r="AQ1" t="str">
            <v>&gt;&gt;&gt;&gt; 10-19 years in main job ;  &gt; Females ;</v>
          </cell>
          <cell r="AR1" t="str">
            <v>&gt;&gt;&gt;&gt; 20 years or more in main job ;  Persons ;</v>
          </cell>
          <cell r="AS1" t="str">
            <v>&gt;&gt;&gt;&gt; 20 years or more in main job ;  &gt; Males ;</v>
          </cell>
          <cell r="AT1" t="str">
            <v>&gt;&gt;&gt;&gt; 20 years or more in main job ;  &gt; Females ;</v>
          </cell>
          <cell r="AU1" t="str">
            <v>&gt; Changed jobs in last 12 months ;  Persons ;</v>
          </cell>
          <cell r="AV1" t="str">
            <v>&gt; Changed jobs in last 12 months ;  &gt; Males ;</v>
          </cell>
          <cell r="AW1" t="str">
            <v>&gt; Changed jobs in last 12 months ;  &gt; Females ;</v>
          </cell>
          <cell r="AX1" t="str">
            <v>&gt; Did not change jobs in last 12 months ;  Persons ;</v>
          </cell>
          <cell r="AY1" t="str">
            <v>&gt; Did not change jobs in last 12 months ;  &gt; Males ;</v>
          </cell>
          <cell r="AZ1" t="str">
            <v>&gt; Did not change jobs in last 12 months ;  &gt; Females ;</v>
          </cell>
          <cell r="BA1" t="str">
            <v>Civilian Population aged 15 and over ;  Persons ;</v>
          </cell>
          <cell r="BB1" t="str">
            <v>Civilian Population aged 15 and over ;  &gt; Males ;</v>
          </cell>
          <cell r="BC1" t="str">
            <v>Civilian Population aged 15 and over ;  &gt; Females ;</v>
          </cell>
          <cell r="BD1" t="str">
            <v>Left, lost or worked multiple jobs last year ;  Persons ;</v>
          </cell>
          <cell r="BE1" t="str">
            <v>Left, lost or worked multiple jobs last year ;  &gt; Males ;</v>
          </cell>
          <cell r="BF1" t="str">
            <v>Left, lost or worked multiple jobs last year ;  &gt; Females ;</v>
          </cell>
          <cell r="BG1" t="str">
            <v>&gt; Employed and had more than one job last year ;  Persons ;</v>
          </cell>
          <cell r="BH1" t="str">
            <v>&gt; Employed and had more than one job last year ;  &gt; Males ;</v>
          </cell>
          <cell r="BI1" t="str">
            <v>&gt; Employed and had more than one job last year ;  &gt; Females ;</v>
          </cell>
          <cell r="BJ1" t="str">
            <v>&gt;&gt; Single job holder and had more than one job last year ;  Persons ;</v>
          </cell>
          <cell r="BK1" t="str">
            <v>&gt;&gt; Single job holder and had more than one job last year ;  &gt; Males ;</v>
          </cell>
          <cell r="BL1" t="str">
            <v>&gt;&gt; Single job holder and had more than one job last year ;  &gt; Females ;</v>
          </cell>
          <cell r="BM1" t="str">
            <v>&gt;&gt; Multiple job holder and had more than one job last year ;  Persons ;</v>
          </cell>
          <cell r="BN1" t="str">
            <v>&gt;&gt; Multiple job holder and had more than one job last year ;  &gt; Males ;</v>
          </cell>
          <cell r="BO1" t="str">
            <v>&gt;&gt; Multiple job holder and had more than one job last year ;  &gt; Females ;</v>
          </cell>
          <cell r="BP1" t="str">
            <v>&gt;&gt; Underemployed and had more than one job last year ;  Persons ;</v>
          </cell>
          <cell r="BQ1" t="str">
            <v>&gt;&gt; Underemployed and had more than one job last year ;  &gt; Males ;</v>
          </cell>
          <cell r="BR1" t="str">
            <v>&gt;&gt; Underemployed and had more than one job last year ;  &gt; Females ;</v>
          </cell>
          <cell r="BS1" t="str">
            <v>&gt; Unemployed and had a job last year ;  Persons ;</v>
          </cell>
          <cell r="BT1" t="str">
            <v>&gt; Unemployed and had a job last year ;  &gt; Males ;</v>
          </cell>
          <cell r="BU1" t="str">
            <v>&gt; Unemployed and had a job last year ;  &gt; Females ;</v>
          </cell>
          <cell r="BV1" t="str">
            <v>&gt; Not in the labour force and had a job last year ;  Persons ;</v>
          </cell>
          <cell r="BW1" t="str">
            <v>&gt; Not in the labour force and had a job last year ;  &gt; Males ;</v>
          </cell>
          <cell r="BX1" t="str">
            <v>&gt; Not in the labour force and had a job last year ;  &gt; Females ;</v>
          </cell>
          <cell r="BY1" t="str">
            <v>Left a job last year ;  Persons ;</v>
          </cell>
          <cell r="BZ1" t="str">
            <v>Left a job last year ;  &gt; Males ;</v>
          </cell>
          <cell r="CA1" t="str">
            <v>Left a job last year ;  &gt; Females ;</v>
          </cell>
          <cell r="CB1" t="str">
            <v>&gt; Employed in a new job since left last job ;  Persons ;</v>
          </cell>
          <cell r="CC1" t="str">
            <v>&gt; Employed in a new job since left last job ;  &gt; Males ;</v>
          </cell>
          <cell r="CD1" t="str">
            <v>&gt; Employed in a new job since left last job ;  &gt; Females ;</v>
          </cell>
          <cell r="CE1" t="str">
            <v>&gt;&gt; Underemployed in a new job since left last job ;  Persons ;</v>
          </cell>
          <cell r="CF1" t="str">
            <v>&gt;&gt; Underemployed in a new job since left last job ;  &gt; Males ;</v>
          </cell>
          <cell r="CG1" t="str">
            <v>&gt;&gt; Underemployed in a new job since left last job ;  &gt; Females ;</v>
          </cell>
          <cell r="CH1" t="str">
            <v>&gt; Not employed since left last job ;  Persons ;</v>
          </cell>
          <cell r="CI1" t="str">
            <v>&gt; Not employed since left last job ;  &gt; Males ;</v>
          </cell>
          <cell r="CJ1" t="str">
            <v>&gt; Not employed since left last job ;  &gt; Females ;</v>
          </cell>
          <cell r="CK1" t="str">
            <v>Lost a job last year ;  Persons ;</v>
          </cell>
          <cell r="CL1" t="str">
            <v>Lost a job last year ;  &gt; Males ;</v>
          </cell>
          <cell r="CM1" t="str">
            <v>Lost a job last year ;  &gt; Females ;</v>
          </cell>
          <cell r="CN1" t="str">
            <v>&gt; Retrenched last year ;  Persons ;</v>
          </cell>
          <cell r="CO1" t="str">
            <v>&gt; Retrenched last year ;  &gt; Males ;</v>
          </cell>
          <cell r="CP1" t="str">
            <v>&gt; Retrenched last year ;  &gt; Females ;</v>
          </cell>
          <cell r="CQ1" t="str">
            <v>&gt; Employed in a new job since lost last job ;  Persons ;</v>
          </cell>
          <cell r="CR1" t="str">
            <v>&gt; Employed in a new job since lost last job ;  &gt; Males ;</v>
          </cell>
          <cell r="CS1" t="str">
            <v>&gt; Employed in a new job since lost last job ;  &gt; Females ;</v>
          </cell>
          <cell r="CT1" t="str">
            <v>&gt;&gt; Underemployed in a new job since lost last job ;  Persons ;</v>
          </cell>
          <cell r="CU1" t="str">
            <v>&gt;&gt; Underemployed in a new job since lost last job ;  &gt; Males ;</v>
          </cell>
          <cell r="CV1" t="str">
            <v>&gt;&gt; Underemployed in a new job since lost last job ;  &gt; Females ;</v>
          </cell>
          <cell r="CW1" t="str">
            <v>&gt; Not employed since lost last job ;  Persons ;</v>
          </cell>
          <cell r="CX1" t="str">
            <v>&gt; Not employed since lost last job ;  &gt; Males ;</v>
          </cell>
          <cell r="CY1" t="str">
            <v>&gt; Not employed since lost last job ;  &gt; Females ;</v>
          </cell>
          <cell r="CZ1" t="str">
            <v>15-64 years ;  Employed total ;  Persons ;</v>
          </cell>
          <cell r="DA1" t="str">
            <v>15-64 years ;  Employed total ;  &gt; Males ;</v>
          </cell>
          <cell r="DB1" t="str">
            <v>15-64 years ;  Employed total ;  &gt; Females ;</v>
          </cell>
          <cell r="DC1" t="str">
            <v>15-64 years ;  &gt; Less than 1 year in main job ;  Persons ;</v>
          </cell>
          <cell r="DD1" t="str">
            <v>15-64 years ;  &gt; Less than 1 year in main job ;  &gt; Males ;</v>
          </cell>
          <cell r="DE1" t="str">
            <v>15-64 years ;  &gt; Less than 1 year in main job ;  &gt; Females ;</v>
          </cell>
          <cell r="DF1" t="str">
            <v>15-64 years ;  &gt;&gt; Less than 3 months in main job ;  Persons ;</v>
          </cell>
          <cell r="DG1" t="str">
            <v>15-64 years ;  &gt;&gt; Less than 3 months in main job ;  &gt; Males ;</v>
          </cell>
          <cell r="DH1" t="str">
            <v>15-64 years ;  &gt;&gt; Less than 3 months in main job ;  &gt; Females ;</v>
          </cell>
          <cell r="DI1" t="str">
            <v>15-64 years ;  &gt;&gt; 3-5 months in main job ;  Persons ;</v>
          </cell>
          <cell r="DJ1" t="str">
            <v>15-64 years ;  &gt;&gt; 3-5 months in main job ;  &gt; Males ;</v>
          </cell>
          <cell r="DK1" t="str">
            <v>15-64 years ;  &gt;&gt; 3-5 months in main job ;  &gt; Females ;</v>
          </cell>
          <cell r="DL1" t="str">
            <v>15-64 years ;  &gt;&gt; 6-11 months in main job ;  Persons ;</v>
          </cell>
          <cell r="DM1" t="str">
            <v>15-64 years ;  &gt;&gt; 6-11 months in main job ;  &gt; Males ;</v>
          </cell>
          <cell r="DN1" t="str">
            <v>15-64 years ;  &gt;&gt; 6-11 months in main job ;  &gt; Females ;</v>
          </cell>
          <cell r="DO1" t="str">
            <v>15-64 years ;  &gt; 1 year or more in main job ;  Persons ;</v>
          </cell>
          <cell r="DP1" t="str">
            <v>15-64 years ;  &gt; 1 year or more in main job ;  &gt; Males ;</v>
          </cell>
          <cell r="DQ1" t="str">
            <v>15-64 years ;  &gt; 1 year or more in main job ;  &gt; Females ;</v>
          </cell>
          <cell r="DR1" t="str">
            <v>15-64 years ;  &gt;&gt; 1-4 years in main job ;  Persons ;</v>
          </cell>
          <cell r="DS1" t="str">
            <v>15-64 years ;  &gt;&gt; 1-4 years in main job ;  &gt; Males ;</v>
          </cell>
          <cell r="DT1" t="str">
            <v>15-64 years ;  &gt;&gt; 1-4 years in main job ;  &gt; Females ;</v>
          </cell>
          <cell r="DU1" t="str">
            <v>15-64 years ;  &gt;&gt;&gt; 1 year in main job ;  Persons ;</v>
          </cell>
          <cell r="DV1" t="str">
            <v>15-64 years ;  &gt;&gt;&gt; 1 year in main job ;  &gt; Males ;</v>
          </cell>
          <cell r="DW1" t="str">
            <v>15-64 years ;  &gt;&gt;&gt; 1 year in main job ;  &gt; Females ;</v>
          </cell>
          <cell r="DX1" t="str">
            <v>15-64 years ;  &gt;&gt;&gt; 2 years in main job ;  Persons ;</v>
          </cell>
          <cell r="DY1" t="str">
            <v>15-64 years ;  &gt;&gt;&gt; 2 years in main job ;  &gt; Males ;</v>
          </cell>
          <cell r="DZ1" t="str">
            <v>15-64 years ;  &gt;&gt;&gt; 2 years in main job ;  &gt; Females ;</v>
          </cell>
          <cell r="EA1" t="str">
            <v>15-64 years ;  &gt;&gt;&gt; 3-4 years in main job ;  Persons ;</v>
          </cell>
          <cell r="EB1" t="str">
            <v>15-64 years ;  &gt;&gt;&gt; 3-4 years in main job ;  &gt; Males ;</v>
          </cell>
          <cell r="EC1" t="str">
            <v>15-64 years ;  &gt;&gt;&gt; 3-4 years in main job ;  &gt; Females ;</v>
          </cell>
          <cell r="ED1" t="str">
            <v>15-64 years ;  &gt;&gt; 5 years or more in main job ;  Persons ;</v>
          </cell>
          <cell r="EE1" t="str">
            <v>15-64 years ;  &gt;&gt; 5 years or more in main job ;  &gt; Males ;</v>
          </cell>
          <cell r="EF1" t="str">
            <v>15-64 years ;  &gt;&gt; 5 years or more in main job ;  &gt; Females ;</v>
          </cell>
          <cell r="EG1" t="str">
            <v>15-64 years ;  &gt;&gt;&gt; 5-9 years in main job ;  Persons ;</v>
          </cell>
          <cell r="EH1" t="str">
            <v>15-64 years ;  &gt;&gt;&gt; 5-9 years in main job ;  &gt; Males ;</v>
          </cell>
          <cell r="EI1" t="str">
            <v>15-64 years ;  &gt;&gt;&gt; 5-9 years in main job ;  &gt; Females ;</v>
          </cell>
          <cell r="EJ1" t="str">
            <v>15-64 years ;  &gt;&gt;&gt; 10 years or more in main job ;  Persons ;</v>
          </cell>
          <cell r="EK1" t="str">
            <v>15-64 years ;  &gt;&gt;&gt; 10 years or more in main job ;  &gt; Males ;</v>
          </cell>
          <cell r="EL1" t="str">
            <v>15-64 years ;  &gt;&gt;&gt; 10 years or more in main job ;  &gt; Females ;</v>
          </cell>
          <cell r="EM1" t="str">
            <v>15-64 years ;  &gt;&gt;&gt;&gt; 10-19 years in main job ;  Persons ;</v>
          </cell>
          <cell r="EN1" t="str">
            <v>15-64 years ;  &gt;&gt;&gt;&gt; 10-19 years in main job ;  &gt; Males ;</v>
          </cell>
          <cell r="EO1" t="str">
            <v>15-64 years ;  &gt;&gt;&gt;&gt; 10-19 years in main job ;  &gt; Females ;</v>
          </cell>
          <cell r="EP1" t="str">
            <v>15-64 years ;  &gt;&gt;&gt;&gt; 20 years or more in main job ;  Persons ;</v>
          </cell>
          <cell r="EQ1" t="str">
            <v>15-64 years ;  &gt;&gt;&gt;&gt; 20 years or more in main job ;  &gt; Males ;</v>
          </cell>
          <cell r="ER1" t="str">
            <v>15-64 years ;  &gt;&gt;&gt;&gt; 20 years or more in main job ;  &gt; Females ;</v>
          </cell>
          <cell r="ES1" t="str">
            <v>15-64 years ;  &gt; Changed jobs in last 12 months ;  Persons ;</v>
          </cell>
          <cell r="ET1" t="str">
            <v>15-64 years ;  &gt; Changed jobs in last 12 months ;  &gt; Males ;</v>
          </cell>
          <cell r="EU1" t="str">
            <v>15-64 years ;  &gt; Changed jobs in last 12 months ;  &gt; Females ;</v>
          </cell>
          <cell r="EV1" t="str">
            <v>15-64 years ;  &gt; Did not change jobs in last 12 months ;  Persons ;</v>
          </cell>
          <cell r="EW1" t="str">
            <v>15-64 years ;  &gt; Did not change jobs in last 12 months ;  &gt; Males ;</v>
          </cell>
          <cell r="EX1" t="str">
            <v>15-64 years ;  &gt; Did not change jobs in last 12 months ;  &gt; Females ;</v>
          </cell>
          <cell r="EY1" t="str">
            <v>15-64 years ;  Civilian Population aged 15 and over ;  Persons ;</v>
          </cell>
          <cell r="EZ1" t="str">
            <v>15-64 years ;  Civilian Population aged 15 and over ;  &gt; Males ;</v>
          </cell>
          <cell r="FA1" t="str">
            <v>15-64 years ;  Civilian Population aged 15 and over ;  &gt; Females ;</v>
          </cell>
          <cell r="FB1" t="str">
            <v>15-64 years ;  Left, lost or worked multiple jobs last year ;  Persons ;</v>
          </cell>
          <cell r="FC1" t="str">
            <v>15-64 years ;  Left, lost or worked multiple jobs last year ;  &gt; Males ;</v>
          </cell>
          <cell r="FD1" t="str">
            <v>15-64 years ;  Left, lost or worked multiple jobs last year ;  &gt; Females ;</v>
          </cell>
          <cell r="FE1" t="str">
            <v>15-64 years ;  &gt; Employed and had more than one job last year ;  Persons ;</v>
          </cell>
          <cell r="FF1" t="str">
            <v>15-64 years ;  &gt; Employed and had more than one job last year ;  &gt; Males ;</v>
          </cell>
          <cell r="FG1" t="str">
            <v>15-64 years ;  &gt; Employed and had more than one job last year ;  &gt; Females ;</v>
          </cell>
          <cell r="FH1" t="str">
            <v>15-64 years ;  &gt;&gt; Single job holder and had more than one job last year ;  Persons ;</v>
          </cell>
          <cell r="FI1" t="str">
            <v>15-64 years ;  &gt;&gt; Single job holder and had more than one job last year ;  &gt; Males ;</v>
          </cell>
          <cell r="FJ1" t="str">
            <v>15-64 years ;  &gt;&gt; Single job holder and had more than one job last year ;  &gt; Females ;</v>
          </cell>
          <cell r="FK1" t="str">
            <v>15-64 years ;  &gt;&gt; Multiple job holder and had more than one job last year ;  Persons ;</v>
          </cell>
          <cell r="FL1" t="str">
            <v>15-64 years ;  &gt;&gt; Multiple job holder and had more than one job last year ;  &gt; Males ;</v>
          </cell>
          <cell r="FM1" t="str">
            <v>15-64 years ;  &gt;&gt; Multiple job holder and had more than one job last year ;  &gt; Females ;</v>
          </cell>
          <cell r="FN1" t="str">
            <v>15-64 years ;  &gt;&gt; Underemployed and had more than one job last year ;  Persons ;</v>
          </cell>
          <cell r="FO1" t="str">
            <v>15-64 years ;  &gt;&gt; Underemployed and had more than one job last year ;  &gt; Males ;</v>
          </cell>
          <cell r="FP1" t="str">
            <v>15-64 years ;  &gt;&gt; Underemployed and had more than one job last year ;  &gt; Females ;</v>
          </cell>
          <cell r="FQ1" t="str">
            <v>15-64 years ;  &gt; Unemployed and had a job last year ;  Persons ;</v>
          </cell>
          <cell r="FR1" t="str">
            <v>15-64 years ;  &gt; Unemployed and had a job last year ;  &gt; Males ;</v>
          </cell>
          <cell r="FS1" t="str">
            <v>15-64 years ;  &gt; Unemployed and had a job last year ;  &gt; Females ;</v>
          </cell>
          <cell r="FT1" t="str">
            <v>15-64 years ;  &gt; Not in the labour force and had a job last year ;  Persons ;</v>
          </cell>
          <cell r="FU1" t="str">
            <v>15-64 years ;  &gt; Not in the labour force and had a job last year ;  &gt; Males ;</v>
          </cell>
          <cell r="FV1" t="str">
            <v>15-64 years ;  &gt; Not in the labour force and had a job last year ;  &gt; Females ;</v>
          </cell>
          <cell r="FW1" t="str">
            <v>15-64 years ;  Left a job last year ;  Persons ;</v>
          </cell>
          <cell r="FX1" t="str">
            <v>15-64 years ;  Left a job last year ;  &gt; Males ;</v>
          </cell>
          <cell r="FY1" t="str">
            <v>15-64 years ;  Left a job last year ;  &gt; Females ;</v>
          </cell>
          <cell r="FZ1" t="str">
            <v>15-64 years ;  &gt; Employed in a new job since left last job ;  Persons ;</v>
          </cell>
          <cell r="GA1" t="str">
            <v>15-64 years ;  &gt; Employed in a new job since left last job ;  &gt; Males ;</v>
          </cell>
          <cell r="GB1" t="str">
            <v>15-64 years ;  &gt; Employed in a new job since left last job ;  &gt; Females ;</v>
          </cell>
          <cell r="GC1" t="str">
            <v>15-64 years ;  &gt;&gt; Underemployed in a new job since left last job ;  Persons ;</v>
          </cell>
          <cell r="GD1" t="str">
            <v>15-64 years ;  &gt;&gt; Underemployed in a new job since left last job ;  &gt; Males ;</v>
          </cell>
          <cell r="GE1" t="str">
            <v>15-64 years ;  &gt;&gt; Underemployed in a new job since left last job ;  &gt; Females ;</v>
          </cell>
          <cell r="GF1" t="str">
            <v>15-64 years ;  &gt; Not employed since left last job ;  Persons ;</v>
          </cell>
          <cell r="GG1" t="str">
            <v>15-64 years ;  &gt; Not employed since left last job ;  &gt; Males ;</v>
          </cell>
          <cell r="GH1" t="str">
            <v>15-64 years ;  &gt; Not employed since left last job ;  &gt; Females ;</v>
          </cell>
          <cell r="GI1" t="str">
            <v>15-64 years ;  Lost a job last year ;  Persons ;</v>
          </cell>
          <cell r="GJ1" t="str">
            <v>15-64 years ;  Lost a job last year ;  &gt; Males ;</v>
          </cell>
          <cell r="GK1" t="str">
            <v>15-64 years ;  Lost a job last year ;  &gt; Females ;</v>
          </cell>
          <cell r="GL1" t="str">
            <v>15-64 years ;  &gt; Retrenched last year ;  Persons ;</v>
          </cell>
          <cell r="GM1" t="str">
            <v>15-64 years ;  &gt; Retrenched last year ;  &gt; Males ;</v>
          </cell>
          <cell r="GN1" t="str">
            <v>15-64 years ;  &gt; Retrenched last year ;  &gt; Females ;</v>
          </cell>
          <cell r="GO1" t="str">
            <v>15-64 years ;  &gt; Employed in a new job since lost last job ;  Persons ;</v>
          </cell>
          <cell r="GP1" t="str">
            <v>15-64 years ;  &gt; Employed in a new job since lost last job ;  &gt; Males ;</v>
          </cell>
          <cell r="GQ1" t="str">
            <v>15-64 years ;  &gt; Employed in a new job since lost last job ;  &gt; Females ;</v>
          </cell>
          <cell r="GR1" t="str">
            <v>15-64 years ;  &gt;&gt; Underemployed in a new job since lost last job ;  Persons ;</v>
          </cell>
          <cell r="GS1" t="str">
            <v>15-64 years ;  &gt;&gt; Underemployed in a new job since lost last job ;  &gt; Males ;</v>
          </cell>
          <cell r="GT1" t="str">
            <v>15-64 years ;  &gt;&gt; Underemployed in a new job since lost last job ;  &gt; Females ;</v>
          </cell>
          <cell r="GU1" t="str">
            <v>15-64 years ;  &gt; Not employed since lost last job ;  Persons ;</v>
          </cell>
          <cell r="GV1" t="str">
            <v>15-64 years ;  &gt; Not employed since lost last job ;  &gt; Males ;</v>
          </cell>
          <cell r="GW1" t="str">
            <v>15-64 years ;  &gt; Not employed since lost last job ;  &gt; Females ;</v>
          </cell>
          <cell r="GX1" t="str">
            <v>&gt; 15-24 years ;  Employed total ;  Persons ;</v>
          </cell>
          <cell r="GY1" t="str">
            <v>&gt; 15-24 years ;  Employed total ;  &gt; Males ;</v>
          </cell>
          <cell r="GZ1" t="str">
            <v>&gt; 15-24 years ;  Employed total ;  &gt; Females ;</v>
          </cell>
          <cell r="HA1" t="str">
            <v>&gt; 15-24 years ;  &gt; Less than 1 year in main job ;  Persons ;</v>
          </cell>
          <cell r="HB1" t="str">
            <v>&gt; 15-24 years ;  &gt; Less than 1 year in main job ;  &gt; Males ;</v>
          </cell>
          <cell r="HC1" t="str">
            <v>&gt; 15-24 years ;  &gt; Less than 1 year in main job ;  &gt; Females ;</v>
          </cell>
          <cell r="HD1" t="str">
            <v>&gt; 15-24 years ;  &gt;&gt; Less than 3 months in main job ;  Persons ;</v>
          </cell>
          <cell r="HE1" t="str">
            <v>&gt; 15-24 years ;  &gt;&gt; Less than 3 months in main job ;  &gt; Males ;</v>
          </cell>
          <cell r="HF1" t="str">
            <v>&gt; 15-24 years ;  &gt;&gt; Less than 3 months in main job ;  &gt; Females ;</v>
          </cell>
          <cell r="HG1" t="str">
            <v>&gt; 15-24 years ;  &gt;&gt; 3-5 months in main job ;  Persons ;</v>
          </cell>
          <cell r="HH1" t="str">
            <v>&gt; 15-24 years ;  &gt;&gt; 3-5 months in main job ;  &gt; Males ;</v>
          </cell>
          <cell r="HI1" t="str">
            <v>&gt; 15-24 years ;  &gt;&gt; 3-5 months in main job ;  &gt; Females ;</v>
          </cell>
          <cell r="HJ1" t="str">
            <v>&gt; 15-24 years ;  &gt;&gt; 6-11 months in main job ;  Persons ;</v>
          </cell>
          <cell r="HK1" t="str">
            <v>&gt; 15-24 years ;  &gt;&gt; 6-11 months in main job ;  &gt; Males ;</v>
          </cell>
          <cell r="HL1" t="str">
            <v>&gt; 15-24 years ;  &gt;&gt; 6-11 months in main job ;  &gt; Females ;</v>
          </cell>
          <cell r="HM1" t="str">
            <v>&gt; 15-24 years ;  &gt; 1 year or more in main job ;  Persons ;</v>
          </cell>
          <cell r="HN1" t="str">
            <v>&gt; 15-24 years ;  &gt; 1 year or more in main job ;  &gt; Males ;</v>
          </cell>
          <cell r="HO1" t="str">
            <v>&gt; 15-24 years ;  &gt; 1 year or more in main job ;  &gt; Females ;</v>
          </cell>
          <cell r="HP1" t="str">
            <v>&gt; 15-24 years ;  &gt;&gt; 1-4 years in main job ;  Persons ;</v>
          </cell>
          <cell r="HQ1" t="str">
            <v>&gt; 15-24 years ;  &gt;&gt; 1-4 years in main job ;  &gt; Males ;</v>
          </cell>
          <cell r="HR1" t="str">
            <v>&gt; 15-24 years ;  &gt;&gt; 1-4 years in main job ;  &gt; Females ;</v>
          </cell>
          <cell r="HS1" t="str">
            <v>&gt; 15-24 years ;  &gt;&gt;&gt; 1 year in main job ;  Persons ;</v>
          </cell>
          <cell r="HT1" t="str">
            <v>&gt; 15-24 years ;  &gt;&gt;&gt; 1 year in main job ;  &gt; Males ;</v>
          </cell>
          <cell r="HU1" t="str">
            <v>&gt; 15-24 years ;  &gt;&gt;&gt; 1 year in main job ;  &gt; Females ;</v>
          </cell>
          <cell r="HV1" t="str">
            <v>&gt; 15-24 years ;  &gt;&gt;&gt; 2 years in main job ;  Persons ;</v>
          </cell>
          <cell r="HW1" t="str">
            <v>&gt; 15-24 years ;  &gt;&gt;&gt; 2 years in main job ;  &gt; Males ;</v>
          </cell>
          <cell r="HX1" t="str">
            <v>&gt; 15-24 years ;  &gt;&gt;&gt; 2 years in main job ;  &gt; Females ;</v>
          </cell>
          <cell r="HY1" t="str">
            <v>&gt; 15-24 years ;  &gt;&gt;&gt; 3-4 years in main job ;  Persons ;</v>
          </cell>
          <cell r="HZ1" t="str">
            <v>&gt; 15-24 years ;  &gt;&gt;&gt; 3-4 years in main job ;  &gt; Males ;</v>
          </cell>
          <cell r="IA1" t="str">
            <v>&gt; 15-24 years ;  &gt;&gt;&gt; 3-4 years in main job ;  &gt; Females ;</v>
          </cell>
          <cell r="IB1" t="str">
            <v>&gt; 15-24 years ;  &gt;&gt; 5 years or more in main job ;  Persons ;</v>
          </cell>
          <cell r="IC1" t="str">
            <v>&gt; 15-24 years ;  &gt;&gt; 5 years or more in main job ;  &gt; Males ;</v>
          </cell>
          <cell r="ID1" t="str">
            <v>&gt; 15-24 years ;  &gt;&gt; 5 years or more in main job ;  &gt; Females ;</v>
          </cell>
          <cell r="IE1" t="str">
            <v>&gt; 15-24 years ;  &gt;&gt;&gt; 5-9 years in main job ;  Persons ;</v>
          </cell>
          <cell r="IF1" t="str">
            <v>&gt; 15-24 years ;  &gt;&gt;&gt; 5-9 years in main job ;  &gt; Males ;</v>
          </cell>
          <cell r="IG1" t="str">
            <v>&gt; 15-24 years ;  &gt;&gt;&gt; 5-9 years in main job ;  &gt; Females ;</v>
          </cell>
          <cell r="IH1" t="str">
            <v>&gt; 15-24 years ;  &gt;&gt;&gt; 10 years or more in main job ;  Persons ;</v>
          </cell>
          <cell r="II1" t="str">
            <v>&gt; 15-24 years ;  &gt;&gt;&gt; 10 years or more in main job ;  &gt; Males ;</v>
          </cell>
          <cell r="IJ1" t="str">
            <v>&gt; 15-24 years ;  &gt;&gt;&gt; 10 years or more in main job ;  &gt; Females ;</v>
          </cell>
          <cell r="IK1" t="str">
            <v>&gt; 15-24 years ;  &gt;&gt;&gt;&gt; 10-19 years in main job ;  Persons ;</v>
          </cell>
          <cell r="IL1" t="str">
            <v>&gt; 15-24 years ;  &gt;&gt;&gt;&gt; 10-19 years in main job ;  &gt; Males ;</v>
          </cell>
          <cell r="IM1" t="str">
            <v>&gt; 15-24 years ;  &gt;&gt;&gt;&gt; 10-19 years in main job ;  &gt; Females ;</v>
          </cell>
          <cell r="IN1" t="str">
            <v>&gt; 15-24 years ;  &gt;&gt;&gt;&gt; 20 years or more in main job ;  Persons ;</v>
          </cell>
          <cell r="IO1" t="str">
            <v>&gt; 15-24 years ;  &gt;&gt;&gt;&gt; 20 years or more in main job ;  &gt; Males ;</v>
          </cell>
          <cell r="IP1" t="str">
            <v>&gt; 15-24 years ;  &gt;&gt;&gt;&gt; 20 years or more in main job ;  &gt; Females ;</v>
          </cell>
          <cell r="IQ1" t="str">
            <v>&gt; 15-24 years ;  &gt; Changed jobs in last 12 months ;  Persons ;</v>
          </cell>
        </row>
        <row r="2">
          <cell r="B2" t="str">
            <v>000</v>
          </cell>
          <cell r="C2" t="str">
            <v>000</v>
          </cell>
          <cell r="D2" t="str">
            <v>000</v>
          </cell>
          <cell r="E2" t="str">
            <v>000</v>
          </cell>
          <cell r="F2" t="str">
            <v>000</v>
          </cell>
          <cell r="G2" t="str">
            <v>000</v>
          </cell>
          <cell r="H2" t="str">
            <v>000</v>
          </cell>
          <cell r="I2" t="str">
            <v>000</v>
          </cell>
          <cell r="J2" t="str">
            <v>000</v>
          </cell>
          <cell r="K2" t="str">
            <v>000</v>
          </cell>
          <cell r="L2" t="str">
            <v>000</v>
          </cell>
          <cell r="M2" t="str">
            <v>000</v>
          </cell>
          <cell r="N2" t="str">
            <v>000</v>
          </cell>
          <cell r="O2" t="str">
            <v>000</v>
          </cell>
          <cell r="P2" t="str">
            <v>000</v>
          </cell>
          <cell r="Q2" t="str">
            <v>000</v>
          </cell>
          <cell r="R2" t="str">
            <v>000</v>
          </cell>
          <cell r="S2" t="str">
            <v>000</v>
          </cell>
          <cell r="T2" t="str">
            <v>000</v>
          </cell>
          <cell r="U2" t="str">
            <v>000</v>
          </cell>
          <cell r="V2" t="str">
            <v>000</v>
          </cell>
          <cell r="W2" t="str">
            <v>000</v>
          </cell>
          <cell r="X2" t="str">
            <v>000</v>
          </cell>
          <cell r="Y2" t="str">
            <v>000</v>
          </cell>
          <cell r="Z2" t="str">
            <v>000</v>
          </cell>
          <cell r="AA2" t="str">
            <v>000</v>
          </cell>
          <cell r="AB2" t="str">
            <v>000</v>
          </cell>
          <cell r="AC2" t="str">
            <v>000</v>
          </cell>
          <cell r="AD2" t="str">
            <v>000</v>
          </cell>
          <cell r="AE2" t="str">
            <v>000</v>
          </cell>
          <cell r="AF2" t="str">
            <v>000</v>
          </cell>
          <cell r="AG2" t="str">
            <v>000</v>
          </cell>
          <cell r="AH2" t="str">
            <v>000</v>
          </cell>
          <cell r="AI2" t="str">
            <v>000</v>
          </cell>
          <cell r="AJ2" t="str">
            <v>000</v>
          </cell>
          <cell r="AK2" t="str">
            <v>000</v>
          </cell>
          <cell r="AL2" t="str">
            <v>000</v>
          </cell>
          <cell r="AM2" t="str">
            <v>000</v>
          </cell>
          <cell r="AN2" t="str">
            <v>000</v>
          </cell>
          <cell r="AO2" t="str">
            <v>000</v>
          </cell>
          <cell r="AP2" t="str">
            <v>000</v>
          </cell>
          <cell r="AQ2" t="str">
            <v>000</v>
          </cell>
          <cell r="AR2" t="str">
            <v>000</v>
          </cell>
          <cell r="AS2" t="str">
            <v>000</v>
          </cell>
          <cell r="AT2" t="str">
            <v>000</v>
          </cell>
          <cell r="AU2" t="str">
            <v>000</v>
          </cell>
          <cell r="AV2" t="str">
            <v>000</v>
          </cell>
          <cell r="AW2" t="str">
            <v>000</v>
          </cell>
          <cell r="AX2" t="str">
            <v>000</v>
          </cell>
          <cell r="AY2" t="str">
            <v>000</v>
          </cell>
          <cell r="AZ2" t="str">
            <v>000</v>
          </cell>
          <cell r="BA2" t="str">
            <v>000</v>
          </cell>
          <cell r="BB2" t="str">
            <v>000</v>
          </cell>
          <cell r="BC2" t="str">
            <v>000</v>
          </cell>
          <cell r="BD2" t="str">
            <v>000</v>
          </cell>
          <cell r="BE2" t="str">
            <v>000</v>
          </cell>
          <cell r="BF2" t="str">
            <v>000</v>
          </cell>
          <cell r="BG2" t="str">
            <v>000</v>
          </cell>
          <cell r="BH2" t="str">
            <v>000</v>
          </cell>
          <cell r="BI2" t="str">
            <v>000</v>
          </cell>
          <cell r="BJ2" t="str">
            <v>000</v>
          </cell>
          <cell r="BK2" t="str">
            <v>000</v>
          </cell>
          <cell r="BL2" t="str">
            <v>000</v>
          </cell>
          <cell r="BM2" t="str">
            <v>000</v>
          </cell>
          <cell r="BN2" t="str">
            <v>000</v>
          </cell>
          <cell r="BO2" t="str">
            <v>000</v>
          </cell>
          <cell r="BP2" t="str">
            <v>000</v>
          </cell>
          <cell r="BQ2" t="str">
            <v>000</v>
          </cell>
          <cell r="BR2" t="str">
            <v>000</v>
          </cell>
          <cell r="BS2" t="str">
            <v>000</v>
          </cell>
          <cell r="BT2" t="str">
            <v>000</v>
          </cell>
          <cell r="BU2" t="str">
            <v>000</v>
          </cell>
          <cell r="BV2" t="str">
            <v>000</v>
          </cell>
          <cell r="BW2" t="str">
            <v>000</v>
          </cell>
          <cell r="BX2" t="str">
            <v>000</v>
          </cell>
          <cell r="BY2" t="str">
            <v>000</v>
          </cell>
          <cell r="BZ2" t="str">
            <v>000</v>
          </cell>
          <cell r="CA2" t="str">
            <v>000</v>
          </cell>
          <cell r="CB2" t="str">
            <v>000</v>
          </cell>
          <cell r="CC2" t="str">
            <v>000</v>
          </cell>
          <cell r="CD2" t="str">
            <v>000</v>
          </cell>
          <cell r="CE2" t="str">
            <v>000</v>
          </cell>
          <cell r="CF2" t="str">
            <v>000</v>
          </cell>
          <cell r="CG2" t="str">
            <v>000</v>
          </cell>
          <cell r="CH2" t="str">
            <v>000</v>
          </cell>
          <cell r="CI2" t="str">
            <v>000</v>
          </cell>
          <cell r="CJ2" t="str">
            <v>000</v>
          </cell>
          <cell r="CK2" t="str">
            <v>000</v>
          </cell>
          <cell r="CL2" t="str">
            <v>000</v>
          </cell>
          <cell r="CM2" t="str">
            <v>000</v>
          </cell>
          <cell r="CN2" t="str">
            <v>000</v>
          </cell>
          <cell r="CO2" t="str">
            <v>000</v>
          </cell>
          <cell r="CP2" t="str">
            <v>000</v>
          </cell>
          <cell r="CQ2" t="str">
            <v>000</v>
          </cell>
          <cell r="CR2" t="str">
            <v>000</v>
          </cell>
          <cell r="CS2" t="str">
            <v>000</v>
          </cell>
          <cell r="CT2" t="str">
            <v>000</v>
          </cell>
          <cell r="CU2" t="str">
            <v>000</v>
          </cell>
          <cell r="CV2" t="str">
            <v>000</v>
          </cell>
          <cell r="CW2" t="str">
            <v>000</v>
          </cell>
          <cell r="CX2" t="str">
            <v>000</v>
          </cell>
          <cell r="CY2" t="str">
            <v>000</v>
          </cell>
          <cell r="CZ2" t="str">
            <v>000</v>
          </cell>
          <cell r="DA2" t="str">
            <v>000</v>
          </cell>
          <cell r="DB2" t="str">
            <v>000</v>
          </cell>
          <cell r="DC2" t="str">
            <v>000</v>
          </cell>
          <cell r="DD2" t="str">
            <v>000</v>
          </cell>
          <cell r="DE2" t="str">
            <v>000</v>
          </cell>
          <cell r="DF2" t="str">
            <v>000</v>
          </cell>
          <cell r="DG2" t="str">
            <v>000</v>
          </cell>
          <cell r="DH2" t="str">
            <v>000</v>
          </cell>
          <cell r="DI2" t="str">
            <v>000</v>
          </cell>
          <cell r="DJ2" t="str">
            <v>000</v>
          </cell>
          <cell r="DK2" t="str">
            <v>000</v>
          </cell>
          <cell r="DL2" t="str">
            <v>000</v>
          </cell>
          <cell r="DM2" t="str">
            <v>000</v>
          </cell>
          <cell r="DN2" t="str">
            <v>000</v>
          </cell>
          <cell r="DO2" t="str">
            <v>000</v>
          </cell>
          <cell r="DP2" t="str">
            <v>000</v>
          </cell>
          <cell r="DQ2" t="str">
            <v>000</v>
          </cell>
          <cell r="DR2" t="str">
            <v>000</v>
          </cell>
          <cell r="DS2" t="str">
            <v>000</v>
          </cell>
          <cell r="DT2" t="str">
            <v>000</v>
          </cell>
          <cell r="DU2" t="str">
            <v>000</v>
          </cell>
          <cell r="DV2" t="str">
            <v>000</v>
          </cell>
          <cell r="DW2" t="str">
            <v>000</v>
          </cell>
          <cell r="DX2" t="str">
            <v>000</v>
          </cell>
          <cell r="DY2" t="str">
            <v>000</v>
          </cell>
          <cell r="DZ2" t="str">
            <v>000</v>
          </cell>
          <cell r="EA2" t="str">
            <v>000</v>
          </cell>
          <cell r="EB2" t="str">
            <v>000</v>
          </cell>
          <cell r="EC2" t="str">
            <v>000</v>
          </cell>
          <cell r="ED2" t="str">
            <v>000</v>
          </cell>
          <cell r="EE2" t="str">
            <v>000</v>
          </cell>
          <cell r="EF2" t="str">
            <v>000</v>
          </cell>
          <cell r="EG2" t="str">
            <v>000</v>
          </cell>
          <cell r="EH2" t="str">
            <v>000</v>
          </cell>
          <cell r="EI2" t="str">
            <v>000</v>
          </cell>
          <cell r="EJ2" t="str">
            <v>000</v>
          </cell>
          <cell r="EK2" t="str">
            <v>000</v>
          </cell>
          <cell r="EL2" t="str">
            <v>000</v>
          </cell>
          <cell r="EM2" t="str">
            <v>000</v>
          </cell>
          <cell r="EN2" t="str">
            <v>000</v>
          </cell>
          <cell r="EO2" t="str">
            <v>000</v>
          </cell>
          <cell r="EP2" t="str">
            <v>000</v>
          </cell>
          <cell r="EQ2" t="str">
            <v>000</v>
          </cell>
          <cell r="ER2" t="str">
            <v>000</v>
          </cell>
          <cell r="ES2" t="str">
            <v>000</v>
          </cell>
          <cell r="ET2" t="str">
            <v>000</v>
          </cell>
          <cell r="EU2" t="str">
            <v>000</v>
          </cell>
          <cell r="EV2" t="str">
            <v>000</v>
          </cell>
          <cell r="EW2" t="str">
            <v>000</v>
          </cell>
          <cell r="EX2" t="str">
            <v>000</v>
          </cell>
          <cell r="EY2" t="str">
            <v>000</v>
          </cell>
          <cell r="EZ2" t="str">
            <v>000</v>
          </cell>
          <cell r="FA2" t="str">
            <v>000</v>
          </cell>
          <cell r="FB2" t="str">
            <v>000</v>
          </cell>
          <cell r="FC2" t="str">
            <v>000</v>
          </cell>
          <cell r="FD2" t="str">
            <v>000</v>
          </cell>
          <cell r="FE2" t="str">
            <v>000</v>
          </cell>
          <cell r="FF2" t="str">
            <v>000</v>
          </cell>
          <cell r="FG2" t="str">
            <v>000</v>
          </cell>
          <cell r="FH2" t="str">
            <v>000</v>
          </cell>
          <cell r="FI2" t="str">
            <v>000</v>
          </cell>
          <cell r="FJ2" t="str">
            <v>000</v>
          </cell>
          <cell r="FK2" t="str">
            <v>000</v>
          </cell>
          <cell r="FL2" t="str">
            <v>000</v>
          </cell>
          <cell r="FM2" t="str">
            <v>000</v>
          </cell>
          <cell r="FN2" t="str">
            <v>000</v>
          </cell>
          <cell r="FO2" t="str">
            <v>000</v>
          </cell>
          <cell r="FP2" t="str">
            <v>000</v>
          </cell>
          <cell r="FQ2" t="str">
            <v>000</v>
          </cell>
          <cell r="FR2" t="str">
            <v>000</v>
          </cell>
          <cell r="FS2" t="str">
            <v>000</v>
          </cell>
          <cell r="FT2" t="str">
            <v>000</v>
          </cell>
          <cell r="FU2" t="str">
            <v>000</v>
          </cell>
          <cell r="FV2" t="str">
            <v>000</v>
          </cell>
          <cell r="FW2" t="str">
            <v>000</v>
          </cell>
          <cell r="FX2" t="str">
            <v>000</v>
          </cell>
          <cell r="FY2" t="str">
            <v>000</v>
          </cell>
          <cell r="FZ2" t="str">
            <v>000</v>
          </cell>
          <cell r="GA2" t="str">
            <v>000</v>
          </cell>
          <cell r="GB2" t="str">
            <v>000</v>
          </cell>
          <cell r="GC2" t="str">
            <v>000</v>
          </cell>
          <cell r="GD2" t="str">
            <v>000</v>
          </cell>
          <cell r="GE2" t="str">
            <v>000</v>
          </cell>
          <cell r="GF2" t="str">
            <v>000</v>
          </cell>
          <cell r="GG2" t="str">
            <v>000</v>
          </cell>
          <cell r="GH2" t="str">
            <v>000</v>
          </cell>
          <cell r="GI2" t="str">
            <v>000</v>
          </cell>
          <cell r="GJ2" t="str">
            <v>000</v>
          </cell>
          <cell r="GK2" t="str">
            <v>000</v>
          </cell>
          <cell r="GL2" t="str">
            <v>000</v>
          </cell>
          <cell r="GM2" t="str">
            <v>000</v>
          </cell>
          <cell r="GN2" t="str">
            <v>000</v>
          </cell>
          <cell r="GO2" t="str">
            <v>000</v>
          </cell>
          <cell r="GP2" t="str">
            <v>000</v>
          </cell>
          <cell r="GQ2" t="str">
            <v>000</v>
          </cell>
          <cell r="GR2" t="str">
            <v>000</v>
          </cell>
          <cell r="GS2" t="str">
            <v>000</v>
          </cell>
          <cell r="GT2" t="str">
            <v>000</v>
          </cell>
          <cell r="GU2" t="str">
            <v>000</v>
          </cell>
          <cell r="GV2" t="str">
            <v>000</v>
          </cell>
          <cell r="GW2" t="str">
            <v>000</v>
          </cell>
          <cell r="GX2" t="str">
            <v>000</v>
          </cell>
          <cell r="GY2" t="str">
            <v>000</v>
          </cell>
          <cell r="GZ2" t="str">
            <v>000</v>
          </cell>
          <cell r="HA2" t="str">
            <v>000</v>
          </cell>
          <cell r="HB2" t="str">
            <v>000</v>
          </cell>
          <cell r="HC2" t="str">
            <v>000</v>
          </cell>
          <cell r="HD2" t="str">
            <v>000</v>
          </cell>
          <cell r="HE2" t="str">
            <v>000</v>
          </cell>
          <cell r="HF2" t="str">
            <v>000</v>
          </cell>
          <cell r="HG2" t="str">
            <v>000</v>
          </cell>
          <cell r="HH2" t="str">
            <v>000</v>
          </cell>
          <cell r="HI2" t="str">
            <v>000</v>
          </cell>
          <cell r="HJ2" t="str">
            <v>000</v>
          </cell>
          <cell r="HK2" t="str">
            <v>000</v>
          </cell>
          <cell r="HL2" t="str">
            <v>000</v>
          </cell>
          <cell r="HM2" t="str">
            <v>000</v>
          </cell>
          <cell r="HN2" t="str">
            <v>000</v>
          </cell>
          <cell r="HO2" t="str">
            <v>000</v>
          </cell>
          <cell r="HP2" t="str">
            <v>000</v>
          </cell>
          <cell r="HQ2" t="str">
            <v>000</v>
          </cell>
          <cell r="HR2" t="str">
            <v>000</v>
          </cell>
          <cell r="HS2" t="str">
            <v>000</v>
          </cell>
          <cell r="HT2" t="str">
            <v>000</v>
          </cell>
          <cell r="HU2" t="str">
            <v>000</v>
          </cell>
          <cell r="HV2" t="str">
            <v>000</v>
          </cell>
          <cell r="HW2" t="str">
            <v>000</v>
          </cell>
          <cell r="HX2" t="str">
            <v>000</v>
          </cell>
          <cell r="HY2" t="str">
            <v>000</v>
          </cell>
          <cell r="HZ2" t="str">
            <v>000</v>
          </cell>
          <cell r="IA2" t="str">
            <v>000</v>
          </cell>
          <cell r="IB2" t="str">
            <v>000</v>
          </cell>
          <cell r="IC2" t="str">
            <v>000</v>
          </cell>
          <cell r="ID2" t="str">
            <v>000</v>
          </cell>
          <cell r="IE2" t="str">
            <v>000</v>
          </cell>
          <cell r="IF2" t="str">
            <v>000</v>
          </cell>
          <cell r="IG2" t="str">
            <v>000</v>
          </cell>
          <cell r="IH2" t="str">
            <v>000</v>
          </cell>
          <cell r="II2" t="str">
            <v>000</v>
          </cell>
          <cell r="IJ2" t="str">
            <v>000</v>
          </cell>
          <cell r="IK2" t="str">
            <v>000</v>
          </cell>
          <cell r="IL2" t="str">
            <v>000</v>
          </cell>
          <cell r="IM2" t="str">
            <v>000</v>
          </cell>
          <cell r="IN2" t="str">
            <v>000</v>
          </cell>
          <cell r="IO2" t="str">
            <v>000</v>
          </cell>
          <cell r="IP2" t="str">
            <v>000</v>
          </cell>
          <cell r="IQ2" t="str">
            <v>000</v>
          </cell>
        </row>
        <row r="3"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CT3" t="str">
            <v>Original</v>
          </cell>
          <cell r="CU3" t="str">
            <v>Original</v>
          </cell>
          <cell r="CV3" t="str">
            <v>Original</v>
          </cell>
          <cell r="CW3" t="str">
            <v>Original</v>
          </cell>
          <cell r="CX3" t="str">
            <v>Original</v>
          </cell>
          <cell r="CY3" t="str">
            <v>Original</v>
          </cell>
          <cell r="CZ3" t="str">
            <v>Original</v>
          </cell>
          <cell r="DA3" t="str">
            <v>Original</v>
          </cell>
          <cell r="DB3" t="str">
            <v>Original</v>
          </cell>
          <cell r="DC3" t="str">
            <v>Original</v>
          </cell>
          <cell r="DD3" t="str">
            <v>Original</v>
          </cell>
          <cell r="DE3" t="str">
            <v>Original</v>
          </cell>
          <cell r="DF3" t="str">
            <v>Original</v>
          </cell>
          <cell r="DG3" t="str">
            <v>Original</v>
          </cell>
          <cell r="DH3" t="str">
            <v>Original</v>
          </cell>
          <cell r="DI3" t="str">
            <v>Original</v>
          </cell>
          <cell r="DJ3" t="str">
            <v>Original</v>
          </cell>
          <cell r="DK3" t="str">
            <v>Original</v>
          </cell>
          <cell r="DL3" t="str">
            <v>Original</v>
          </cell>
          <cell r="DM3" t="str">
            <v>Original</v>
          </cell>
          <cell r="DN3" t="str">
            <v>Original</v>
          </cell>
          <cell r="DO3" t="str">
            <v>Original</v>
          </cell>
          <cell r="DP3" t="str">
            <v>Original</v>
          </cell>
          <cell r="DQ3" t="str">
            <v>Original</v>
          </cell>
          <cell r="DR3" t="str">
            <v>Original</v>
          </cell>
          <cell r="DS3" t="str">
            <v>Original</v>
          </cell>
          <cell r="DT3" t="str">
            <v>Original</v>
          </cell>
          <cell r="DU3" t="str">
            <v>Original</v>
          </cell>
          <cell r="DV3" t="str">
            <v>Original</v>
          </cell>
          <cell r="DW3" t="str">
            <v>Original</v>
          </cell>
          <cell r="DX3" t="str">
            <v>Original</v>
          </cell>
          <cell r="DY3" t="str">
            <v>Original</v>
          </cell>
          <cell r="DZ3" t="str">
            <v>Original</v>
          </cell>
          <cell r="EA3" t="str">
            <v>Original</v>
          </cell>
          <cell r="EB3" t="str">
            <v>Original</v>
          </cell>
          <cell r="EC3" t="str">
            <v>Original</v>
          </cell>
          <cell r="ED3" t="str">
            <v>Original</v>
          </cell>
          <cell r="EE3" t="str">
            <v>Original</v>
          </cell>
          <cell r="EF3" t="str">
            <v>Original</v>
          </cell>
          <cell r="EG3" t="str">
            <v>Original</v>
          </cell>
          <cell r="EH3" t="str">
            <v>Original</v>
          </cell>
          <cell r="EI3" t="str">
            <v>Original</v>
          </cell>
          <cell r="EJ3" t="str">
            <v>Original</v>
          </cell>
          <cell r="EK3" t="str">
            <v>Original</v>
          </cell>
          <cell r="EL3" t="str">
            <v>Original</v>
          </cell>
          <cell r="EM3" t="str">
            <v>Original</v>
          </cell>
          <cell r="EN3" t="str">
            <v>Original</v>
          </cell>
          <cell r="EO3" t="str">
            <v>Original</v>
          </cell>
          <cell r="EP3" t="str">
            <v>Original</v>
          </cell>
          <cell r="EQ3" t="str">
            <v>Original</v>
          </cell>
          <cell r="ER3" t="str">
            <v>Original</v>
          </cell>
          <cell r="ES3" t="str">
            <v>Original</v>
          </cell>
          <cell r="ET3" t="str">
            <v>Original</v>
          </cell>
          <cell r="EU3" t="str">
            <v>Original</v>
          </cell>
          <cell r="EV3" t="str">
            <v>Original</v>
          </cell>
          <cell r="EW3" t="str">
            <v>Original</v>
          </cell>
          <cell r="EX3" t="str">
            <v>Original</v>
          </cell>
          <cell r="EY3" t="str">
            <v>Original</v>
          </cell>
          <cell r="EZ3" t="str">
            <v>Original</v>
          </cell>
          <cell r="FA3" t="str">
            <v>Original</v>
          </cell>
          <cell r="FB3" t="str">
            <v>Original</v>
          </cell>
          <cell r="FC3" t="str">
            <v>Original</v>
          </cell>
          <cell r="FD3" t="str">
            <v>Original</v>
          </cell>
          <cell r="FE3" t="str">
            <v>Original</v>
          </cell>
          <cell r="FF3" t="str">
            <v>Original</v>
          </cell>
          <cell r="FG3" t="str">
            <v>Original</v>
          </cell>
          <cell r="FH3" t="str">
            <v>Original</v>
          </cell>
          <cell r="FI3" t="str">
            <v>Original</v>
          </cell>
          <cell r="FJ3" t="str">
            <v>Original</v>
          </cell>
          <cell r="FK3" t="str">
            <v>Original</v>
          </cell>
          <cell r="FL3" t="str">
            <v>Original</v>
          </cell>
          <cell r="FM3" t="str">
            <v>Original</v>
          </cell>
          <cell r="FN3" t="str">
            <v>Original</v>
          </cell>
          <cell r="FO3" t="str">
            <v>Original</v>
          </cell>
          <cell r="FP3" t="str">
            <v>Original</v>
          </cell>
          <cell r="FQ3" t="str">
            <v>Original</v>
          </cell>
          <cell r="FR3" t="str">
            <v>Original</v>
          </cell>
          <cell r="FS3" t="str">
            <v>Original</v>
          </cell>
          <cell r="FT3" t="str">
            <v>Original</v>
          </cell>
          <cell r="FU3" t="str">
            <v>Original</v>
          </cell>
          <cell r="FV3" t="str">
            <v>Original</v>
          </cell>
          <cell r="FW3" t="str">
            <v>Original</v>
          </cell>
          <cell r="FX3" t="str">
            <v>Original</v>
          </cell>
          <cell r="FY3" t="str">
            <v>Original</v>
          </cell>
          <cell r="FZ3" t="str">
            <v>Original</v>
          </cell>
          <cell r="GA3" t="str">
            <v>Original</v>
          </cell>
          <cell r="GB3" t="str">
            <v>Original</v>
          </cell>
          <cell r="GC3" t="str">
            <v>Original</v>
          </cell>
          <cell r="GD3" t="str">
            <v>Original</v>
          </cell>
          <cell r="GE3" t="str">
            <v>Original</v>
          </cell>
          <cell r="GF3" t="str">
            <v>Original</v>
          </cell>
          <cell r="GG3" t="str">
            <v>Original</v>
          </cell>
          <cell r="GH3" t="str">
            <v>Original</v>
          </cell>
          <cell r="GI3" t="str">
            <v>Original</v>
          </cell>
          <cell r="GJ3" t="str">
            <v>Original</v>
          </cell>
          <cell r="GK3" t="str">
            <v>Original</v>
          </cell>
          <cell r="GL3" t="str">
            <v>Original</v>
          </cell>
          <cell r="GM3" t="str">
            <v>Original</v>
          </cell>
          <cell r="GN3" t="str">
            <v>Original</v>
          </cell>
          <cell r="GO3" t="str">
            <v>Original</v>
          </cell>
          <cell r="GP3" t="str">
            <v>Original</v>
          </cell>
          <cell r="GQ3" t="str">
            <v>Original</v>
          </cell>
          <cell r="GR3" t="str">
            <v>Original</v>
          </cell>
          <cell r="GS3" t="str">
            <v>Original</v>
          </cell>
          <cell r="GT3" t="str">
            <v>Original</v>
          </cell>
          <cell r="GU3" t="str">
            <v>Original</v>
          </cell>
          <cell r="GV3" t="str">
            <v>Original</v>
          </cell>
          <cell r="GW3" t="str">
            <v>Original</v>
          </cell>
          <cell r="GX3" t="str">
            <v>Original</v>
          </cell>
          <cell r="GY3" t="str">
            <v>Original</v>
          </cell>
          <cell r="GZ3" t="str">
            <v>Original</v>
          </cell>
          <cell r="HA3" t="str">
            <v>Original</v>
          </cell>
          <cell r="HB3" t="str">
            <v>Original</v>
          </cell>
          <cell r="HC3" t="str">
            <v>Original</v>
          </cell>
          <cell r="HD3" t="str">
            <v>Original</v>
          </cell>
          <cell r="HE3" t="str">
            <v>Original</v>
          </cell>
          <cell r="HF3" t="str">
            <v>Original</v>
          </cell>
          <cell r="HG3" t="str">
            <v>Original</v>
          </cell>
          <cell r="HH3" t="str">
            <v>Original</v>
          </cell>
          <cell r="HI3" t="str">
            <v>Original</v>
          </cell>
          <cell r="HJ3" t="str">
            <v>Original</v>
          </cell>
          <cell r="HK3" t="str">
            <v>Original</v>
          </cell>
          <cell r="HL3" t="str">
            <v>Original</v>
          </cell>
          <cell r="HM3" t="str">
            <v>Original</v>
          </cell>
          <cell r="HN3" t="str">
            <v>Original</v>
          </cell>
          <cell r="HO3" t="str">
            <v>Original</v>
          </cell>
          <cell r="HP3" t="str">
            <v>Original</v>
          </cell>
          <cell r="HQ3" t="str">
            <v>Original</v>
          </cell>
          <cell r="HR3" t="str">
            <v>Original</v>
          </cell>
          <cell r="HS3" t="str">
            <v>Original</v>
          </cell>
          <cell r="HT3" t="str">
            <v>Original</v>
          </cell>
          <cell r="HU3" t="str">
            <v>Original</v>
          </cell>
          <cell r="HV3" t="str">
            <v>Original</v>
          </cell>
          <cell r="HW3" t="str">
            <v>Original</v>
          </cell>
          <cell r="HX3" t="str">
            <v>Original</v>
          </cell>
          <cell r="HY3" t="str">
            <v>Original</v>
          </cell>
          <cell r="HZ3" t="str">
            <v>Original</v>
          </cell>
          <cell r="IA3" t="str">
            <v>Original</v>
          </cell>
          <cell r="IB3" t="str">
            <v>Original</v>
          </cell>
          <cell r="IC3" t="str">
            <v>Original</v>
          </cell>
          <cell r="ID3" t="str">
            <v>Original</v>
          </cell>
          <cell r="IE3" t="str">
            <v>Original</v>
          </cell>
          <cell r="IF3" t="str">
            <v>Original</v>
          </cell>
          <cell r="IG3" t="str">
            <v>Original</v>
          </cell>
          <cell r="IH3" t="str">
            <v>Original</v>
          </cell>
          <cell r="II3" t="str">
            <v>Original</v>
          </cell>
          <cell r="IJ3" t="str">
            <v>Original</v>
          </cell>
          <cell r="IK3" t="str">
            <v>Original</v>
          </cell>
          <cell r="IL3" t="str">
            <v>Original</v>
          </cell>
          <cell r="IM3" t="str">
            <v>Original</v>
          </cell>
          <cell r="IN3" t="str">
            <v>Original</v>
          </cell>
          <cell r="IO3" t="str">
            <v>Original</v>
          </cell>
          <cell r="IP3" t="str">
            <v>Original</v>
          </cell>
          <cell r="IQ3" t="str">
            <v>Original</v>
          </cell>
        </row>
        <row r="4">
          <cell r="B4" t="str">
            <v>STOCK</v>
          </cell>
          <cell r="C4" t="str">
            <v>STOCK</v>
          </cell>
          <cell r="D4" t="str">
            <v>STOCK</v>
          </cell>
          <cell r="E4" t="str">
            <v>STOCK</v>
          </cell>
          <cell r="F4" t="str">
            <v>STOCK</v>
          </cell>
          <cell r="G4" t="str">
            <v>STOCK</v>
          </cell>
          <cell r="H4" t="str">
            <v>STOCK</v>
          </cell>
          <cell r="I4" t="str">
            <v>STOCK</v>
          </cell>
          <cell r="J4" t="str">
            <v>STOCK</v>
          </cell>
          <cell r="K4" t="str">
            <v>STOCK</v>
          </cell>
          <cell r="L4" t="str">
            <v>STOCK</v>
          </cell>
          <cell r="M4" t="str">
            <v>STOCK</v>
          </cell>
          <cell r="N4" t="str">
            <v>STOCK</v>
          </cell>
          <cell r="O4" t="str">
            <v>STOCK</v>
          </cell>
          <cell r="P4" t="str">
            <v>STOCK</v>
          </cell>
          <cell r="Q4" t="str">
            <v>STOCK</v>
          </cell>
          <cell r="R4" t="str">
            <v>STOCK</v>
          </cell>
          <cell r="S4" t="str">
            <v>STOCK</v>
          </cell>
          <cell r="T4" t="str">
            <v>STOCK</v>
          </cell>
          <cell r="U4" t="str">
            <v>STOCK</v>
          </cell>
          <cell r="V4" t="str">
            <v>STOCK</v>
          </cell>
          <cell r="W4" t="str">
            <v>STOCK</v>
          </cell>
          <cell r="X4" t="str">
            <v>STOCK</v>
          </cell>
          <cell r="Y4" t="str">
            <v>STOCK</v>
          </cell>
          <cell r="Z4" t="str">
            <v>STOCK</v>
          </cell>
          <cell r="AA4" t="str">
            <v>STOCK</v>
          </cell>
          <cell r="AB4" t="str">
            <v>STOCK</v>
          </cell>
          <cell r="AC4" t="str">
            <v>STOCK</v>
          </cell>
          <cell r="AD4" t="str">
            <v>STOCK</v>
          </cell>
          <cell r="AE4" t="str">
            <v>STOCK</v>
          </cell>
          <cell r="AF4" t="str">
            <v>STOCK</v>
          </cell>
          <cell r="AG4" t="str">
            <v>STOCK</v>
          </cell>
          <cell r="AH4" t="str">
            <v>STOCK</v>
          </cell>
          <cell r="AI4" t="str">
            <v>STOCK</v>
          </cell>
          <cell r="AJ4" t="str">
            <v>STOCK</v>
          </cell>
          <cell r="AK4" t="str">
            <v>STOCK</v>
          </cell>
          <cell r="AL4" t="str">
            <v>STOCK</v>
          </cell>
          <cell r="AM4" t="str">
            <v>STOCK</v>
          </cell>
          <cell r="AN4" t="str">
            <v>STOCK</v>
          </cell>
          <cell r="AO4" t="str">
            <v>STOCK</v>
          </cell>
          <cell r="AP4" t="str">
            <v>STOCK</v>
          </cell>
          <cell r="AQ4" t="str">
            <v>STOCK</v>
          </cell>
          <cell r="AR4" t="str">
            <v>STOCK</v>
          </cell>
          <cell r="AS4" t="str">
            <v>STOCK</v>
          </cell>
          <cell r="AT4" t="str">
            <v>STOCK</v>
          </cell>
          <cell r="AU4" t="str">
            <v>STOCK</v>
          </cell>
          <cell r="AV4" t="str">
            <v>STOCK</v>
          </cell>
          <cell r="AW4" t="str">
            <v>STOCK</v>
          </cell>
          <cell r="AX4" t="str">
            <v>STOCK</v>
          </cell>
          <cell r="AY4" t="str">
            <v>STOCK</v>
          </cell>
          <cell r="AZ4" t="str">
            <v>STOCK</v>
          </cell>
          <cell r="BA4" t="str">
            <v>STOCK</v>
          </cell>
          <cell r="BB4" t="str">
            <v>STOCK</v>
          </cell>
          <cell r="BC4" t="str">
            <v>STOCK</v>
          </cell>
          <cell r="BD4" t="str">
            <v>STOCK</v>
          </cell>
          <cell r="BE4" t="str">
            <v>STOCK</v>
          </cell>
          <cell r="BF4" t="str">
            <v>STOCK</v>
          </cell>
          <cell r="BG4" t="str">
            <v>STOCK</v>
          </cell>
          <cell r="BH4" t="str">
            <v>STOCK</v>
          </cell>
          <cell r="BI4" t="str">
            <v>STOCK</v>
          </cell>
          <cell r="BJ4" t="str">
            <v>STOCK</v>
          </cell>
          <cell r="BK4" t="str">
            <v>STOCK</v>
          </cell>
          <cell r="BL4" t="str">
            <v>STOCK</v>
          </cell>
          <cell r="BM4" t="str">
            <v>STOCK</v>
          </cell>
          <cell r="BN4" t="str">
            <v>STOCK</v>
          </cell>
          <cell r="BO4" t="str">
            <v>STOCK</v>
          </cell>
          <cell r="BP4" t="str">
            <v>STOCK</v>
          </cell>
          <cell r="BQ4" t="str">
            <v>STOCK</v>
          </cell>
          <cell r="BR4" t="str">
            <v>STOCK</v>
          </cell>
          <cell r="BS4" t="str">
            <v>STOCK</v>
          </cell>
          <cell r="BT4" t="str">
            <v>STOCK</v>
          </cell>
          <cell r="BU4" t="str">
            <v>STOCK</v>
          </cell>
          <cell r="BV4" t="str">
            <v>STOCK</v>
          </cell>
          <cell r="BW4" t="str">
            <v>STOCK</v>
          </cell>
          <cell r="BX4" t="str">
            <v>STOCK</v>
          </cell>
          <cell r="BY4" t="str">
            <v>STOCK</v>
          </cell>
          <cell r="BZ4" t="str">
            <v>STOCK</v>
          </cell>
          <cell r="CA4" t="str">
            <v>STOCK</v>
          </cell>
          <cell r="CB4" t="str">
            <v>STOCK</v>
          </cell>
          <cell r="CC4" t="str">
            <v>STOCK</v>
          </cell>
          <cell r="CD4" t="str">
            <v>STOCK</v>
          </cell>
          <cell r="CE4" t="str">
            <v>STOCK</v>
          </cell>
          <cell r="CF4" t="str">
            <v>STOCK</v>
          </cell>
          <cell r="CG4" t="str">
            <v>STOCK</v>
          </cell>
          <cell r="CH4" t="str">
            <v>STOCK</v>
          </cell>
          <cell r="CI4" t="str">
            <v>STOCK</v>
          </cell>
          <cell r="CJ4" t="str">
            <v>STOCK</v>
          </cell>
          <cell r="CK4" t="str">
            <v>STOCK</v>
          </cell>
          <cell r="CL4" t="str">
            <v>STOCK</v>
          </cell>
          <cell r="CM4" t="str">
            <v>STOCK</v>
          </cell>
          <cell r="CN4" t="str">
            <v>STOCK</v>
          </cell>
          <cell r="CO4" t="str">
            <v>STOCK</v>
          </cell>
          <cell r="CP4" t="str">
            <v>STOCK</v>
          </cell>
          <cell r="CQ4" t="str">
            <v>STOCK</v>
          </cell>
          <cell r="CR4" t="str">
            <v>STOCK</v>
          </cell>
          <cell r="CS4" t="str">
            <v>STOCK</v>
          </cell>
          <cell r="CT4" t="str">
            <v>STOCK</v>
          </cell>
          <cell r="CU4" t="str">
            <v>STOCK</v>
          </cell>
          <cell r="CV4" t="str">
            <v>STOCK</v>
          </cell>
          <cell r="CW4" t="str">
            <v>STOCK</v>
          </cell>
          <cell r="CX4" t="str">
            <v>STOCK</v>
          </cell>
          <cell r="CY4" t="str">
            <v>STOCK</v>
          </cell>
          <cell r="CZ4" t="str">
            <v>STOCK</v>
          </cell>
          <cell r="DA4" t="str">
            <v>STOCK</v>
          </cell>
          <cell r="DB4" t="str">
            <v>STOCK</v>
          </cell>
          <cell r="DC4" t="str">
            <v>STOCK</v>
          </cell>
          <cell r="DD4" t="str">
            <v>STOCK</v>
          </cell>
          <cell r="DE4" t="str">
            <v>STOCK</v>
          </cell>
          <cell r="DF4" t="str">
            <v>STOCK</v>
          </cell>
          <cell r="DG4" t="str">
            <v>STOCK</v>
          </cell>
          <cell r="DH4" t="str">
            <v>STOCK</v>
          </cell>
          <cell r="DI4" t="str">
            <v>STOCK</v>
          </cell>
          <cell r="DJ4" t="str">
            <v>STOCK</v>
          </cell>
          <cell r="DK4" t="str">
            <v>STOCK</v>
          </cell>
          <cell r="DL4" t="str">
            <v>STOCK</v>
          </cell>
          <cell r="DM4" t="str">
            <v>STOCK</v>
          </cell>
          <cell r="DN4" t="str">
            <v>STOCK</v>
          </cell>
          <cell r="DO4" t="str">
            <v>STOCK</v>
          </cell>
          <cell r="DP4" t="str">
            <v>STOCK</v>
          </cell>
          <cell r="DQ4" t="str">
            <v>STOCK</v>
          </cell>
          <cell r="DR4" t="str">
            <v>STOCK</v>
          </cell>
          <cell r="DS4" t="str">
            <v>STOCK</v>
          </cell>
          <cell r="DT4" t="str">
            <v>STOCK</v>
          </cell>
          <cell r="DU4" t="str">
            <v>STOCK</v>
          </cell>
          <cell r="DV4" t="str">
            <v>STOCK</v>
          </cell>
          <cell r="DW4" t="str">
            <v>STOCK</v>
          </cell>
          <cell r="DX4" t="str">
            <v>STOCK</v>
          </cell>
          <cell r="DY4" t="str">
            <v>STOCK</v>
          </cell>
          <cell r="DZ4" t="str">
            <v>STOCK</v>
          </cell>
          <cell r="EA4" t="str">
            <v>STOCK</v>
          </cell>
          <cell r="EB4" t="str">
            <v>STOCK</v>
          </cell>
          <cell r="EC4" t="str">
            <v>STOCK</v>
          </cell>
          <cell r="ED4" t="str">
            <v>STOCK</v>
          </cell>
          <cell r="EE4" t="str">
            <v>STOCK</v>
          </cell>
          <cell r="EF4" t="str">
            <v>STOCK</v>
          </cell>
          <cell r="EG4" t="str">
            <v>STOCK</v>
          </cell>
          <cell r="EH4" t="str">
            <v>STOCK</v>
          </cell>
          <cell r="EI4" t="str">
            <v>STOCK</v>
          </cell>
          <cell r="EJ4" t="str">
            <v>STOCK</v>
          </cell>
          <cell r="EK4" t="str">
            <v>STOCK</v>
          </cell>
          <cell r="EL4" t="str">
            <v>STOCK</v>
          </cell>
          <cell r="EM4" t="str">
            <v>STOCK</v>
          </cell>
          <cell r="EN4" t="str">
            <v>STOCK</v>
          </cell>
          <cell r="EO4" t="str">
            <v>STOCK</v>
          </cell>
          <cell r="EP4" t="str">
            <v>STOCK</v>
          </cell>
          <cell r="EQ4" t="str">
            <v>STOCK</v>
          </cell>
          <cell r="ER4" t="str">
            <v>STOCK</v>
          </cell>
          <cell r="ES4" t="str">
            <v>STOCK</v>
          </cell>
          <cell r="ET4" t="str">
            <v>STOCK</v>
          </cell>
          <cell r="EU4" t="str">
            <v>STOCK</v>
          </cell>
          <cell r="EV4" t="str">
            <v>STOCK</v>
          </cell>
          <cell r="EW4" t="str">
            <v>STOCK</v>
          </cell>
          <cell r="EX4" t="str">
            <v>STOCK</v>
          </cell>
          <cell r="EY4" t="str">
            <v>STOCK</v>
          </cell>
          <cell r="EZ4" t="str">
            <v>STOCK</v>
          </cell>
          <cell r="FA4" t="str">
            <v>STOCK</v>
          </cell>
          <cell r="FB4" t="str">
            <v>STOCK</v>
          </cell>
          <cell r="FC4" t="str">
            <v>STOCK</v>
          </cell>
          <cell r="FD4" t="str">
            <v>STOCK</v>
          </cell>
          <cell r="FE4" t="str">
            <v>STOCK</v>
          </cell>
          <cell r="FF4" t="str">
            <v>STOCK</v>
          </cell>
          <cell r="FG4" t="str">
            <v>STOCK</v>
          </cell>
          <cell r="FH4" t="str">
            <v>STOCK</v>
          </cell>
          <cell r="FI4" t="str">
            <v>STOCK</v>
          </cell>
          <cell r="FJ4" t="str">
            <v>STOCK</v>
          </cell>
          <cell r="FK4" t="str">
            <v>STOCK</v>
          </cell>
          <cell r="FL4" t="str">
            <v>STOCK</v>
          </cell>
          <cell r="FM4" t="str">
            <v>STOCK</v>
          </cell>
          <cell r="FN4" t="str">
            <v>STOCK</v>
          </cell>
          <cell r="FO4" t="str">
            <v>STOCK</v>
          </cell>
          <cell r="FP4" t="str">
            <v>STOCK</v>
          </cell>
          <cell r="FQ4" t="str">
            <v>STOCK</v>
          </cell>
          <cell r="FR4" t="str">
            <v>STOCK</v>
          </cell>
          <cell r="FS4" t="str">
            <v>STOCK</v>
          </cell>
          <cell r="FT4" t="str">
            <v>STOCK</v>
          </cell>
          <cell r="FU4" t="str">
            <v>STOCK</v>
          </cell>
          <cell r="FV4" t="str">
            <v>STOCK</v>
          </cell>
          <cell r="FW4" t="str">
            <v>STOCK</v>
          </cell>
          <cell r="FX4" t="str">
            <v>STOCK</v>
          </cell>
          <cell r="FY4" t="str">
            <v>STOCK</v>
          </cell>
          <cell r="FZ4" t="str">
            <v>STOCK</v>
          </cell>
          <cell r="GA4" t="str">
            <v>STOCK</v>
          </cell>
          <cell r="GB4" t="str">
            <v>STOCK</v>
          </cell>
          <cell r="GC4" t="str">
            <v>STOCK</v>
          </cell>
          <cell r="GD4" t="str">
            <v>STOCK</v>
          </cell>
          <cell r="GE4" t="str">
            <v>STOCK</v>
          </cell>
          <cell r="GF4" t="str">
            <v>STOCK</v>
          </cell>
          <cell r="GG4" t="str">
            <v>STOCK</v>
          </cell>
          <cell r="GH4" t="str">
            <v>STOCK</v>
          </cell>
          <cell r="GI4" t="str">
            <v>STOCK</v>
          </cell>
          <cell r="GJ4" t="str">
            <v>STOCK</v>
          </cell>
          <cell r="GK4" t="str">
            <v>STOCK</v>
          </cell>
          <cell r="GL4" t="str">
            <v>STOCK</v>
          </cell>
          <cell r="GM4" t="str">
            <v>STOCK</v>
          </cell>
          <cell r="GN4" t="str">
            <v>STOCK</v>
          </cell>
          <cell r="GO4" t="str">
            <v>STOCK</v>
          </cell>
          <cell r="GP4" t="str">
            <v>STOCK</v>
          </cell>
          <cell r="GQ4" t="str">
            <v>STOCK</v>
          </cell>
          <cell r="GR4" t="str">
            <v>STOCK</v>
          </cell>
          <cell r="GS4" t="str">
            <v>STOCK</v>
          </cell>
          <cell r="GT4" t="str">
            <v>STOCK</v>
          </cell>
          <cell r="GU4" t="str">
            <v>STOCK</v>
          </cell>
          <cell r="GV4" t="str">
            <v>STOCK</v>
          </cell>
          <cell r="GW4" t="str">
            <v>STOCK</v>
          </cell>
          <cell r="GX4" t="str">
            <v>STOCK</v>
          </cell>
          <cell r="GY4" t="str">
            <v>STOCK</v>
          </cell>
          <cell r="GZ4" t="str">
            <v>STOCK</v>
          </cell>
          <cell r="HA4" t="str">
            <v>STOCK</v>
          </cell>
          <cell r="HB4" t="str">
            <v>STOCK</v>
          </cell>
          <cell r="HC4" t="str">
            <v>STOCK</v>
          </cell>
          <cell r="HD4" t="str">
            <v>STOCK</v>
          </cell>
          <cell r="HE4" t="str">
            <v>STOCK</v>
          </cell>
          <cell r="HF4" t="str">
            <v>STOCK</v>
          </cell>
          <cell r="HG4" t="str">
            <v>STOCK</v>
          </cell>
          <cell r="HH4" t="str">
            <v>STOCK</v>
          </cell>
          <cell r="HI4" t="str">
            <v>STOCK</v>
          </cell>
          <cell r="HJ4" t="str">
            <v>STOCK</v>
          </cell>
          <cell r="HK4" t="str">
            <v>STOCK</v>
          </cell>
          <cell r="HL4" t="str">
            <v>STOCK</v>
          </cell>
          <cell r="HM4" t="str">
            <v>STOCK</v>
          </cell>
          <cell r="HN4" t="str">
            <v>STOCK</v>
          </cell>
          <cell r="HO4" t="str">
            <v>STOCK</v>
          </cell>
          <cell r="HP4" t="str">
            <v>STOCK</v>
          </cell>
          <cell r="HQ4" t="str">
            <v>STOCK</v>
          </cell>
          <cell r="HR4" t="str">
            <v>STOCK</v>
          </cell>
          <cell r="HS4" t="str">
            <v>STOCK</v>
          </cell>
          <cell r="HT4" t="str">
            <v>STOCK</v>
          </cell>
          <cell r="HU4" t="str">
            <v>STOCK</v>
          </cell>
          <cell r="HV4" t="str">
            <v>STOCK</v>
          </cell>
          <cell r="HW4" t="str">
            <v>STOCK</v>
          </cell>
          <cell r="HX4" t="str">
            <v>STOCK</v>
          </cell>
          <cell r="HY4" t="str">
            <v>STOCK</v>
          </cell>
          <cell r="HZ4" t="str">
            <v>STOCK</v>
          </cell>
          <cell r="IA4" t="str">
            <v>STOCK</v>
          </cell>
          <cell r="IB4" t="str">
            <v>STOCK</v>
          </cell>
          <cell r="IC4" t="str">
            <v>STOCK</v>
          </cell>
          <cell r="ID4" t="str">
            <v>STOCK</v>
          </cell>
          <cell r="IE4" t="str">
            <v>STOCK</v>
          </cell>
          <cell r="IF4" t="str">
            <v>STOCK</v>
          </cell>
          <cell r="IG4" t="str">
            <v>STOCK</v>
          </cell>
          <cell r="IH4" t="str">
            <v>STOCK</v>
          </cell>
          <cell r="II4" t="str">
            <v>STOCK</v>
          </cell>
          <cell r="IJ4" t="str">
            <v>STOCK</v>
          </cell>
          <cell r="IK4" t="str">
            <v>STOCK</v>
          </cell>
          <cell r="IL4" t="str">
            <v>STOCK</v>
          </cell>
          <cell r="IM4" t="str">
            <v>STOCK</v>
          </cell>
          <cell r="IN4" t="str">
            <v>STOCK</v>
          </cell>
          <cell r="IO4" t="str">
            <v>STOCK</v>
          </cell>
          <cell r="IP4" t="str">
            <v>STOCK</v>
          </cell>
          <cell r="IQ4" t="str">
            <v>STOCK</v>
          </cell>
        </row>
        <row r="5">
          <cell r="B5" t="str">
            <v>Annual</v>
          </cell>
          <cell r="C5" t="str">
            <v>Annual</v>
          </cell>
          <cell r="D5" t="str">
            <v>Annual</v>
          </cell>
          <cell r="E5" t="str">
            <v>Annual</v>
          </cell>
          <cell r="F5" t="str">
            <v>Annual</v>
          </cell>
          <cell r="G5" t="str">
            <v>Annual</v>
          </cell>
          <cell r="H5" t="str">
            <v>Annual</v>
          </cell>
          <cell r="I5" t="str">
            <v>Annual</v>
          </cell>
          <cell r="J5" t="str">
            <v>Annual</v>
          </cell>
          <cell r="K5" t="str">
            <v>Annual</v>
          </cell>
          <cell r="L5" t="str">
            <v>Annual</v>
          </cell>
          <cell r="M5" t="str">
            <v>Annual</v>
          </cell>
          <cell r="N5" t="str">
            <v>Annual</v>
          </cell>
          <cell r="O5" t="str">
            <v>Annual</v>
          </cell>
          <cell r="P5" t="str">
            <v>Annual</v>
          </cell>
          <cell r="Q5" t="str">
            <v>Annual</v>
          </cell>
          <cell r="R5" t="str">
            <v>Annual</v>
          </cell>
          <cell r="S5" t="str">
            <v>Annual</v>
          </cell>
          <cell r="T5" t="str">
            <v>Annual</v>
          </cell>
          <cell r="U5" t="str">
            <v>Annual</v>
          </cell>
          <cell r="V5" t="str">
            <v>Annual</v>
          </cell>
          <cell r="W5" t="str">
            <v>Annual</v>
          </cell>
          <cell r="X5" t="str">
            <v>Annual</v>
          </cell>
          <cell r="Y5" t="str">
            <v>Annual</v>
          </cell>
          <cell r="Z5" t="str">
            <v>Annual</v>
          </cell>
          <cell r="AA5" t="str">
            <v>Annual</v>
          </cell>
          <cell r="AB5" t="str">
            <v>Annual</v>
          </cell>
          <cell r="AC5" t="str">
            <v>Annual</v>
          </cell>
          <cell r="AD5" t="str">
            <v>Annual</v>
          </cell>
          <cell r="AE5" t="str">
            <v>Annual</v>
          </cell>
          <cell r="AF5" t="str">
            <v>Annual</v>
          </cell>
          <cell r="AG5" t="str">
            <v>Annual</v>
          </cell>
          <cell r="AH5" t="str">
            <v>Annual</v>
          </cell>
          <cell r="AI5" t="str">
            <v>Annual</v>
          </cell>
          <cell r="AJ5" t="str">
            <v>Annual</v>
          </cell>
          <cell r="AK5" t="str">
            <v>Annual</v>
          </cell>
          <cell r="AL5" t="str">
            <v>Annual</v>
          </cell>
          <cell r="AM5" t="str">
            <v>Annual</v>
          </cell>
          <cell r="AN5" t="str">
            <v>Annual</v>
          </cell>
          <cell r="AO5" t="str">
            <v>Annual</v>
          </cell>
          <cell r="AP5" t="str">
            <v>Annual</v>
          </cell>
          <cell r="AQ5" t="str">
            <v>Annual</v>
          </cell>
          <cell r="AR5" t="str">
            <v>Annual</v>
          </cell>
          <cell r="AS5" t="str">
            <v>Annual</v>
          </cell>
          <cell r="AT5" t="str">
            <v>Annual</v>
          </cell>
          <cell r="AU5" t="str">
            <v>Annual</v>
          </cell>
          <cell r="AV5" t="str">
            <v>Annual</v>
          </cell>
          <cell r="AW5" t="str">
            <v>Annual</v>
          </cell>
          <cell r="AX5" t="str">
            <v>Annual</v>
          </cell>
          <cell r="AY5" t="str">
            <v>Annual</v>
          </cell>
          <cell r="AZ5" t="str">
            <v>Annual</v>
          </cell>
          <cell r="BA5" t="str">
            <v>Annual</v>
          </cell>
          <cell r="BB5" t="str">
            <v>Annual</v>
          </cell>
          <cell r="BC5" t="str">
            <v>Annual</v>
          </cell>
          <cell r="BD5" t="str">
            <v>Annual</v>
          </cell>
          <cell r="BE5" t="str">
            <v>Annual</v>
          </cell>
          <cell r="BF5" t="str">
            <v>Annual</v>
          </cell>
          <cell r="BG5" t="str">
            <v>Annual</v>
          </cell>
          <cell r="BH5" t="str">
            <v>Annual</v>
          </cell>
          <cell r="BI5" t="str">
            <v>Annual</v>
          </cell>
          <cell r="BJ5" t="str">
            <v>Annual</v>
          </cell>
          <cell r="BK5" t="str">
            <v>Annual</v>
          </cell>
          <cell r="BL5" t="str">
            <v>Annual</v>
          </cell>
          <cell r="BM5" t="str">
            <v>Annual</v>
          </cell>
          <cell r="BN5" t="str">
            <v>Annual</v>
          </cell>
          <cell r="BO5" t="str">
            <v>Annual</v>
          </cell>
          <cell r="BP5" t="str">
            <v>Annual</v>
          </cell>
          <cell r="BQ5" t="str">
            <v>Annual</v>
          </cell>
          <cell r="BR5" t="str">
            <v>Annual</v>
          </cell>
          <cell r="BS5" t="str">
            <v>Annual</v>
          </cell>
          <cell r="BT5" t="str">
            <v>Annual</v>
          </cell>
          <cell r="BU5" t="str">
            <v>Annual</v>
          </cell>
          <cell r="BV5" t="str">
            <v>Annual</v>
          </cell>
          <cell r="BW5" t="str">
            <v>Annual</v>
          </cell>
          <cell r="BX5" t="str">
            <v>Annual</v>
          </cell>
          <cell r="BY5" t="str">
            <v>Annual</v>
          </cell>
          <cell r="BZ5" t="str">
            <v>Annual</v>
          </cell>
          <cell r="CA5" t="str">
            <v>Annual</v>
          </cell>
          <cell r="CB5" t="str">
            <v>Annual</v>
          </cell>
          <cell r="CC5" t="str">
            <v>Annual</v>
          </cell>
          <cell r="CD5" t="str">
            <v>Annual</v>
          </cell>
          <cell r="CE5" t="str">
            <v>Annual</v>
          </cell>
          <cell r="CF5" t="str">
            <v>Annual</v>
          </cell>
          <cell r="CG5" t="str">
            <v>Annual</v>
          </cell>
          <cell r="CH5" t="str">
            <v>Annual</v>
          </cell>
          <cell r="CI5" t="str">
            <v>Annual</v>
          </cell>
          <cell r="CJ5" t="str">
            <v>Annual</v>
          </cell>
          <cell r="CK5" t="str">
            <v>Annual</v>
          </cell>
          <cell r="CL5" t="str">
            <v>Annual</v>
          </cell>
          <cell r="CM5" t="str">
            <v>Annual</v>
          </cell>
          <cell r="CN5" t="str">
            <v>Annual</v>
          </cell>
          <cell r="CO5" t="str">
            <v>Annual</v>
          </cell>
          <cell r="CP5" t="str">
            <v>Annual</v>
          </cell>
          <cell r="CQ5" t="str">
            <v>Annual</v>
          </cell>
          <cell r="CR5" t="str">
            <v>Annual</v>
          </cell>
          <cell r="CS5" t="str">
            <v>Annual</v>
          </cell>
          <cell r="CT5" t="str">
            <v>Annual</v>
          </cell>
          <cell r="CU5" t="str">
            <v>Annual</v>
          </cell>
          <cell r="CV5" t="str">
            <v>Annual</v>
          </cell>
          <cell r="CW5" t="str">
            <v>Annual</v>
          </cell>
          <cell r="CX5" t="str">
            <v>Annual</v>
          </cell>
          <cell r="CY5" t="str">
            <v>Annual</v>
          </cell>
          <cell r="CZ5" t="str">
            <v>Annual</v>
          </cell>
          <cell r="DA5" t="str">
            <v>Annual</v>
          </cell>
          <cell r="DB5" t="str">
            <v>Annual</v>
          </cell>
          <cell r="DC5" t="str">
            <v>Annual</v>
          </cell>
          <cell r="DD5" t="str">
            <v>Annual</v>
          </cell>
          <cell r="DE5" t="str">
            <v>Annual</v>
          </cell>
          <cell r="DF5" t="str">
            <v>Annual</v>
          </cell>
          <cell r="DG5" t="str">
            <v>Annual</v>
          </cell>
          <cell r="DH5" t="str">
            <v>Annual</v>
          </cell>
          <cell r="DI5" t="str">
            <v>Annual</v>
          </cell>
          <cell r="DJ5" t="str">
            <v>Annual</v>
          </cell>
          <cell r="DK5" t="str">
            <v>Annual</v>
          </cell>
          <cell r="DL5" t="str">
            <v>Annual</v>
          </cell>
          <cell r="DM5" t="str">
            <v>Annual</v>
          </cell>
          <cell r="DN5" t="str">
            <v>Annual</v>
          </cell>
          <cell r="DO5" t="str">
            <v>Annual</v>
          </cell>
          <cell r="DP5" t="str">
            <v>Annual</v>
          </cell>
          <cell r="DQ5" t="str">
            <v>Annual</v>
          </cell>
          <cell r="DR5" t="str">
            <v>Annual</v>
          </cell>
          <cell r="DS5" t="str">
            <v>Annual</v>
          </cell>
          <cell r="DT5" t="str">
            <v>Annual</v>
          </cell>
          <cell r="DU5" t="str">
            <v>Annual</v>
          </cell>
          <cell r="DV5" t="str">
            <v>Annual</v>
          </cell>
          <cell r="DW5" t="str">
            <v>Annual</v>
          </cell>
          <cell r="DX5" t="str">
            <v>Annual</v>
          </cell>
          <cell r="DY5" t="str">
            <v>Annual</v>
          </cell>
          <cell r="DZ5" t="str">
            <v>Annual</v>
          </cell>
          <cell r="EA5" t="str">
            <v>Annual</v>
          </cell>
          <cell r="EB5" t="str">
            <v>Annual</v>
          </cell>
          <cell r="EC5" t="str">
            <v>Annual</v>
          </cell>
          <cell r="ED5" t="str">
            <v>Annual</v>
          </cell>
          <cell r="EE5" t="str">
            <v>Annual</v>
          </cell>
          <cell r="EF5" t="str">
            <v>Annual</v>
          </cell>
          <cell r="EG5" t="str">
            <v>Annual</v>
          </cell>
          <cell r="EH5" t="str">
            <v>Annual</v>
          </cell>
          <cell r="EI5" t="str">
            <v>Annual</v>
          </cell>
          <cell r="EJ5" t="str">
            <v>Annual</v>
          </cell>
          <cell r="EK5" t="str">
            <v>Annual</v>
          </cell>
          <cell r="EL5" t="str">
            <v>Annual</v>
          </cell>
          <cell r="EM5" t="str">
            <v>Annual</v>
          </cell>
          <cell r="EN5" t="str">
            <v>Annual</v>
          </cell>
          <cell r="EO5" t="str">
            <v>Annual</v>
          </cell>
          <cell r="EP5" t="str">
            <v>Annual</v>
          </cell>
          <cell r="EQ5" t="str">
            <v>Annual</v>
          </cell>
          <cell r="ER5" t="str">
            <v>Annual</v>
          </cell>
          <cell r="ES5" t="str">
            <v>Annual</v>
          </cell>
          <cell r="ET5" t="str">
            <v>Annual</v>
          </cell>
          <cell r="EU5" t="str">
            <v>Annual</v>
          </cell>
          <cell r="EV5" t="str">
            <v>Annual</v>
          </cell>
          <cell r="EW5" t="str">
            <v>Annual</v>
          </cell>
          <cell r="EX5" t="str">
            <v>Annual</v>
          </cell>
          <cell r="EY5" t="str">
            <v>Annual</v>
          </cell>
          <cell r="EZ5" t="str">
            <v>Annual</v>
          </cell>
          <cell r="FA5" t="str">
            <v>Annual</v>
          </cell>
          <cell r="FB5" t="str">
            <v>Annual</v>
          </cell>
          <cell r="FC5" t="str">
            <v>Annual</v>
          </cell>
          <cell r="FD5" t="str">
            <v>Annual</v>
          </cell>
          <cell r="FE5" t="str">
            <v>Annual</v>
          </cell>
          <cell r="FF5" t="str">
            <v>Annual</v>
          </cell>
          <cell r="FG5" t="str">
            <v>Annual</v>
          </cell>
          <cell r="FH5" t="str">
            <v>Annual</v>
          </cell>
          <cell r="FI5" t="str">
            <v>Annual</v>
          </cell>
          <cell r="FJ5" t="str">
            <v>Annual</v>
          </cell>
          <cell r="FK5" t="str">
            <v>Annual</v>
          </cell>
          <cell r="FL5" t="str">
            <v>Annual</v>
          </cell>
          <cell r="FM5" t="str">
            <v>Annual</v>
          </cell>
          <cell r="FN5" t="str">
            <v>Annual</v>
          </cell>
          <cell r="FO5" t="str">
            <v>Annual</v>
          </cell>
          <cell r="FP5" t="str">
            <v>Annual</v>
          </cell>
          <cell r="FQ5" t="str">
            <v>Annual</v>
          </cell>
          <cell r="FR5" t="str">
            <v>Annual</v>
          </cell>
          <cell r="FS5" t="str">
            <v>Annual</v>
          </cell>
          <cell r="FT5" t="str">
            <v>Annual</v>
          </cell>
          <cell r="FU5" t="str">
            <v>Annual</v>
          </cell>
          <cell r="FV5" t="str">
            <v>Annual</v>
          </cell>
          <cell r="FW5" t="str">
            <v>Annual</v>
          </cell>
          <cell r="FX5" t="str">
            <v>Annual</v>
          </cell>
          <cell r="FY5" t="str">
            <v>Annual</v>
          </cell>
          <cell r="FZ5" t="str">
            <v>Annual</v>
          </cell>
          <cell r="GA5" t="str">
            <v>Annual</v>
          </cell>
          <cell r="GB5" t="str">
            <v>Annual</v>
          </cell>
          <cell r="GC5" t="str">
            <v>Annual</v>
          </cell>
          <cell r="GD5" t="str">
            <v>Annual</v>
          </cell>
          <cell r="GE5" t="str">
            <v>Annual</v>
          </cell>
          <cell r="GF5" t="str">
            <v>Annual</v>
          </cell>
          <cell r="GG5" t="str">
            <v>Annual</v>
          </cell>
          <cell r="GH5" t="str">
            <v>Annual</v>
          </cell>
          <cell r="GI5" t="str">
            <v>Annual</v>
          </cell>
          <cell r="GJ5" t="str">
            <v>Annual</v>
          </cell>
          <cell r="GK5" t="str">
            <v>Annual</v>
          </cell>
          <cell r="GL5" t="str">
            <v>Annual</v>
          </cell>
          <cell r="GM5" t="str">
            <v>Annual</v>
          </cell>
          <cell r="GN5" t="str">
            <v>Annual</v>
          </cell>
          <cell r="GO5" t="str">
            <v>Annual</v>
          </cell>
          <cell r="GP5" t="str">
            <v>Annual</v>
          </cell>
          <cell r="GQ5" t="str">
            <v>Annual</v>
          </cell>
          <cell r="GR5" t="str">
            <v>Annual</v>
          </cell>
          <cell r="GS5" t="str">
            <v>Annual</v>
          </cell>
          <cell r="GT5" t="str">
            <v>Annual</v>
          </cell>
          <cell r="GU5" t="str">
            <v>Annual</v>
          </cell>
          <cell r="GV5" t="str">
            <v>Annual</v>
          </cell>
          <cell r="GW5" t="str">
            <v>Annual</v>
          </cell>
          <cell r="GX5" t="str">
            <v>Annual</v>
          </cell>
          <cell r="GY5" t="str">
            <v>Annual</v>
          </cell>
          <cell r="GZ5" t="str">
            <v>Annual</v>
          </cell>
          <cell r="HA5" t="str">
            <v>Annual</v>
          </cell>
          <cell r="HB5" t="str">
            <v>Annual</v>
          </cell>
          <cell r="HC5" t="str">
            <v>Annual</v>
          </cell>
          <cell r="HD5" t="str">
            <v>Annual</v>
          </cell>
          <cell r="HE5" t="str">
            <v>Annual</v>
          </cell>
          <cell r="HF5" t="str">
            <v>Annual</v>
          </cell>
          <cell r="HG5" t="str">
            <v>Annual</v>
          </cell>
          <cell r="HH5" t="str">
            <v>Annual</v>
          </cell>
          <cell r="HI5" t="str">
            <v>Annual</v>
          </cell>
          <cell r="HJ5" t="str">
            <v>Annual</v>
          </cell>
          <cell r="HK5" t="str">
            <v>Annual</v>
          </cell>
          <cell r="HL5" t="str">
            <v>Annual</v>
          </cell>
          <cell r="HM5" t="str">
            <v>Annual</v>
          </cell>
          <cell r="HN5" t="str">
            <v>Annual</v>
          </cell>
          <cell r="HO5" t="str">
            <v>Annual</v>
          </cell>
          <cell r="HP5" t="str">
            <v>Annual</v>
          </cell>
          <cell r="HQ5" t="str">
            <v>Annual</v>
          </cell>
          <cell r="HR5" t="str">
            <v>Annual</v>
          </cell>
          <cell r="HS5" t="str">
            <v>Annual</v>
          </cell>
          <cell r="HT5" t="str">
            <v>Annual</v>
          </cell>
          <cell r="HU5" t="str">
            <v>Annual</v>
          </cell>
          <cell r="HV5" t="str">
            <v>Annual</v>
          </cell>
          <cell r="HW5" t="str">
            <v>Annual</v>
          </cell>
          <cell r="HX5" t="str">
            <v>Annual</v>
          </cell>
          <cell r="HY5" t="str">
            <v>Annual</v>
          </cell>
          <cell r="HZ5" t="str">
            <v>Annual</v>
          </cell>
          <cell r="IA5" t="str">
            <v>Annual</v>
          </cell>
          <cell r="IB5" t="str">
            <v>Annual</v>
          </cell>
          <cell r="IC5" t="str">
            <v>Annual</v>
          </cell>
          <cell r="ID5" t="str">
            <v>Annual</v>
          </cell>
          <cell r="IE5" t="str">
            <v>Annual</v>
          </cell>
          <cell r="IF5" t="str">
            <v>Annual</v>
          </cell>
          <cell r="IG5" t="str">
            <v>Annual</v>
          </cell>
          <cell r="IH5" t="str">
            <v>Annual</v>
          </cell>
          <cell r="II5" t="str">
            <v>Annual</v>
          </cell>
          <cell r="IJ5" t="str">
            <v>Annual</v>
          </cell>
          <cell r="IK5" t="str">
            <v>Annual</v>
          </cell>
          <cell r="IL5" t="str">
            <v>Annual</v>
          </cell>
          <cell r="IM5" t="str">
            <v>Annual</v>
          </cell>
          <cell r="IN5" t="str">
            <v>Annual</v>
          </cell>
          <cell r="IO5" t="str">
            <v>Annual</v>
          </cell>
          <cell r="IP5" t="str">
            <v>Annual</v>
          </cell>
          <cell r="IQ5" t="str">
            <v>Annual</v>
          </cell>
        </row>
        <row r="6">
          <cell r="B6">
            <v>2</v>
          </cell>
          <cell r="C6">
            <v>2</v>
          </cell>
          <cell r="D6">
            <v>2</v>
          </cell>
          <cell r="E6">
            <v>2</v>
          </cell>
          <cell r="F6">
            <v>2</v>
          </cell>
          <cell r="G6">
            <v>2</v>
          </cell>
          <cell r="H6">
            <v>2</v>
          </cell>
          <cell r="I6">
            <v>2</v>
          </cell>
          <cell r="J6">
            <v>2</v>
          </cell>
          <cell r="K6">
            <v>2</v>
          </cell>
          <cell r="L6">
            <v>2</v>
          </cell>
          <cell r="M6">
            <v>2</v>
          </cell>
          <cell r="N6">
            <v>2</v>
          </cell>
          <cell r="O6">
            <v>2</v>
          </cell>
          <cell r="P6">
            <v>2</v>
          </cell>
          <cell r="Q6">
            <v>2</v>
          </cell>
          <cell r="R6">
            <v>2</v>
          </cell>
          <cell r="S6">
            <v>2</v>
          </cell>
          <cell r="T6">
            <v>2</v>
          </cell>
          <cell r="U6">
            <v>2</v>
          </cell>
          <cell r="V6">
            <v>2</v>
          </cell>
          <cell r="W6">
            <v>2</v>
          </cell>
          <cell r="X6">
            <v>2</v>
          </cell>
          <cell r="Y6">
            <v>2</v>
          </cell>
          <cell r="Z6">
            <v>2</v>
          </cell>
          <cell r="AA6">
            <v>2</v>
          </cell>
          <cell r="AB6">
            <v>2</v>
          </cell>
          <cell r="AC6">
            <v>2</v>
          </cell>
          <cell r="AD6">
            <v>2</v>
          </cell>
          <cell r="AE6">
            <v>2</v>
          </cell>
          <cell r="AF6">
            <v>2</v>
          </cell>
          <cell r="AG6">
            <v>2</v>
          </cell>
          <cell r="AH6">
            <v>2</v>
          </cell>
          <cell r="AI6">
            <v>2</v>
          </cell>
          <cell r="AJ6">
            <v>2</v>
          </cell>
          <cell r="AK6">
            <v>2</v>
          </cell>
          <cell r="AL6">
            <v>2</v>
          </cell>
          <cell r="AM6">
            <v>2</v>
          </cell>
          <cell r="AN6">
            <v>2</v>
          </cell>
          <cell r="AO6">
            <v>2</v>
          </cell>
          <cell r="AP6">
            <v>2</v>
          </cell>
          <cell r="AQ6">
            <v>2</v>
          </cell>
          <cell r="AR6">
            <v>2</v>
          </cell>
          <cell r="AS6">
            <v>2</v>
          </cell>
          <cell r="AT6">
            <v>2</v>
          </cell>
          <cell r="AU6">
            <v>2</v>
          </cell>
          <cell r="AV6">
            <v>2</v>
          </cell>
          <cell r="AW6">
            <v>2</v>
          </cell>
          <cell r="AX6">
            <v>2</v>
          </cell>
          <cell r="AY6">
            <v>2</v>
          </cell>
          <cell r="AZ6">
            <v>2</v>
          </cell>
          <cell r="BA6">
            <v>2</v>
          </cell>
          <cell r="BB6">
            <v>2</v>
          </cell>
          <cell r="BC6">
            <v>2</v>
          </cell>
          <cell r="BD6">
            <v>2</v>
          </cell>
          <cell r="BE6">
            <v>2</v>
          </cell>
          <cell r="BF6">
            <v>2</v>
          </cell>
          <cell r="BG6">
            <v>2</v>
          </cell>
          <cell r="BH6">
            <v>2</v>
          </cell>
          <cell r="BI6">
            <v>2</v>
          </cell>
          <cell r="BJ6">
            <v>2</v>
          </cell>
          <cell r="BK6">
            <v>2</v>
          </cell>
          <cell r="BL6">
            <v>2</v>
          </cell>
          <cell r="BM6">
            <v>2</v>
          </cell>
          <cell r="BN6">
            <v>2</v>
          </cell>
          <cell r="BO6">
            <v>2</v>
          </cell>
          <cell r="BP6">
            <v>2</v>
          </cell>
          <cell r="BQ6">
            <v>2</v>
          </cell>
          <cell r="BR6">
            <v>2</v>
          </cell>
          <cell r="BS6">
            <v>2</v>
          </cell>
          <cell r="BT6">
            <v>2</v>
          </cell>
          <cell r="BU6">
            <v>2</v>
          </cell>
          <cell r="BV6">
            <v>2</v>
          </cell>
          <cell r="BW6">
            <v>2</v>
          </cell>
          <cell r="BX6">
            <v>2</v>
          </cell>
          <cell r="BY6">
            <v>2</v>
          </cell>
          <cell r="BZ6">
            <v>2</v>
          </cell>
          <cell r="CA6">
            <v>2</v>
          </cell>
          <cell r="CB6">
            <v>2</v>
          </cell>
          <cell r="CC6">
            <v>2</v>
          </cell>
          <cell r="CD6">
            <v>2</v>
          </cell>
          <cell r="CE6">
            <v>2</v>
          </cell>
          <cell r="CF6">
            <v>2</v>
          </cell>
          <cell r="CG6">
            <v>2</v>
          </cell>
          <cell r="CH6">
            <v>2</v>
          </cell>
          <cell r="CI6">
            <v>2</v>
          </cell>
          <cell r="CJ6">
            <v>2</v>
          </cell>
          <cell r="CK6">
            <v>2</v>
          </cell>
          <cell r="CL6">
            <v>2</v>
          </cell>
          <cell r="CM6">
            <v>2</v>
          </cell>
          <cell r="CN6">
            <v>2</v>
          </cell>
          <cell r="CO6">
            <v>2</v>
          </cell>
          <cell r="CP6">
            <v>2</v>
          </cell>
          <cell r="CQ6">
            <v>2</v>
          </cell>
          <cell r="CR6">
            <v>2</v>
          </cell>
          <cell r="CS6">
            <v>2</v>
          </cell>
          <cell r="CT6">
            <v>2</v>
          </cell>
          <cell r="CU6">
            <v>2</v>
          </cell>
          <cell r="CV6">
            <v>2</v>
          </cell>
          <cell r="CW6">
            <v>2</v>
          </cell>
          <cell r="CX6">
            <v>2</v>
          </cell>
          <cell r="CY6">
            <v>2</v>
          </cell>
          <cell r="CZ6">
            <v>2</v>
          </cell>
          <cell r="DA6">
            <v>2</v>
          </cell>
          <cell r="DB6">
            <v>2</v>
          </cell>
          <cell r="DC6">
            <v>2</v>
          </cell>
          <cell r="DD6">
            <v>2</v>
          </cell>
          <cell r="DE6">
            <v>2</v>
          </cell>
          <cell r="DF6">
            <v>2</v>
          </cell>
          <cell r="DG6">
            <v>2</v>
          </cell>
          <cell r="DH6">
            <v>2</v>
          </cell>
          <cell r="DI6">
            <v>2</v>
          </cell>
          <cell r="DJ6">
            <v>2</v>
          </cell>
          <cell r="DK6">
            <v>2</v>
          </cell>
          <cell r="DL6">
            <v>2</v>
          </cell>
          <cell r="DM6">
            <v>2</v>
          </cell>
          <cell r="DN6">
            <v>2</v>
          </cell>
          <cell r="DO6">
            <v>2</v>
          </cell>
          <cell r="DP6">
            <v>2</v>
          </cell>
          <cell r="DQ6">
            <v>2</v>
          </cell>
          <cell r="DR6">
            <v>2</v>
          </cell>
          <cell r="DS6">
            <v>2</v>
          </cell>
          <cell r="DT6">
            <v>2</v>
          </cell>
          <cell r="DU6">
            <v>2</v>
          </cell>
          <cell r="DV6">
            <v>2</v>
          </cell>
          <cell r="DW6">
            <v>2</v>
          </cell>
          <cell r="DX6">
            <v>2</v>
          </cell>
          <cell r="DY6">
            <v>2</v>
          </cell>
          <cell r="DZ6">
            <v>2</v>
          </cell>
          <cell r="EA6">
            <v>2</v>
          </cell>
          <cell r="EB6">
            <v>2</v>
          </cell>
          <cell r="EC6">
            <v>2</v>
          </cell>
          <cell r="ED6">
            <v>2</v>
          </cell>
          <cell r="EE6">
            <v>2</v>
          </cell>
          <cell r="EF6">
            <v>2</v>
          </cell>
          <cell r="EG6">
            <v>2</v>
          </cell>
          <cell r="EH6">
            <v>2</v>
          </cell>
          <cell r="EI6">
            <v>2</v>
          </cell>
          <cell r="EJ6">
            <v>2</v>
          </cell>
          <cell r="EK6">
            <v>2</v>
          </cell>
          <cell r="EL6">
            <v>2</v>
          </cell>
          <cell r="EM6">
            <v>2</v>
          </cell>
          <cell r="EN6">
            <v>2</v>
          </cell>
          <cell r="EO6">
            <v>2</v>
          </cell>
          <cell r="EP6">
            <v>2</v>
          </cell>
          <cell r="EQ6">
            <v>2</v>
          </cell>
          <cell r="ER6">
            <v>2</v>
          </cell>
          <cell r="ES6">
            <v>2</v>
          </cell>
          <cell r="ET6">
            <v>2</v>
          </cell>
          <cell r="EU6">
            <v>2</v>
          </cell>
          <cell r="EV6">
            <v>2</v>
          </cell>
          <cell r="EW6">
            <v>2</v>
          </cell>
          <cell r="EX6">
            <v>2</v>
          </cell>
          <cell r="EY6">
            <v>2</v>
          </cell>
          <cell r="EZ6">
            <v>2</v>
          </cell>
          <cell r="FA6">
            <v>2</v>
          </cell>
          <cell r="FB6">
            <v>2</v>
          </cell>
          <cell r="FC6">
            <v>2</v>
          </cell>
          <cell r="FD6">
            <v>2</v>
          </cell>
          <cell r="FE6">
            <v>2</v>
          </cell>
          <cell r="FF6">
            <v>2</v>
          </cell>
          <cell r="FG6">
            <v>2</v>
          </cell>
          <cell r="FH6">
            <v>2</v>
          </cell>
          <cell r="FI6">
            <v>2</v>
          </cell>
          <cell r="FJ6">
            <v>2</v>
          </cell>
          <cell r="FK6">
            <v>2</v>
          </cell>
          <cell r="FL6">
            <v>2</v>
          </cell>
          <cell r="FM6">
            <v>2</v>
          </cell>
          <cell r="FN6">
            <v>2</v>
          </cell>
          <cell r="FO6">
            <v>2</v>
          </cell>
          <cell r="FP6">
            <v>2</v>
          </cell>
          <cell r="FQ6">
            <v>2</v>
          </cell>
          <cell r="FR6">
            <v>2</v>
          </cell>
          <cell r="FS6">
            <v>2</v>
          </cell>
          <cell r="FT6">
            <v>2</v>
          </cell>
          <cell r="FU6">
            <v>2</v>
          </cell>
          <cell r="FV6">
            <v>2</v>
          </cell>
          <cell r="FW6">
            <v>2</v>
          </cell>
          <cell r="FX6">
            <v>2</v>
          </cell>
          <cell r="FY6">
            <v>2</v>
          </cell>
          <cell r="FZ6">
            <v>2</v>
          </cell>
          <cell r="GA6">
            <v>2</v>
          </cell>
          <cell r="GB6">
            <v>2</v>
          </cell>
          <cell r="GC6">
            <v>2</v>
          </cell>
          <cell r="GD6">
            <v>2</v>
          </cell>
          <cell r="GE6">
            <v>2</v>
          </cell>
          <cell r="GF6">
            <v>2</v>
          </cell>
          <cell r="GG6">
            <v>2</v>
          </cell>
          <cell r="GH6">
            <v>2</v>
          </cell>
          <cell r="GI6">
            <v>2</v>
          </cell>
          <cell r="GJ6">
            <v>2</v>
          </cell>
          <cell r="GK6">
            <v>2</v>
          </cell>
          <cell r="GL6">
            <v>2</v>
          </cell>
          <cell r="GM6">
            <v>2</v>
          </cell>
          <cell r="GN6">
            <v>2</v>
          </cell>
          <cell r="GO6">
            <v>2</v>
          </cell>
          <cell r="GP6">
            <v>2</v>
          </cell>
          <cell r="GQ6">
            <v>2</v>
          </cell>
          <cell r="GR6">
            <v>2</v>
          </cell>
          <cell r="GS6">
            <v>2</v>
          </cell>
          <cell r="GT6">
            <v>2</v>
          </cell>
          <cell r="GU6">
            <v>2</v>
          </cell>
          <cell r="GV6">
            <v>2</v>
          </cell>
          <cell r="GW6">
            <v>2</v>
          </cell>
          <cell r="GX6">
            <v>2</v>
          </cell>
          <cell r="GY6">
            <v>2</v>
          </cell>
          <cell r="GZ6">
            <v>2</v>
          </cell>
          <cell r="HA6">
            <v>2</v>
          </cell>
          <cell r="HB6">
            <v>2</v>
          </cell>
          <cell r="HC6">
            <v>2</v>
          </cell>
          <cell r="HD6">
            <v>2</v>
          </cell>
          <cell r="HE6">
            <v>2</v>
          </cell>
          <cell r="HF6">
            <v>2</v>
          </cell>
          <cell r="HG6">
            <v>2</v>
          </cell>
          <cell r="HH6">
            <v>2</v>
          </cell>
          <cell r="HI6">
            <v>2</v>
          </cell>
          <cell r="HJ6">
            <v>2</v>
          </cell>
          <cell r="HK6">
            <v>2</v>
          </cell>
          <cell r="HL6">
            <v>2</v>
          </cell>
          <cell r="HM6">
            <v>2</v>
          </cell>
          <cell r="HN6">
            <v>2</v>
          </cell>
          <cell r="HO6">
            <v>2</v>
          </cell>
          <cell r="HP6">
            <v>2</v>
          </cell>
          <cell r="HQ6">
            <v>2</v>
          </cell>
          <cell r="HR6">
            <v>2</v>
          </cell>
          <cell r="HS6">
            <v>2</v>
          </cell>
          <cell r="HT6">
            <v>2</v>
          </cell>
          <cell r="HU6">
            <v>2</v>
          </cell>
          <cell r="HV6">
            <v>2</v>
          </cell>
          <cell r="HW6">
            <v>2</v>
          </cell>
          <cell r="HX6">
            <v>2</v>
          </cell>
          <cell r="HY6">
            <v>2</v>
          </cell>
          <cell r="HZ6">
            <v>2</v>
          </cell>
          <cell r="IA6">
            <v>2</v>
          </cell>
          <cell r="IB6">
            <v>2</v>
          </cell>
          <cell r="IC6">
            <v>2</v>
          </cell>
          <cell r="ID6">
            <v>2</v>
          </cell>
          <cell r="IE6">
            <v>2</v>
          </cell>
          <cell r="IF6">
            <v>2</v>
          </cell>
          <cell r="IG6">
            <v>2</v>
          </cell>
          <cell r="IH6">
            <v>2</v>
          </cell>
          <cell r="II6">
            <v>2</v>
          </cell>
          <cell r="IJ6">
            <v>2</v>
          </cell>
          <cell r="IK6">
            <v>2</v>
          </cell>
          <cell r="IL6">
            <v>2</v>
          </cell>
          <cell r="IM6">
            <v>2</v>
          </cell>
          <cell r="IN6">
            <v>2</v>
          </cell>
          <cell r="IO6">
            <v>2</v>
          </cell>
          <cell r="IP6">
            <v>2</v>
          </cell>
          <cell r="IQ6">
            <v>2</v>
          </cell>
        </row>
        <row r="7">
          <cell r="B7">
            <v>42036</v>
          </cell>
          <cell r="C7">
            <v>42036</v>
          </cell>
          <cell r="D7">
            <v>42036</v>
          </cell>
          <cell r="E7">
            <v>42036</v>
          </cell>
          <cell r="F7">
            <v>42036</v>
          </cell>
          <cell r="G7">
            <v>42036</v>
          </cell>
          <cell r="H7">
            <v>42036</v>
          </cell>
          <cell r="I7">
            <v>42036</v>
          </cell>
          <cell r="J7">
            <v>42036</v>
          </cell>
          <cell r="K7">
            <v>42036</v>
          </cell>
          <cell r="L7">
            <v>42036</v>
          </cell>
          <cell r="M7">
            <v>42036</v>
          </cell>
          <cell r="N7">
            <v>42036</v>
          </cell>
          <cell r="O7">
            <v>42036</v>
          </cell>
          <cell r="P7">
            <v>42036</v>
          </cell>
          <cell r="Q7">
            <v>42036</v>
          </cell>
          <cell r="R7">
            <v>42036</v>
          </cell>
          <cell r="S7">
            <v>42036</v>
          </cell>
          <cell r="T7">
            <v>42036</v>
          </cell>
          <cell r="U7">
            <v>42036</v>
          </cell>
          <cell r="V7">
            <v>42036</v>
          </cell>
          <cell r="W7">
            <v>42036</v>
          </cell>
          <cell r="X7">
            <v>42036</v>
          </cell>
          <cell r="Y7">
            <v>42036</v>
          </cell>
          <cell r="Z7">
            <v>42036</v>
          </cell>
          <cell r="AA7">
            <v>42036</v>
          </cell>
          <cell r="AB7">
            <v>42036</v>
          </cell>
          <cell r="AC7">
            <v>42036</v>
          </cell>
          <cell r="AD7">
            <v>42036</v>
          </cell>
          <cell r="AE7">
            <v>42036</v>
          </cell>
          <cell r="AF7">
            <v>42036</v>
          </cell>
          <cell r="AG7">
            <v>42036</v>
          </cell>
          <cell r="AH7">
            <v>42036</v>
          </cell>
          <cell r="AI7">
            <v>42036</v>
          </cell>
          <cell r="AJ7">
            <v>42036</v>
          </cell>
          <cell r="AK7">
            <v>42036</v>
          </cell>
          <cell r="AL7">
            <v>42036</v>
          </cell>
          <cell r="AM7">
            <v>42036</v>
          </cell>
          <cell r="AN7">
            <v>42036</v>
          </cell>
          <cell r="AO7">
            <v>42036</v>
          </cell>
          <cell r="AP7">
            <v>42036</v>
          </cell>
          <cell r="AQ7">
            <v>42036</v>
          </cell>
          <cell r="AR7">
            <v>42036</v>
          </cell>
          <cell r="AS7">
            <v>42036</v>
          </cell>
          <cell r="AT7">
            <v>42036</v>
          </cell>
          <cell r="AU7">
            <v>42036</v>
          </cell>
          <cell r="AV7">
            <v>42036</v>
          </cell>
          <cell r="AW7">
            <v>42036</v>
          </cell>
          <cell r="AX7">
            <v>42036</v>
          </cell>
          <cell r="AY7">
            <v>42036</v>
          </cell>
          <cell r="AZ7">
            <v>42036</v>
          </cell>
          <cell r="BA7">
            <v>42036</v>
          </cell>
          <cell r="BB7">
            <v>42036</v>
          </cell>
          <cell r="BC7">
            <v>42036</v>
          </cell>
          <cell r="BD7">
            <v>42036</v>
          </cell>
          <cell r="BE7">
            <v>42036</v>
          </cell>
          <cell r="BF7">
            <v>42036</v>
          </cell>
          <cell r="BG7">
            <v>42036</v>
          </cell>
          <cell r="BH7">
            <v>42036</v>
          </cell>
          <cell r="BI7">
            <v>42036</v>
          </cell>
          <cell r="BJ7">
            <v>42036</v>
          </cell>
          <cell r="BK7">
            <v>42036</v>
          </cell>
          <cell r="BL7">
            <v>42036</v>
          </cell>
          <cell r="BM7">
            <v>42036</v>
          </cell>
          <cell r="BN7">
            <v>42036</v>
          </cell>
          <cell r="BO7">
            <v>42036</v>
          </cell>
          <cell r="BP7">
            <v>42036</v>
          </cell>
          <cell r="BQ7">
            <v>42036</v>
          </cell>
          <cell r="BR7">
            <v>42036</v>
          </cell>
          <cell r="BS7">
            <v>42036</v>
          </cell>
          <cell r="BT7">
            <v>42036</v>
          </cell>
          <cell r="BU7">
            <v>42036</v>
          </cell>
          <cell r="BV7">
            <v>42036</v>
          </cell>
          <cell r="BW7">
            <v>42036</v>
          </cell>
          <cell r="BX7">
            <v>42036</v>
          </cell>
          <cell r="BY7">
            <v>42036</v>
          </cell>
          <cell r="BZ7">
            <v>42036</v>
          </cell>
          <cell r="CA7">
            <v>42036</v>
          </cell>
          <cell r="CB7">
            <v>42036</v>
          </cell>
          <cell r="CC7">
            <v>42036</v>
          </cell>
          <cell r="CD7">
            <v>42036</v>
          </cell>
          <cell r="CE7">
            <v>42036</v>
          </cell>
          <cell r="CF7">
            <v>42036</v>
          </cell>
          <cell r="CG7">
            <v>42036</v>
          </cell>
          <cell r="CH7">
            <v>42036</v>
          </cell>
          <cell r="CI7">
            <v>42036</v>
          </cell>
          <cell r="CJ7">
            <v>42036</v>
          </cell>
          <cell r="CK7">
            <v>42036</v>
          </cell>
          <cell r="CL7">
            <v>42036</v>
          </cell>
          <cell r="CM7">
            <v>42036</v>
          </cell>
          <cell r="CN7">
            <v>42036</v>
          </cell>
          <cell r="CO7">
            <v>42036</v>
          </cell>
          <cell r="CP7">
            <v>42036</v>
          </cell>
          <cell r="CQ7">
            <v>42036</v>
          </cell>
          <cell r="CR7">
            <v>42036</v>
          </cell>
          <cell r="CS7">
            <v>42036</v>
          </cell>
          <cell r="CT7">
            <v>42036</v>
          </cell>
          <cell r="CU7">
            <v>42036</v>
          </cell>
          <cell r="CV7">
            <v>42036</v>
          </cell>
          <cell r="CW7">
            <v>42036</v>
          </cell>
          <cell r="CX7">
            <v>42036</v>
          </cell>
          <cell r="CY7">
            <v>42036</v>
          </cell>
          <cell r="CZ7">
            <v>42036</v>
          </cell>
          <cell r="DA7">
            <v>42036</v>
          </cell>
          <cell r="DB7">
            <v>42036</v>
          </cell>
          <cell r="DC7">
            <v>42036</v>
          </cell>
          <cell r="DD7">
            <v>42036</v>
          </cell>
          <cell r="DE7">
            <v>42036</v>
          </cell>
          <cell r="DF7">
            <v>42036</v>
          </cell>
          <cell r="DG7">
            <v>42036</v>
          </cell>
          <cell r="DH7">
            <v>42036</v>
          </cell>
          <cell r="DI7">
            <v>42036</v>
          </cell>
          <cell r="DJ7">
            <v>42036</v>
          </cell>
          <cell r="DK7">
            <v>42036</v>
          </cell>
          <cell r="DL7">
            <v>42036</v>
          </cell>
          <cell r="DM7">
            <v>42036</v>
          </cell>
          <cell r="DN7">
            <v>42036</v>
          </cell>
          <cell r="DO7">
            <v>42036</v>
          </cell>
          <cell r="DP7">
            <v>42036</v>
          </cell>
          <cell r="DQ7">
            <v>42036</v>
          </cell>
          <cell r="DR7">
            <v>42036</v>
          </cell>
          <cell r="DS7">
            <v>42036</v>
          </cell>
          <cell r="DT7">
            <v>42036</v>
          </cell>
          <cell r="DU7">
            <v>42036</v>
          </cell>
          <cell r="DV7">
            <v>42036</v>
          </cell>
          <cell r="DW7">
            <v>42036</v>
          </cell>
          <cell r="DX7">
            <v>42036</v>
          </cell>
          <cell r="DY7">
            <v>42036</v>
          </cell>
          <cell r="DZ7">
            <v>42036</v>
          </cell>
          <cell r="EA7">
            <v>42036</v>
          </cell>
          <cell r="EB7">
            <v>42036</v>
          </cell>
          <cell r="EC7">
            <v>42036</v>
          </cell>
          <cell r="ED7">
            <v>42036</v>
          </cell>
          <cell r="EE7">
            <v>42036</v>
          </cell>
          <cell r="EF7">
            <v>42036</v>
          </cell>
          <cell r="EG7">
            <v>42036</v>
          </cell>
          <cell r="EH7">
            <v>42036</v>
          </cell>
          <cell r="EI7">
            <v>42036</v>
          </cell>
          <cell r="EJ7">
            <v>42036</v>
          </cell>
          <cell r="EK7">
            <v>42036</v>
          </cell>
          <cell r="EL7">
            <v>42036</v>
          </cell>
          <cell r="EM7">
            <v>42036</v>
          </cell>
          <cell r="EN7">
            <v>42036</v>
          </cell>
          <cell r="EO7">
            <v>42036</v>
          </cell>
          <cell r="EP7">
            <v>42036</v>
          </cell>
          <cell r="EQ7">
            <v>42036</v>
          </cell>
          <cell r="ER7">
            <v>42036</v>
          </cell>
          <cell r="ES7">
            <v>42036</v>
          </cell>
          <cell r="ET7">
            <v>42036</v>
          </cell>
          <cell r="EU7">
            <v>42036</v>
          </cell>
          <cell r="EV7">
            <v>42036</v>
          </cell>
          <cell r="EW7">
            <v>42036</v>
          </cell>
          <cell r="EX7">
            <v>42036</v>
          </cell>
          <cell r="EY7">
            <v>42036</v>
          </cell>
          <cell r="EZ7">
            <v>42036</v>
          </cell>
          <cell r="FA7">
            <v>42036</v>
          </cell>
          <cell r="FB7">
            <v>42036</v>
          </cell>
          <cell r="FC7">
            <v>42036</v>
          </cell>
          <cell r="FD7">
            <v>42036</v>
          </cell>
          <cell r="FE7">
            <v>42036</v>
          </cell>
          <cell r="FF7">
            <v>42036</v>
          </cell>
          <cell r="FG7">
            <v>42036</v>
          </cell>
          <cell r="FH7">
            <v>42036</v>
          </cell>
          <cell r="FI7">
            <v>42036</v>
          </cell>
          <cell r="FJ7">
            <v>42036</v>
          </cell>
          <cell r="FK7">
            <v>42036</v>
          </cell>
          <cell r="FL7">
            <v>42036</v>
          </cell>
          <cell r="FM7">
            <v>42036</v>
          </cell>
          <cell r="FN7">
            <v>42036</v>
          </cell>
          <cell r="FO7">
            <v>42036</v>
          </cell>
          <cell r="FP7">
            <v>42036</v>
          </cell>
          <cell r="FQ7">
            <v>42036</v>
          </cell>
          <cell r="FR7">
            <v>42036</v>
          </cell>
          <cell r="FS7">
            <v>42036</v>
          </cell>
          <cell r="FT7">
            <v>42036</v>
          </cell>
          <cell r="FU7">
            <v>42036</v>
          </cell>
          <cell r="FV7">
            <v>42036</v>
          </cell>
          <cell r="FW7">
            <v>42036</v>
          </cell>
          <cell r="FX7">
            <v>42036</v>
          </cell>
          <cell r="FY7">
            <v>42036</v>
          </cell>
          <cell r="FZ7">
            <v>42036</v>
          </cell>
          <cell r="GA7">
            <v>42036</v>
          </cell>
          <cell r="GB7">
            <v>42036</v>
          </cell>
          <cell r="GC7">
            <v>42036</v>
          </cell>
          <cell r="GD7">
            <v>42036</v>
          </cell>
          <cell r="GE7">
            <v>42036</v>
          </cell>
          <cell r="GF7">
            <v>42036</v>
          </cell>
          <cell r="GG7">
            <v>42036</v>
          </cell>
          <cell r="GH7">
            <v>42036</v>
          </cell>
          <cell r="GI7">
            <v>42036</v>
          </cell>
          <cell r="GJ7">
            <v>42036</v>
          </cell>
          <cell r="GK7">
            <v>42036</v>
          </cell>
          <cell r="GL7">
            <v>42036</v>
          </cell>
          <cell r="GM7">
            <v>42036</v>
          </cell>
          <cell r="GN7">
            <v>42036</v>
          </cell>
          <cell r="GO7">
            <v>42036</v>
          </cell>
          <cell r="GP7">
            <v>42036</v>
          </cell>
          <cell r="GQ7">
            <v>42036</v>
          </cell>
          <cell r="GR7">
            <v>42036</v>
          </cell>
          <cell r="GS7">
            <v>42036</v>
          </cell>
          <cell r="GT7">
            <v>42036</v>
          </cell>
          <cell r="GU7">
            <v>42036</v>
          </cell>
          <cell r="GV7">
            <v>42036</v>
          </cell>
          <cell r="GW7">
            <v>42036</v>
          </cell>
          <cell r="GX7">
            <v>42036</v>
          </cell>
          <cell r="GY7">
            <v>42036</v>
          </cell>
          <cell r="GZ7">
            <v>42036</v>
          </cell>
          <cell r="HA7">
            <v>42036</v>
          </cell>
          <cell r="HB7">
            <v>42036</v>
          </cell>
          <cell r="HC7">
            <v>42036</v>
          </cell>
          <cell r="HD7">
            <v>42036</v>
          </cell>
          <cell r="HE7">
            <v>42036</v>
          </cell>
          <cell r="HF7">
            <v>42036</v>
          </cell>
          <cell r="HG7">
            <v>42036</v>
          </cell>
          <cell r="HH7">
            <v>42036</v>
          </cell>
          <cell r="HI7">
            <v>42036</v>
          </cell>
          <cell r="HJ7">
            <v>42036</v>
          </cell>
          <cell r="HK7">
            <v>42036</v>
          </cell>
          <cell r="HL7">
            <v>42036</v>
          </cell>
          <cell r="HM7">
            <v>42036</v>
          </cell>
          <cell r="HN7">
            <v>42036</v>
          </cell>
          <cell r="HO7">
            <v>42036</v>
          </cell>
          <cell r="HP7">
            <v>42036</v>
          </cell>
          <cell r="HQ7">
            <v>42036</v>
          </cell>
          <cell r="HR7">
            <v>42036</v>
          </cell>
          <cell r="HS7">
            <v>42036</v>
          </cell>
          <cell r="HT7">
            <v>42036</v>
          </cell>
          <cell r="HU7">
            <v>42036</v>
          </cell>
          <cell r="HV7">
            <v>42036</v>
          </cell>
          <cell r="HW7">
            <v>42036</v>
          </cell>
          <cell r="HX7">
            <v>42036</v>
          </cell>
          <cell r="HY7">
            <v>42036</v>
          </cell>
          <cell r="HZ7">
            <v>42036</v>
          </cell>
          <cell r="IA7">
            <v>42036</v>
          </cell>
          <cell r="IB7">
            <v>42036</v>
          </cell>
          <cell r="IC7">
            <v>42036</v>
          </cell>
          <cell r="ID7">
            <v>42036</v>
          </cell>
          <cell r="IE7">
            <v>42036</v>
          </cell>
          <cell r="IF7">
            <v>42036</v>
          </cell>
          <cell r="IG7">
            <v>42036</v>
          </cell>
          <cell r="IH7">
            <v>42036</v>
          </cell>
          <cell r="II7">
            <v>42036</v>
          </cell>
          <cell r="IJ7">
            <v>42036</v>
          </cell>
          <cell r="IK7">
            <v>42036</v>
          </cell>
          <cell r="IL7">
            <v>42036</v>
          </cell>
          <cell r="IM7">
            <v>42036</v>
          </cell>
          <cell r="IN7">
            <v>42036</v>
          </cell>
          <cell r="IO7">
            <v>42036</v>
          </cell>
          <cell r="IP7">
            <v>42036</v>
          </cell>
          <cell r="IQ7">
            <v>42036</v>
          </cell>
        </row>
        <row r="8">
          <cell r="B8">
            <v>44593</v>
          </cell>
          <cell r="C8">
            <v>44593</v>
          </cell>
          <cell r="D8">
            <v>44593</v>
          </cell>
          <cell r="E8">
            <v>44593</v>
          </cell>
          <cell r="F8">
            <v>44593</v>
          </cell>
          <cell r="G8">
            <v>44593</v>
          </cell>
          <cell r="H8">
            <v>44593</v>
          </cell>
          <cell r="I8">
            <v>44593</v>
          </cell>
          <cell r="J8">
            <v>44593</v>
          </cell>
          <cell r="K8">
            <v>44593</v>
          </cell>
          <cell r="L8">
            <v>44593</v>
          </cell>
          <cell r="M8">
            <v>44593</v>
          </cell>
          <cell r="N8">
            <v>44593</v>
          </cell>
          <cell r="O8">
            <v>44593</v>
          </cell>
          <cell r="P8">
            <v>44593</v>
          </cell>
          <cell r="Q8">
            <v>44593</v>
          </cell>
          <cell r="R8">
            <v>44593</v>
          </cell>
          <cell r="S8">
            <v>44593</v>
          </cell>
          <cell r="T8">
            <v>44593</v>
          </cell>
          <cell r="U8">
            <v>44593</v>
          </cell>
          <cell r="V8">
            <v>44593</v>
          </cell>
          <cell r="W8">
            <v>44593</v>
          </cell>
          <cell r="X8">
            <v>44593</v>
          </cell>
          <cell r="Y8">
            <v>44593</v>
          </cell>
          <cell r="Z8">
            <v>44593</v>
          </cell>
          <cell r="AA8">
            <v>44593</v>
          </cell>
          <cell r="AB8">
            <v>44593</v>
          </cell>
          <cell r="AC8">
            <v>44593</v>
          </cell>
          <cell r="AD8">
            <v>44593</v>
          </cell>
          <cell r="AE8">
            <v>44593</v>
          </cell>
          <cell r="AF8">
            <v>44593</v>
          </cell>
          <cell r="AG8">
            <v>44593</v>
          </cell>
          <cell r="AH8">
            <v>44593</v>
          </cell>
          <cell r="AI8">
            <v>44593</v>
          </cell>
          <cell r="AJ8">
            <v>44593</v>
          </cell>
          <cell r="AK8">
            <v>44593</v>
          </cell>
          <cell r="AL8">
            <v>44593</v>
          </cell>
          <cell r="AM8">
            <v>44593</v>
          </cell>
          <cell r="AN8">
            <v>44593</v>
          </cell>
          <cell r="AO8">
            <v>44593</v>
          </cell>
          <cell r="AP8">
            <v>44593</v>
          </cell>
          <cell r="AQ8">
            <v>44593</v>
          </cell>
          <cell r="AR8">
            <v>44593</v>
          </cell>
          <cell r="AS8">
            <v>44593</v>
          </cell>
          <cell r="AT8">
            <v>44593</v>
          </cell>
          <cell r="AU8">
            <v>44593</v>
          </cell>
          <cell r="AV8">
            <v>44593</v>
          </cell>
          <cell r="AW8">
            <v>44593</v>
          </cell>
          <cell r="AX8">
            <v>44593</v>
          </cell>
          <cell r="AY8">
            <v>44593</v>
          </cell>
          <cell r="AZ8">
            <v>44593</v>
          </cell>
          <cell r="BA8">
            <v>44593</v>
          </cell>
          <cell r="BB8">
            <v>44593</v>
          </cell>
          <cell r="BC8">
            <v>44593</v>
          </cell>
          <cell r="BD8">
            <v>44593</v>
          </cell>
          <cell r="BE8">
            <v>44593</v>
          </cell>
          <cell r="BF8">
            <v>44593</v>
          </cell>
          <cell r="BG8">
            <v>44593</v>
          </cell>
          <cell r="BH8">
            <v>44593</v>
          </cell>
          <cell r="BI8">
            <v>44593</v>
          </cell>
          <cell r="BJ8">
            <v>44593</v>
          </cell>
          <cell r="BK8">
            <v>44593</v>
          </cell>
          <cell r="BL8">
            <v>44593</v>
          </cell>
          <cell r="BM8">
            <v>44593</v>
          </cell>
          <cell r="BN8">
            <v>44593</v>
          </cell>
          <cell r="BO8">
            <v>44593</v>
          </cell>
          <cell r="BP8">
            <v>44593</v>
          </cell>
          <cell r="BQ8">
            <v>44593</v>
          </cell>
          <cell r="BR8">
            <v>44593</v>
          </cell>
          <cell r="BS8">
            <v>44593</v>
          </cell>
          <cell r="BT8">
            <v>44593</v>
          </cell>
          <cell r="BU8">
            <v>44593</v>
          </cell>
          <cell r="BV8">
            <v>44593</v>
          </cell>
          <cell r="BW8">
            <v>44593</v>
          </cell>
          <cell r="BX8">
            <v>44593</v>
          </cell>
          <cell r="BY8">
            <v>44593</v>
          </cell>
          <cell r="BZ8">
            <v>44593</v>
          </cell>
          <cell r="CA8">
            <v>44593</v>
          </cell>
          <cell r="CB8">
            <v>44593</v>
          </cell>
          <cell r="CC8">
            <v>44593</v>
          </cell>
          <cell r="CD8">
            <v>44593</v>
          </cell>
          <cell r="CE8">
            <v>44593</v>
          </cell>
          <cell r="CF8">
            <v>44593</v>
          </cell>
          <cell r="CG8">
            <v>44593</v>
          </cell>
          <cell r="CH8">
            <v>44593</v>
          </cell>
          <cell r="CI8">
            <v>44593</v>
          </cell>
          <cell r="CJ8">
            <v>44593</v>
          </cell>
          <cell r="CK8">
            <v>44593</v>
          </cell>
          <cell r="CL8">
            <v>44593</v>
          </cell>
          <cell r="CM8">
            <v>44593</v>
          </cell>
          <cell r="CN8">
            <v>44593</v>
          </cell>
          <cell r="CO8">
            <v>44593</v>
          </cell>
          <cell r="CP8">
            <v>44593</v>
          </cell>
          <cell r="CQ8">
            <v>44593</v>
          </cell>
          <cell r="CR8">
            <v>44593</v>
          </cell>
          <cell r="CS8">
            <v>44593</v>
          </cell>
          <cell r="CT8">
            <v>44593</v>
          </cell>
          <cell r="CU8">
            <v>44593</v>
          </cell>
          <cell r="CV8">
            <v>44593</v>
          </cell>
          <cell r="CW8">
            <v>44593</v>
          </cell>
          <cell r="CX8">
            <v>44593</v>
          </cell>
          <cell r="CY8">
            <v>44593</v>
          </cell>
          <cell r="CZ8">
            <v>44593</v>
          </cell>
          <cell r="DA8">
            <v>44593</v>
          </cell>
          <cell r="DB8">
            <v>44593</v>
          </cell>
          <cell r="DC8">
            <v>44593</v>
          </cell>
          <cell r="DD8">
            <v>44593</v>
          </cell>
          <cell r="DE8">
            <v>44593</v>
          </cell>
          <cell r="DF8">
            <v>44593</v>
          </cell>
          <cell r="DG8">
            <v>44593</v>
          </cell>
          <cell r="DH8">
            <v>44593</v>
          </cell>
          <cell r="DI8">
            <v>44593</v>
          </cell>
          <cell r="DJ8">
            <v>44593</v>
          </cell>
          <cell r="DK8">
            <v>44593</v>
          </cell>
          <cell r="DL8">
            <v>44593</v>
          </cell>
          <cell r="DM8">
            <v>44593</v>
          </cell>
          <cell r="DN8">
            <v>44593</v>
          </cell>
          <cell r="DO8">
            <v>44593</v>
          </cell>
          <cell r="DP8">
            <v>44593</v>
          </cell>
          <cell r="DQ8">
            <v>44593</v>
          </cell>
          <cell r="DR8">
            <v>44593</v>
          </cell>
          <cell r="DS8">
            <v>44593</v>
          </cell>
          <cell r="DT8">
            <v>44593</v>
          </cell>
          <cell r="DU8">
            <v>44593</v>
          </cell>
          <cell r="DV8">
            <v>44593</v>
          </cell>
          <cell r="DW8">
            <v>44593</v>
          </cell>
          <cell r="DX8">
            <v>44593</v>
          </cell>
          <cell r="DY8">
            <v>44593</v>
          </cell>
          <cell r="DZ8">
            <v>44593</v>
          </cell>
          <cell r="EA8">
            <v>44593</v>
          </cell>
          <cell r="EB8">
            <v>44593</v>
          </cell>
          <cell r="EC8">
            <v>44593</v>
          </cell>
          <cell r="ED8">
            <v>44593</v>
          </cell>
          <cell r="EE8">
            <v>44593</v>
          </cell>
          <cell r="EF8">
            <v>44593</v>
          </cell>
          <cell r="EG8">
            <v>44593</v>
          </cell>
          <cell r="EH8">
            <v>44593</v>
          </cell>
          <cell r="EI8">
            <v>44593</v>
          </cell>
          <cell r="EJ8">
            <v>44593</v>
          </cell>
          <cell r="EK8">
            <v>44593</v>
          </cell>
          <cell r="EL8">
            <v>44593</v>
          </cell>
          <cell r="EM8">
            <v>44593</v>
          </cell>
          <cell r="EN8">
            <v>44593</v>
          </cell>
          <cell r="EO8">
            <v>44593</v>
          </cell>
          <cell r="EP8">
            <v>44593</v>
          </cell>
          <cell r="EQ8">
            <v>44593</v>
          </cell>
          <cell r="ER8">
            <v>44593</v>
          </cell>
          <cell r="ES8">
            <v>44593</v>
          </cell>
          <cell r="ET8">
            <v>44593</v>
          </cell>
          <cell r="EU8">
            <v>44593</v>
          </cell>
          <cell r="EV8">
            <v>44593</v>
          </cell>
          <cell r="EW8">
            <v>44593</v>
          </cell>
          <cell r="EX8">
            <v>44593</v>
          </cell>
          <cell r="EY8">
            <v>44593</v>
          </cell>
          <cell r="EZ8">
            <v>44593</v>
          </cell>
          <cell r="FA8">
            <v>44593</v>
          </cell>
          <cell r="FB8">
            <v>44593</v>
          </cell>
          <cell r="FC8">
            <v>44593</v>
          </cell>
          <cell r="FD8">
            <v>44593</v>
          </cell>
          <cell r="FE8">
            <v>44593</v>
          </cell>
          <cell r="FF8">
            <v>44593</v>
          </cell>
          <cell r="FG8">
            <v>44593</v>
          </cell>
          <cell r="FH8">
            <v>44593</v>
          </cell>
          <cell r="FI8">
            <v>44593</v>
          </cell>
          <cell r="FJ8">
            <v>44593</v>
          </cell>
          <cell r="FK8">
            <v>44593</v>
          </cell>
          <cell r="FL8">
            <v>44593</v>
          </cell>
          <cell r="FM8">
            <v>44593</v>
          </cell>
          <cell r="FN8">
            <v>44593</v>
          </cell>
          <cell r="FO8">
            <v>44593</v>
          </cell>
          <cell r="FP8">
            <v>44593</v>
          </cell>
          <cell r="FQ8">
            <v>44593</v>
          </cell>
          <cell r="FR8">
            <v>44593</v>
          </cell>
          <cell r="FS8">
            <v>44593</v>
          </cell>
          <cell r="FT8">
            <v>44593</v>
          </cell>
          <cell r="FU8">
            <v>44593</v>
          </cell>
          <cell r="FV8">
            <v>44593</v>
          </cell>
          <cell r="FW8">
            <v>44593</v>
          </cell>
          <cell r="FX8">
            <v>44593</v>
          </cell>
          <cell r="FY8">
            <v>44593</v>
          </cell>
          <cell r="FZ8">
            <v>44593</v>
          </cell>
          <cell r="GA8">
            <v>44593</v>
          </cell>
          <cell r="GB8">
            <v>44593</v>
          </cell>
          <cell r="GC8">
            <v>44593</v>
          </cell>
          <cell r="GD8">
            <v>44593</v>
          </cell>
          <cell r="GE8">
            <v>44593</v>
          </cell>
          <cell r="GF8">
            <v>44593</v>
          </cell>
          <cell r="GG8">
            <v>44593</v>
          </cell>
          <cell r="GH8">
            <v>44593</v>
          </cell>
          <cell r="GI8">
            <v>44593</v>
          </cell>
          <cell r="GJ8">
            <v>44593</v>
          </cell>
          <cell r="GK8">
            <v>44593</v>
          </cell>
          <cell r="GL8">
            <v>44593</v>
          </cell>
          <cell r="GM8">
            <v>44593</v>
          </cell>
          <cell r="GN8">
            <v>44593</v>
          </cell>
          <cell r="GO8">
            <v>44593</v>
          </cell>
          <cell r="GP8">
            <v>44593</v>
          </cell>
          <cell r="GQ8">
            <v>44593</v>
          </cell>
          <cell r="GR8">
            <v>44593</v>
          </cell>
          <cell r="GS8">
            <v>44593</v>
          </cell>
          <cell r="GT8">
            <v>44593</v>
          </cell>
          <cell r="GU8">
            <v>44593</v>
          </cell>
          <cell r="GV8">
            <v>44593</v>
          </cell>
          <cell r="GW8">
            <v>44593</v>
          </cell>
          <cell r="GX8">
            <v>44593</v>
          </cell>
          <cell r="GY8">
            <v>44593</v>
          </cell>
          <cell r="GZ8">
            <v>44593</v>
          </cell>
          <cell r="HA8">
            <v>44593</v>
          </cell>
          <cell r="HB8">
            <v>44593</v>
          </cell>
          <cell r="HC8">
            <v>44593</v>
          </cell>
          <cell r="HD8">
            <v>44593</v>
          </cell>
          <cell r="HE8">
            <v>44593</v>
          </cell>
          <cell r="HF8">
            <v>44593</v>
          </cell>
          <cell r="HG8">
            <v>44593</v>
          </cell>
          <cell r="HH8">
            <v>44593</v>
          </cell>
          <cell r="HI8">
            <v>44593</v>
          </cell>
          <cell r="HJ8">
            <v>44593</v>
          </cell>
          <cell r="HK8">
            <v>44593</v>
          </cell>
          <cell r="HL8">
            <v>44593</v>
          </cell>
          <cell r="HM8">
            <v>44593</v>
          </cell>
          <cell r="HN8">
            <v>44593</v>
          </cell>
          <cell r="HO8">
            <v>44593</v>
          </cell>
          <cell r="HP8">
            <v>44593</v>
          </cell>
          <cell r="HQ8">
            <v>44593</v>
          </cell>
          <cell r="HR8">
            <v>44593</v>
          </cell>
          <cell r="HS8">
            <v>44593</v>
          </cell>
          <cell r="HT8">
            <v>44593</v>
          </cell>
          <cell r="HU8">
            <v>44593</v>
          </cell>
          <cell r="HV8">
            <v>44593</v>
          </cell>
          <cell r="HW8">
            <v>44593</v>
          </cell>
          <cell r="HX8">
            <v>44593</v>
          </cell>
          <cell r="HY8">
            <v>44593</v>
          </cell>
          <cell r="HZ8">
            <v>44593</v>
          </cell>
          <cell r="IA8">
            <v>44593</v>
          </cell>
          <cell r="IB8">
            <v>44593</v>
          </cell>
          <cell r="IC8">
            <v>44593</v>
          </cell>
          <cell r="ID8">
            <v>44593</v>
          </cell>
          <cell r="IE8">
            <v>44593</v>
          </cell>
          <cell r="IF8">
            <v>44593</v>
          </cell>
          <cell r="IG8">
            <v>44593</v>
          </cell>
          <cell r="IH8">
            <v>44593</v>
          </cell>
          <cell r="II8">
            <v>44593</v>
          </cell>
          <cell r="IJ8">
            <v>44593</v>
          </cell>
          <cell r="IK8">
            <v>44593</v>
          </cell>
          <cell r="IL8">
            <v>44593</v>
          </cell>
          <cell r="IM8">
            <v>44593</v>
          </cell>
          <cell r="IN8">
            <v>44593</v>
          </cell>
          <cell r="IO8">
            <v>44593</v>
          </cell>
          <cell r="IP8">
            <v>44593</v>
          </cell>
          <cell r="IQ8">
            <v>44593</v>
          </cell>
        </row>
        <row r="9">
          <cell r="B9">
            <v>8</v>
          </cell>
          <cell r="C9">
            <v>8</v>
          </cell>
          <cell r="D9">
            <v>8</v>
          </cell>
          <cell r="E9">
            <v>8</v>
          </cell>
          <cell r="F9">
            <v>8</v>
          </cell>
          <cell r="G9">
            <v>8</v>
          </cell>
          <cell r="H9">
            <v>8</v>
          </cell>
          <cell r="I9">
            <v>8</v>
          </cell>
          <cell r="J9">
            <v>8</v>
          </cell>
          <cell r="K9">
            <v>8</v>
          </cell>
          <cell r="L9">
            <v>8</v>
          </cell>
          <cell r="M9">
            <v>8</v>
          </cell>
          <cell r="N9">
            <v>8</v>
          </cell>
          <cell r="O9">
            <v>8</v>
          </cell>
          <cell r="P9">
            <v>8</v>
          </cell>
          <cell r="Q9">
            <v>8</v>
          </cell>
          <cell r="R9">
            <v>8</v>
          </cell>
          <cell r="S9">
            <v>8</v>
          </cell>
          <cell r="T9">
            <v>8</v>
          </cell>
          <cell r="U9">
            <v>8</v>
          </cell>
          <cell r="V9">
            <v>8</v>
          </cell>
          <cell r="W9">
            <v>8</v>
          </cell>
          <cell r="X9">
            <v>8</v>
          </cell>
          <cell r="Y9">
            <v>8</v>
          </cell>
          <cell r="Z9">
            <v>8</v>
          </cell>
          <cell r="AA9">
            <v>8</v>
          </cell>
          <cell r="AB9">
            <v>8</v>
          </cell>
          <cell r="AC9">
            <v>8</v>
          </cell>
          <cell r="AD9">
            <v>8</v>
          </cell>
          <cell r="AE9">
            <v>8</v>
          </cell>
          <cell r="AF9">
            <v>8</v>
          </cell>
          <cell r="AG9">
            <v>8</v>
          </cell>
          <cell r="AH9">
            <v>8</v>
          </cell>
          <cell r="AI9">
            <v>8</v>
          </cell>
          <cell r="AJ9">
            <v>8</v>
          </cell>
          <cell r="AK9">
            <v>8</v>
          </cell>
          <cell r="AL9">
            <v>8</v>
          </cell>
          <cell r="AM9">
            <v>8</v>
          </cell>
          <cell r="AN9">
            <v>8</v>
          </cell>
          <cell r="AO9">
            <v>8</v>
          </cell>
          <cell r="AP9">
            <v>8</v>
          </cell>
          <cell r="AQ9">
            <v>8</v>
          </cell>
          <cell r="AR9">
            <v>8</v>
          </cell>
          <cell r="AS9">
            <v>8</v>
          </cell>
          <cell r="AT9">
            <v>8</v>
          </cell>
          <cell r="AU9">
            <v>8</v>
          </cell>
          <cell r="AV9">
            <v>8</v>
          </cell>
          <cell r="AW9">
            <v>8</v>
          </cell>
          <cell r="AX9">
            <v>8</v>
          </cell>
          <cell r="AY9">
            <v>8</v>
          </cell>
          <cell r="AZ9">
            <v>8</v>
          </cell>
          <cell r="BA9">
            <v>8</v>
          </cell>
          <cell r="BB9">
            <v>8</v>
          </cell>
          <cell r="BC9">
            <v>8</v>
          </cell>
          <cell r="BD9">
            <v>8</v>
          </cell>
          <cell r="BE9">
            <v>8</v>
          </cell>
          <cell r="BF9">
            <v>8</v>
          </cell>
          <cell r="BG9">
            <v>8</v>
          </cell>
          <cell r="BH9">
            <v>8</v>
          </cell>
          <cell r="BI9">
            <v>8</v>
          </cell>
          <cell r="BJ9">
            <v>8</v>
          </cell>
          <cell r="BK9">
            <v>8</v>
          </cell>
          <cell r="BL9">
            <v>8</v>
          </cell>
          <cell r="BM9">
            <v>8</v>
          </cell>
          <cell r="BN9">
            <v>8</v>
          </cell>
          <cell r="BO9">
            <v>8</v>
          </cell>
          <cell r="BP9">
            <v>8</v>
          </cell>
          <cell r="BQ9">
            <v>8</v>
          </cell>
          <cell r="BR9">
            <v>8</v>
          </cell>
          <cell r="BS9">
            <v>8</v>
          </cell>
          <cell r="BT9">
            <v>8</v>
          </cell>
          <cell r="BU9">
            <v>8</v>
          </cell>
          <cell r="BV9">
            <v>8</v>
          </cell>
          <cell r="BW9">
            <v>8</v>
          </cell>
          <cell r="BX9">
            <v>8</v>
          </cell>
          <cell r="BY9">
            <v>8</v>
          </cell>
          <cell r="BZ9">
            <v>8</v>
          </cell>
          <cell r="CA9">
            <v>8</v>
          </cell>
          <cell r="CB9">
            <v>8</v>
          </cell>
          <cell r="CC9">
            <v>8</v>
          </cell>
          <cell r="CD9">
            <v>8</v>
          </cell>
          <cell r="CE9">
            <v>8</v>
          </cell>
          <cell r="CF9">
            <v>8</v>
          </cell>
          <cell r="CG9">
            <v>8</v>
          </cell>
          <cell r="CH9">
            <v>8</v>
          </cell>
          <cell r="CI9">
            <v>8</v>
          </cell>
          <cell r="CJ9">
            <v>8</v>
          </cell>
          <cell r="CK9">
            <v>8</v>
          </cell>
          <cell r="CL9">
            <v>8</v>
          </cell>
          <cell r="CM9">
            <v>8</v>
          </cell>
          <cell r="CN9">
            <v>8</v>
          </cell>
          <cell r="CO9">
            <v>8</v>
          </cell>
          <cell r="CP9">
            <v>8</v>
          </cell>
          <cell r="CQ9">
            <v>8</v>
          </cell>
          <cell r="CR9">
            <v>8</v>
          </cell>
          <cell r="CS9">
            <v>8</v>
          </cell>
          <cell r="CT9">
            <v>8</v>
          </cell>
          <cell r="CU9">
            <v>8</v>
          </cell>
          <cell r="CV9">
            <v>8</v>
          </cell>
          <cell r="CW9">
            <v>8</v>
          </cell>
          <cell r="CX9">
            <v>8</v>
          </cell>
          <cell r="CY9">
            <v>8</v>
          </cell>
          <cell r="CZ9">
            <v>8</v>
          </cell>
          <cell r="DA9">
            <v>8</v>
          </cell>
          <cell r="DB9">
            <v>8</v>
          </cell>
          <cell r="DC9">
            <v>8</v>
          </cell>
          <cell r="DD9">
            <v>8</v>
          </cell>
          <cell r="DE9">
            <v>8</v>
          </cell>
          <cell r="DF9">
            <v>8</v>
          </cell>
          <cell r="DG9">
            <v>8</v>
          </cell>
          <cell r="DH9">
            <v>8</v>
          </cell>
          <cell r="DI9">
            <v>8</v>
          </cell>
          <cell r="DJ9">
            <v>8</v>
          </cell>
          <cell r="DK9">
            <v>8</v>
          </cell>
          <cell r="DL9">
            <v>8</v>
          </cell>
          <cell r="DM9">
            <v>8</v>
          </cell>
          <cell r="DN9">
            <v>8</v>
          </cell>
          <cell r="DO9">
            <v>8</v>
          </cell>
          <cell r="DP9">
            <v>8</v>
          </cell>
          <cell r="DQ9">
            <v>8</v>
          </cell>
          <cell r="DR9">
            <v>8</v>
          </cell>
          <cell r="DS9">
            <v>8</v>
          </cell>
          <cell r="DT9">
            <v>8</v>
          </cell>
          <cell r="DU9">
            <v>8</v>
          </cell>
          <cell r="DV9">
            <v>8</v>
          </cell>
          <cell r="DW9">
            <v>8</v>
          </cell>
          <cell r="DX9">
            <v>8</v>
          </cell>
          <cell r="DY9">
            <v>8</v>
          </cell>
          <cell r="DZ9">
            <v>8</v>
          </cell>
          <cell r="EA9">
            <v>8</v>
          </cell>
          <cell r="EB9">
            <v>8</v>
          </cell>
          <cell r="EC9">
            <v>8</v>
          </cell>
          <cell r="ED9">
            <v>8</v>
          </cell>
          <cell r="EE9">
            <v>8</v>
          </cell>
          <cell r="EF9">
            <v>8</v>
          </cell>
          <cell r="EG9">
            <v>8</v>
          </cell>
          <cell r="EH9">
            <v>8</v>
          </cell>
          <cell r="EI9">
            <v>8</v>
          </cell>
          <cell r="EJ9">
            <v>8</v>
          </cell>
          <cell r="EK9">
            <v>8</v>
          </cell>
          <cell r="EL9">
            <v>8</v>
          </cell>
          <cell r="EM9">
            <v>8</v>
          </cell>
          <cell r="EN9">
            <v>8</v>
          </cell>
          <cell r="EO9">
            <v>8</v>
          </cell>
          <cell r="EP9">
            <v>8</v>
          </cell>
          <cell r="EQ9">
            <v>8</v>
          </cell>
          <cell r="ER9">
            <v>8</v>
          </cell>
          <cell r="ES9">
            <v>8</v>
          </cell>
          <cell r="ET9">
            <v>8</v>
          </cell>
          <cell r="EU9">
            <v>8</v>
          </cell>
          <cell r="EV9">
            <v>8</v>
          </cell>
          <cell r="EW9">
            <v>8</v>
          </cell>
          <cell r="EX9">
            <v>8</v>
          </cell>
          <cell r="EY9">
            <v>8</v>
          </cell>
          <cell r="EZ9">
            <v>8</v>
          </cell>
          <cell r="FA9">
            <v>8</v>
          </cell>
          <cell r="FB9">
            <v>8</v>
          </cell>
          <cell r="FC9">
            <v>8</v>
          </cell>
          <cell r="FD9">
            <v>8</v>
          </cell>
          <cell r="FE9">
            <v>8</v>
          </cell>
          <cell r="FF9">
            <v>8</v>
          </cell>
          <cell r="FG9">
            <v>8</v>
          </cell>
          <cell r="FH9">
            <v>8</v>
          </cell>
          <cell r="FI9">
            <v>8</v>
          </cell>
          <cell r="FJ9">
            <v>8</v>
          </cell>
          <cell r="FK9">
            <v>8</v>
          </cell>
          <cell r="FL9">
            <v>8</v>
          </cell>
          <cell r="FM9">
            <v>8</v>
          </cell>
          <cell r="FN9">
            <v>8</v>
          </cell>
          <cell r="FO9">
            <v>8</v>
          </cell>
          <cell r="FP9">
            <v>8</v>
          </cell>
          <cell r="FQ9">
            <v>8</v>
          </cell>
          <cell r="FR9">
            <v>8</v>
          </cell>
          <cell r="FS9">
            <v>8</v>
          </cell>
          <cell r="FT9">
            <v>8</v>
          </cell>
          <cell r="FU9">
            <v>8</v>
          </cell>
          <cell r="FV9">
            <v>8</v>
          </cell>
          <cell r="FW9">
            <v>8</v>
          </cell>
          <cell r="FX9">
            <v>8</v>
          </cell>
          <cell r="FY9">
            <v>8</v>
          </cell>
          <cell r="FZ9">
            <v>8</v>
          </cell>
          <cell r="GA9">
            <v>8</v>
          </cell>
          <cell r="GB9">
            <v>8</v>
          </cell>
          <cell r="GC9">
            <v>8</v>
          </cell>
          <cell r="GD9">
            <v>8</v>
          </cell>
          <cell r="GE9">
            <v>8</v>
          </cell>
          <cell r="GF9">
            <v>8</v>
          </cell>
          <cell r="GG9">
            <v>8</v>
          </cell>
          <cell r="GH9">
            <v>8</v>
          </cell>
          <cell r="GI9">
            <v>8</v>
          </cell>
          <cell r="GJ9">
            <v>8</v>
          </cell>
          <cell r="GK9">
            <v>8</v>
          </cell>
          <cell r="GL9">
            <v>8</v>
          </cell>
          <cell r="GM9">
            <v>8</v>
          </cell>
          <cell r="GN9">
            <v>8</v>
          </cell>
          <cell r="GO9">
            <v>8</v>
          </cell>
          <cell r="GP9">
            <v>8</v>
          </cell>
          <cell r="GQ9">
            <v>8</v>
          </cell>
          <cell r="GR9">
            <v>8</v>
          </cell>
          <cell r="GS9">
            <v>8</v>
          </cell>
          <cell r="GT9">
            <v>8</v>
          </cell>
          <cell r="GU9">
            <v>8</v>
          </cell>
          <cell r="GV9">
            <v>8</v>
          </cell>
          <cell r="GW9">
            <v>8</v>
          </cell>
          <cell r="GX9">
            <v>8</v>
          </cell>
          <cell r="GY9">
            <v>8</v>
          </cell>
          <cell r="GZ9">
            <v>8</v>
          </cell>
          <cell r="HA9">
            <v>8</v>
          </cell>
          <cell r="HB9">
            <v>8</v>
          </cell>
          <cell r="HC9">
            <v>8</v>
          </cell>
          <cell r="HD9">
            <v>8</v>
          </cell>
          <cell r="HE9">
            <v>8</v>
          </cell>
          <cell r="HF9">
            <v>8</v>
          </cell>
          <cell r="HG9">
            <v>8</v>
          </cell>
          <cell r="HH9">
            <v>8</v>
          </cell>
          <cell r="HI9">
            <v>8</v>
          </cell>
          <cell r="HJ9">
            <v>8</v>
          </cell>
          <cell r="HK9">
            <v>8</v>
          </cell>
          <cell r="HL9">
            <v>8</v>
          </cell>
          <cell r="HM9">
            <v>8</v>
          </cell>
          <cell r="HN9">
            <v>8</v>
          </cell>
          <cell r="HO9">
            <v>8</v>
          </cell>
          <cell r="HP9">
            <v>8</v>
          </cell>
          <cell r="HQ9">
            <v>8</v>
          </cell>
          <cell r="HR9">
            <v>8</v>
          </cell>
          <cell r="HS9">
            <v>8</v>
          </cell>
          <cell r="HT9">
            <v>8</v>
          </cell>
          <cell r="HU9">
            <v>8</v>
          </cell>
          <cell r="HV9">
            <v>8</v>
          </cell>
          <cell r="HW9">
            <v>8</v>
          </cell>
          <cell r="HX9">
            <v>8</v>
          </cell>
          <cell r="HY9">
            <v>8</v>
          </cell>
          <cell r="HZ9">
            <v>8</v>
          </cell>
          <cell r="IA9">
            <v>8</v>
          </cell>
          <cell r="IB9">
            <v>8</v>
          </cell>
          <cell r="IC9">
            <v>8</v>
          </cell>
          <cell r="ID9">
            <v>8</v>
          </cell>
          <cell r="IE9">
            <v>8</v>
          </cell>
          <cell r="IF9">
            <v>8</v>
          </cell>
          <cell r="IG9">
            <v>8</v>
          </cell>
          <cell r="IH9">
            <v>8</v>
          </cell>
          <cell r="II9">
            <v>8</v>
          </cell>
          <cell r="IJ9">
            <v>8</v>
          </cell>
          <cell r="IK9">
            <v>8</v>
          </cell>
          <cell r="IL9">
            <v>8</v>
          </cell>
          <cell r="IM9">
            <v>8</v>
          </cell>
          <cell r="IN9">
            <v>8</v>
          </cell>
          <cell r="IO9">
            <v>8</v>
          </cell>
          <cell r="IP9">
            <v>8</v>
          </cell>
          <cell r="IQ9">
            <v>8</v>
          </cell>
        </row>
        <row r="10">
          <cell r="B10" t="str">
            <v>A126251734V</v>
          </cell>
          <cell r="C10" t="str">
            <v>A126266422K</v>
          </cell>
          <cell r="D10" t="str">
            <v>A126259078C</v>
          </cell>
          <cell r="E10" t="str">
            <v>A126251770C</v>
          </cell>
          <cell r="F10" t="str">
            <v>A126266458L</v>
          </cell>
          <cell r="G10" t="str">
            <v>A126259114A</v>
          </cell>
          <cell r="H10" t="str">
            <v>A126251718V</v>
          </cell>
          <cell r="I10" t="str">
            <v>A126266406K</v>
          </cell>
          <cell r="J10" t="str">
            <v>A126259062K</v>
          </cell>
          <cell r="K10" t="str">
            <v>A126251774L</v>
          </cell>
          <cell r="L10" t="str">
            <v>A126266462C</v>
          </cell>
          <cell r="M10" t="str">
            <v>A126259118K</v>
          </cell>
          <cell r="N10" t="str">
            <v>A126251778W</v>
          </cell>
          <cell r="O10" t="str">
            <v>A126266466L</v>
          </cell>
          <cell r="P10" t="str">
            <v>A126259122A</v>
          </cell>
          <cell r="Q10" t="str">
            <v>A126251722K</v>
          </cell>
          <cell r="R10" t="str">
            <v>A126266410A</v>
          </cell>
          <cell r="S10" t="str">
            <v>A126259066V</v>
          </cell>
          <cell r="T10" t="str">
            <v>A126251726V</v>
          </cell>
          <cell r="U10" t="str">
            <v>A126266414K</v>
          </cell>
          <cell r="V10" t="str">
            <v>A126259070K</v>
          </cell>
          <cell r="W10" t="str">
            <v>A126251750V</v>
          </cell>
          <cell r="X10" t="str">
            <v>A126266438C</v>
          </cell>
          <cell r="Y10" t="str">
            <v>A126259094C</v>
          </cell>
          <cell r="Z10" t="str">
            <v>A126251694L</v>
          </cell>
          <cell r="AA10" t="str">
            <v>A126266382C</v>
          </cell>
          <cell r="AB10" t="str">
            <v>A126259038K</v>
          </cell>
          <cell r="AC10" t="str">
            <v>A126251782L</v>
          </cell>
          <cell r="AD10" t="str">
            <v>A126266470C</v>
          </cell>
          <cell r="AE10" t="str">
            <v>A126259126K</v>
          </cell>
          <cell r="AF10" t="str">
            <v>A126251754C</v>
          </cell>
          <cell r="AG10" t="str">
            <v>A126266442V</v>
          </cell>
          <cell r="AH10" t="str">
            <v>A126259098L</v>
          </cell>
          <cell r="AI10" t="str">
            <v>A126251786W</v>
          </cell>
          <cell r="AJ10" t="str">
            <v>A126266474L</v>
          </cell>
          <cell r="AK10" t="str">
            <v>A126259130A</v>
          </cell>
          <cell r="AL10" t="str">
            <v>A126251698W</v>
          </cell>
          <cell r="AM10" t="str">
            <v>A126266386L</v>
          </cell>
          <cell r="AN10" t="str">
            <v>A126259042A</v>
          </cell>
          <cell r="AO10" t="str">
            <v>A126251658C</v>
          </cell>
          <cell r="AP10" t="str">
            <v>A126266346V</v>
          </cell>
          <cell r="AQ10" t="str">
            <v>A126259002J</v>
          </cell>
          <cell r="AR10" t="str">
            <v>A126251670V</v>
          </cell>
          <cell r="AS10" t="str">
            <v>A126266358C</v>
          </cell>
          <cell r="AT10" t="str">
            <v>A126259014T</v>
          </cell>
          <cell r="AU10" t="str">
            <v>A126251730K</v>
          </cell>
          <cell r="AV10" t="str">
            <v>A126266418V</v>
          </cell>
          <cell r="AW10" t="str">
            <v>A126259074V</v>
          </cell>
          <cell r="AX10" t="str">
            <v>A126251674C</v>
          </cell>
          <cell r="AY10" t="str">
            <v>A126266362V</v>
          </cell>
          <cell r="AZ10" t="str">
            <v>A126259018A</v>
          </cell>
          <cell r="BA10" t="str">
            <v>A126251666C</v>
          </cell>
          <cell r="BB10" t="str">
            <v>A126266354V</v>
          </cell>
          <cell r="BC10" t="str">
            <v>A126259010J</v>
          </cell>
          <cell r="BD10" t="str">
            <v>A126251758L</v>
          </cell>
          <cell r="BE10" t="str">
            <v>A126266446C</v>
          </cell>
          <cell r="BF10" t="str">
            <v>A126259102T</v>
          </cell>
          <cell r="BG10" t="str">
            <v>A126251762C</v>
          </cell>
          <cell r="BH10" t="str">
            <v>A126266450V</v>
          </cell>
          <cell r="BI10" t="str">
            <v>A126259106A</v>
          </cell>
          <cell r="BJ10" t="str">
            <v>A126251682C</v>
          </cell>
          <cell r="BK10" t="str">
            <v>A126266370V</v>
          </cell>
          <cell r="BL10" t="str">
            <v>A126259026A</v>
          </cell>
          <cell r="BM10" t="str">
            <v>A126251662V</v>
          </cell>
          <cell r="BN10" t="str">
            <v>A126266350K</v>
          </cell>
          <cell r="BO10" t="str">
            <v>A126259006T</v>
          </cell>
          <cell r="BP10" t="str">
            <v>A126251702A</v>
          </cell>
          <cell r="BQ10" t="str">
            <v>A126266390C</v>
          </cell>
          <cell r="BR10" t="str">
            <v>A126259046K</v>
          </cell>
          <cell r="BS10" t="str">
            <v>A126251678L</v>
          </cell>
          <cell r="BT10" t="str">
            <v>A126266366C</v>
          </cell>
          <cell r="BU10" t="str">
            <v>A126259022T</v>
          </cell>
          <cell r="BV10" t="str">
            <v>A126251706K</v>
          </cell>
          <cell r="BW10" t="str">
            <v>A126266394L</v>
          </cell>
          <cell r="BX10" t="str">
            <v>A126259050A</v>
          </cell>
          <cell r="BY10" t="str">
            <v>A126251686L</v>
          </cell>
          <cell r="BZ10" t="str">
            <v>A126266374C</v>
          </cell>
          <cell r="CA10" t="str">
            <v>A126259030T</v>
          </cell>
          <cell r="CB10" t="str">
            <v>A126251710A</v>
          </cell>
          <cell r="CC10" t="str">
            <v>A126266398W</v>
          </cell>
          <cell r="CD10" t="str">
            <v>A126259054K</v>
          </cell>
          <cell r="CE10" t="str">
            <v>A126251738C</v>
          </cell>
          <cell r="CF10" t="str">
            <v>A126266426V</v>
          </cell>
          <cell r="CG10" t="str">
            <v>A126259082V</v>
          </cell>
          <cell r="CH10" t="str">
            <v>A126251714K</v>
          </cell>
          <cell r="CI10" t="str">
            <v>A126266402A</v>
          </cell>
          <cell r="CJ10" t="str">
            <v>A126259058V</v>
          </cell>
          <cell r="CK10" t="str">
            <v>A126251690C</v>
          </cell>
          <cell r="CL10" t="str">
            <v>A126266378L</v>
          </cell>
          <cell r="CM10" t="str">
            <v>A126259034A</v>
          </cell>
          <cell r="CN10" t="str">
            <v>A126251766L</v>
          </cell>
          <cell r="CO10" t="str">
            <v>A126266454C</v>
          </cell>
          <cell r="CP10" t="str">
            <v>A126259110T</v>
          </cell>
          <cell r="CQ10" t="str">
            <v>A126251742V</v>
          </cell>
          <cell r="CR10" t="str">
            <v>A126266430K</v>
          </cell>
          <cell r="CS10" t="str">
            <v>A126259086C</v>
          </cell>
          <cell r="CT10" t="str">
            <v>A126251746C</v>
          </cell>
          <cell r="CU10" t="str">
            <v>A126266434V</v>
          </cell>
          <cell r="CV10" t="str">
            <v>A126259090V</v>
          </cell>
          <cell r="CW10" t="str">
            <v>A126251790L</v>
          </cell>
          <cell r="CX10" t="str">
            <v>A126266478W</v>
          </cell>
          <cell r="CY10" t="str">
            <v>A126259134K</v>
          </cell>
          <cell r="CZ10" t="str">
            <v>A126255406F</v>
          </cell>
          <cell r="DA10" t="str">
            <v>A126270094L</v>
          </cell>
          <cell r="DB10" t="str">
            <v>A126262750X</v>
          </cell>
          <cell r="DC10" t="str">
            <v>A126255442R</v>
          </cell>
          <cell r="DD10" t="str">
            <v>A126270130K</v>
          </cell>
          <cell r="DE10" t="str">
            <v>A126262786A</v>
          </cell>
          <cell r="DF10" t="str">
            <v>A126255390X</v>
          </cell>
          <cell r="DG10" t="str">
            <v>A126270078L</v>
          </cell>
          <cell r="DH10" t="str">
            <v>A126262734X</v>
          </cell>
          <cell r="DI10" t="str">
            <v>A126255446X</v>
          </cell>
          <cell r="DJ10" t="str">
            <v>A126270134V</v>
          </cell>
          <cell r="DK10" t="str">
            <v>A126262790T</v>
          </cell>
          <cell r="DL10" t="str">
            <v>A126255450R</v>
          </cell>
          <cell r="DM10" t="str">
            <v>A126270138C</v>
          </cell>
          <cell r="DN10" t="str">
            <v>A126262794A</v>
          </cell>
          <cell r="DO10" t="str">
            <v>A126255394J</v>
          </cell>
          <cell r="DP10" t="str">
            <v>A126270082C</v>
          </cell>
          <cell r="DQ10" t="str">
            <v>A126262738J</v>
          </cell>
          <cell r="DR10" t="str">
            <v>A126255398T</v>
          </cell>
          <cell r="DS10" t="str">
            <v>A126270086L</v>
          </cell>
          <cell r="DT10" t="str">
            <v>A126262742X</v>
          </cell>
          <cell r="DU10" t="str">
            <v>A126255422F</v>
          </cell>
          <cell r="DV10" t="str">
            <v>A126270110A</v>
          </cell>
          <cell r="DW10" t="str">
            <v>A126262766T</v>
          </cell>
          <cell r="DX10" t="str">
            <v>A126255366X</v>
          </cell>
          <cell r="DY10" t="str">
            <v>A126270054V</v>
          </cell>
          <cell r="DZ10" t="str">
            <v>A126262710F</v>
          </cell>
          <cell r="EA10" t="str">
            <v>A126255454X</v>
          </cell>
          <cell r="EB10" t="str">
            <v>A126270142V</v>
          </cell>
          <cell r="EC10" t="str">
            <v>A126262798K</v>
          </cell>
          <cell r="ED10" t="str">
            <v>A126255426R</v>
          </cell>
          <cell r="EE10" t="str">
            <v>A126270114K</v>
          </cell>
          <cell r="EF10" t="str">
            <v>A126262770J</v>
          </cell>
          <cell r="EG10" t="str">
            <v>A126255458J</v>
          </cell>
          <cell r="EH10" t="str">
            <v>A126270146C</v>
          </cell>
          <cell r="EI10" t="str">
            <v>A126262802R</v>
          </cell>
          <cell r="EJ10" t="str">
            <v>A126255370R</v>
          </cell>
          <cell r="EK10" t="str">
            <v>A126270058C</v>
          </cell>
          <cell r="EL10" t="str">
            <v>A126262714R</v>
          </cell>
          <cell r="EM10" t="str">
            <v>A126255330W</v>
          </cell>
          <cell r="EN10" t="str">
            <v>A126270018K</v>
          </cell>
          <cell r="EO10" t="str">
            <v>A126262674J</v>
          </cell>
          <cell r="EP10" t="str">
            <v>A126255342F</v>
          </cell>
          <cell r="EQ10" t="str">
            <v>A126270030A</v>
          </cell>
          <cell r="ER10" t="str">
            <v>A126262686T</v>
          </cell>
          <cell r="ES10" t="str">
            <v>A126255402W</v>
          </cell>
          <cell r="ET10" t="str">
            <v>A126270090C</v>
          </cell>
          <cell r="EU10" t="str">
            <v>A126262746J</v>
          </cell>
          <cell r="EV10" t="str">
            <v>A126255346R</v>
          </cell>
          <cell r="EW10" t="str">
            <v>A126270034K</v>
          </cell>
          <cell r="EX10" t="str">
            <v>A126262690J</v>
          </cell>
          <cell r="EY10" t="str">
            <v>A126255338R</v>
          </cell>
          <cell r="EZ10" t="str">
            <v>A126270026K</v>
          </cell>
          <cell r="FA10" t="str">
            <v>A126262682J</v>
          </cell>
          <cell r="FB10" t="str">
            <v>A126255430F</v>
          </cell>
          <cell r="FC10" t="str">
            <v>A126270118V</v>
          </cell>
          <cell r="FD10" t="str">
            <v>A126262774T</v>
          </cell>
          <cell r="FE10" t="str">
            <v>A126255434R</v>
          </cell>
          <cell r="FF10" t="str">
            <v>A126270122K</v>
          </cell>
          <cell r="FG10" t="str">
            <v>A126262778A</v>
          </cell>
          <cell r="FH10" t="str">
            <v>A126255354R</v>
          </cell>
          <cell r="FI10" t="str">
            <v>A126270042K</v>
          </cell>
          <cell r="FJ10" t="str">
            <v>A126262698A</v>
          </cell>
          <cell r="FK10" t="str">
            <v>A126255334F</v>
          </cell>
          <cell r="FL10" t="str">
            <v>A126270022A</v>
          </cell>
          <cell r="FM10" t="str">
            <v>A126262678T</v>
          </cell>
          <cell r="FN10" t="str">
            <v>A126255374X</v>
          </cell>
          <cell r="FO10" t="str">
            <v>A126270062V</v>
          </cell>
          <cell r="FP10" t="str">
            <v>A126262718X</v>
          </cell>
          <cell r="FQ10" t="str">
            <v>A126255350F</v>
          </cell>
          <cell r="FR10" t="str">
            <v>A126270038V</v>
          </cell>
          <cell r="FS10" t="str">
            <v>A126262694T</v>
          </cell>
          <cell r="FT10" t="str">
            <v>A126255378J</v>
          </cell>
          <cell r="FU10" t="str">
            <v>A126270066C</v>
          </cell>
          <cell r="FV10" t="str">
            <v>A126262722R</v>
          </cell>
          <cell r="FW10" t="str">
            <v>A126255358X</v>
          </cell>
          <cell r="FX10" t="str">
            <v>A126270046V</v>
          </cell>
          <cell r="FY10" t="str">
            <v>A126262702F</v>
          </cell>
          <cell r="FZ10" t="str">
            <v>A126255382X</v>
          </cell>
          <cell r="GA10" t="str">
            <v>A126270070V</v>
          </cell>
          <cell r="GB10" t="str">
            <v>A126262726X</v>
          </cell>
          <cell r="GC10" t="str">
            <v>A126255410W</v>
          </cell>
          <cell r="GD10" t="str">
            <v>A126270098W</v>
          </cell>
          <cell r="GE10" t="str">
            <v>A126262754J</v>
          </cell>
          <cell r="GF10" t="str">
            <v>A126255386J</v>
          </cell>
          <cell r="GG10" t="str">
            <v>A126270074C</v>
          </cell>
          <cell r="GH10" t="str">
            <v>A126262730R</v>
          </cell>
          <cell r="GI10" t="str">
            <v>A126255362R</v>
          </cell>
          <cell r="GJ10" t="str">
            <v>A126270050K</v>
          </cell>
          <cell r="GK10" t="str">
            <v>A126262706R</v>
          </cell>
          <cell r="GL10" t="str">
            <v>A126255438X</v>
          </cell>
          <cell r="GM10" t="str">
            <v>A126270126V</v>
          </cell>
          <cell r="GN10" t="str">
            <v>A126262782T</v>
          </cell>
          <cell r="GO10" t="str">
            <v>A126255414F</v>
          </cell>
          <cell r="GP10" t="str">
            <v>A126270102A</v>
          </cell>
          <cell r="GQ10" t="str">
            <v>A126262758T</v>
          </cell>
          <cell r="GR10" t="str">
            <v>A126255418R</v>
          </cell>
          <cell r="GS10" t="str">
            <v>A126270106K</v>
          </cell>
          <cell r="GT10" t="str">
            <v>A126262762J</v>
          </cell>
          <cell r="GU10" t="str">
            <v>A126255462X</v>
          </cell>
          <cell r="GV10" t="str">
            <v>A126270150V</v>
          </cell>
          <cell r="GW10" t="str">
            <v>A126262806X</v>
          </cell>
          <cell r="GX10" t="str">
            <v>A126252958X</v>
          </cell>
          <cell r="GY10" t="str">
            <v>A126267646R</v>
          </cell>
          <cell r="GZ10" t="str">
            <v>A126260302J</v>
          </cell>
          <cell r="HA10" t="str">
            <v>A126252994J</v>
          </cell>
          <cell r="HB10" t="str">
            <v>A126267682X</v>
          </cell>
          <cell r="HC10" t="str">
            <v>A126260338K</v>
          </cell>
          <cell r="HD10" t="str">
            <v>A126252942F</v>
          </cell>
          <cell r="HE10" t="str">
            <v>A126267630W</v>
          </cell>
          <cell r="HF10" t="str">
            <v>A126260286V</v>
          </cell>
          <cell r="HG10" t="str">
            <v>A126252998T</v>
          </cell>
          <cell r="HH10" t="str">
            <v>A126267686J</v>
          </cell>
          <cell r="HI10" t="str">
            <v>A126260342A</v>
          </cell>
          <cell r="HJ10" t="str">
            <v>A126253002X</v>
          </cell>
          <cell r="HK10" t="str">
            <v>A126267690X</v>
          </cell>
          <cell r="HL10" t="str">
            <v>A126260346K</v>
          </cell>
          <cell r="HM10" t="str">
            <v>A126252946R</v>
          </cell>
          <cell r="HN10" t="str">
            <v>A126267634F</v>
          </cell>
          <cell r="HO10" t="str">
            <v>A126260290K</v>
          </cell>
          <cell r="HP10" t="str">
            <v>A126252950F</v>
          </cell>
          <cell r="HQ10" t="str">
            <v>A126267638R</v>
          </cell>
          <cell r="HR10" t="str">
            <v>A126260294V</v>
          </cell>
          <cell r="HS10" t="str">
            <v>A126252974X</v>
          </cell>
          <cell r="HT10" t="str">
            <v>A126267662R</v>
          </cell>
          <cell r="HU10" t="str">
            <v>A126260318A</v>
          </cell>
          <cell r="HV10" t="str">
            <v>A126252918F</v>
          </cell>
          <cell r="HW10" t="str">
            <v>A126267606W</v>
          </cell>
          <cell r="HX10" t="str">
            <v>A126260262A</v>
          </cell>
          <cell r="HY10" t="str">
            <v>A126253006J</v>
          </cell>
          <cell r="HZ10" t="str">
            <v>A126267694J</v>
          </cell>
          <cell r="IA10" t="str">
            <v>A126260350A</v>
          </cell>
          <cell r="IB10" t="str">
            <v>A126252978J</v>
          </cell>
          <cell r="IC10" t="str">
            <v>A126267666X</v>
          </cell>
          <cell r="ID10" t="str">
            <v>A126260322T</v>
          </cell>
          <cell r="IE10" t="str">
            <v>A126253010X</v>
          </cell>
          <cell r="IF10" t="str">
            <v>A126267698T</v>
          </cell>
          <cell r="IG10" t="str">
            <v>A126260354K</v>
          </cell>
          <cell r="IH10" t="str">
            <v>A126252922W</v>
          </cell>
          <cell r="II10" t="str">
            <v>A126267610L</v>
          </cell>
          <cell r="IJ10" t="str">
            <v>A126260266K</v>
          </cell>
          <cell r="IK10" t="str">
            <v>A126252882R</v>
          </cell>
          <cell r="IL10" t="str">
            <v>A126267570F</v>
          </cell>
          <cell r="IM10" t="str">
            <v>A126260226T</v>
          </cell>
          <cell r="IN10" t="str">
            <v>A126252894X</v>
          </cell>
          <cell r="IO10" t="str">
            <v>A126267582R</v>
          </cell>
          <cell r="IP10" t="str">
            <v>A126260238A</v>
          </cell>
          <cell r="IQ10" t="str">
            <v>A126252954R</v>
          </cell>
        </row>
        <row r="11">
          <cell r="B11">
            <v>11661.694</v>
          </cell>
          <cell r="C11">
            <v>6292.223</v>
          </cell>
          <cell r="D11">
            <v>5369.4709999999995</v>
          </cell>
          <cell r="E11">
            <v>2147.44</v>
          </cell>
          <cell r="F11">
            <v>1140.307</v>
          </cell>
          <cell r="G11">
            <v>1007.133</v>
          </cell>
          <cell r="H11">
            <v>606.35500000000002</v>
          </cell>
          <cell r="I11">
            <v>330.096</v>
          </cell>
          <cell r="J11">
            <v>276.25799999999998</v>
          </cell>
          <cell r="K11">
            <v>645.846</v>
          </cell>
          <cell r="L11">
            <v>339.55700000000002</v>
          </cell>
          <cell r="M11">
            <v>306.28899999999999</v>
          </cell>
          <cell r="N11">
            <v>895.23900000000003</v>
          </cell>
          <cell r="O11">
            <v>470.65300000000002</v>
          </cell>
          <cell r="P11">
            <v>424.58600000000001</v>
          </cell>
          <cell r="Q11">
            <v>9514.2540000000008</v>
          </cell>
          <cell r="R11">
            <v>5151.9160000000002</v>
          </cell>
          <cell r="S11">
            <v>4362.3370000000004</v>
          </cell>
          <cell r="T11">
            <v>4151.9160000000002</v>
          </cell>
          <cell r="U11">
            <v>2173.319</v>
          </cell>
          <cell r="V11">
            <v>1978.597</v>
          </cell>
          <cell r="W11">
            <v>1140.646</v>
          </cell>
          <cell r="X11">
            <v>594.31200000000001</v>
          </cell>
          <cell r="Y11">
            <v>546.33500000000004</v>
          </cell>
          <cell r="Z11">
            <v>1205.394</v>
          </cell>
          <cell r="AA11">
            <v>613.72400000000005</v>
          </cell>
          <cell r="AB11">
            <v>591.66999999999996</v>
          </cell>
          <cell r="AC11">
            <v>1805.876</v>
          </cell>
          <cell r="AD11">
            <v>965.28300000000002</v>
          </cell>
          <cell r="AE11">
            <v>840.59299999999996</v>
          </cell>
          <cell r="AF11">
            <v>5362.3379999999997</v>
          </cell>
          <cell r="AG11">
            <v>2978.5970000000002</v>
          </cell>
          <cell r="AH11">
            <v>2383.7399999999998</v>
          </cell>
          <cell r="AI11">
            <v>2331.2020000000002</v>
          </cell>
          <cell r="AJ11">
            <v>1222.2650000000001</v>
          </cell>
          <cell r="AK11">
            <v>1108.9380000000001</v>
          </cell>
          <cell r="AL11">
            <v>3031.1350000000002</v>
          </cell>
          <cell r="AM11">
            <v>1756.3330000000001</v>
          </cell>
          <cell r="AN11">
            <v>1274.8030000000001</v>
          </cell>
          <cell r="AO11">
            <v>1791.3409999999999</v>
          </cell>
          <cell r="AP11">
            <v>991.36099999999999</v>
          </cell>
          <cell r="AQ11">
            <v>799.98</v>
          </cell>
          <cell r="AR11">
            <v>1239.7950000000001</v>
          </cell>
          <cell r="AS11">
            <v>764.97199999999998</v>
          </cell>
          <cell r="AT11">
            <v>474.82299999999998</v>
          </cell>
          <cell r="AU11">
            <v>925.375</v>
          </cell>
          <cell r="AV11">
            <v>528.86</v>
          </cell>
          <cell r="AW11">
            <v>396.51499999999999</v>
          </cell>
          <cell r="AX11">
            <v>10736.319</v>
          </cell>
          <cell r="AY11">
            <v>5763.3630000000003</v>
          </cell>
          <cell r="AZ11">
            <v>4972.9560000000001</v>
          </cell>
          <cell r="BA11">
            <v>18840.314999999999</v>
          </cell>
          <cell r="BB11">
            <v>9318.1939999999995</v>
          </cell>
          <cell r="BC11">
            <v>9522.1209999999992</v>
          </cell>
          <cell r="BD11">
            <v>2984.3939999999998</v>
          </cell>
          <cell r="BE11">
            <v>1515.2280000000001</v>
          </cell>
          <cell r="BF11">
            <v>1469.1659999999999</v>
          </cell>
          <cell r="BG11">
            <v>2074.8710000000001</v>
          </cell>
          <cell r="BH11">
            <v>1081.876</v>
          </cell>
          <cell r="BI11">
            <v>992.995</v>
          </cell>
          <cell r="BJ11">
            <v>1409.846</v>
          </cell>
          <cell r="BK11">
            <v>781.77700000000004</v>
          </cell>
          <cell r="BL11">
            <v>628.06899999999996</v>
          </cell>
          <cell r="BM11">
            <v>665.024</v>
          </cell>
          <cell r="BN11">
            <v>300.09899999999999</v>
          </cell>
          <cell r="BO11">
            <v>364.92599999999999</v>
          </cell>
          <cell r="BP11">
            <v>291.55099999999999</v>
          </cell>
          <cell r="BQ11">
            <v>120.93899999999999</v>
          </cell>
          <cell r="BR11">
            <v>170.61099999999999</v>
          </cell>
          <cell r="BS11">
            <v>328.05099999999999</v>
          </cell>
          <cell r="BT11">
            <v>195.08699999999999</v>
          </cell>
          <cell r="BU11">
            <v>132.964</v>
          </cell>
          <cell r="BV11">
            <v>581.47299999999996</v>
          </cell>
          <cell r="BW11">
            <v>238.26499999999999</v>
          </cell>
          <cell r="BX11">
            <v>343.20699999999999</v>
          </cell>
          <cell r="BY11">
            <v>1124.857</v>
          </cell>
          <cell r="BZ11">
            <v>546.649</v>
          </cell>
          <cell r="CA11">
            <v>578.20899999999995</v>
          </cell>
          <cell r="CB11">
            <v>647.6</v>
          </cell>
          <cell r="CC11">
            <v>351.43299999999999</v>
          </cell>
          <cell r="CD11">
            <v>296.16699999999997</v>
          </cell>
          <cell r="CE11">
            <v>63.999000000000002</v>
          </cell>
          <cell r="CF11">
            <v>20.765000000000001</v>
          </cell>
          <cell r="CG11">
            <v>43.234000000000002</v>
          </cell>
          <cell r="CH11">
            <v>477.25700000000001</v>
          </cell>
          <cell r="CI11">
            <v>195.21600000000001</v>
          </cell>
          <cell r="CJ11">
            <v>282.041</v>
          </cell>
          <cell r="CK11">
            <v>710.04100000000005</v>
          </cell>
          <cell r="CL11">
            <v>415.56299999999999</v>
          </cell>
          <cell r="CM11">
            <v>294.47800000000001</v>
          </cell>
          <cell r="CN11">
            <v>334.202</v>
          </cell>
          <cell r="CO11">
            <v>215.34</v>
          </cell>
          <cell r="CP11">
            <v>118.861</v>
          </cell>
          <cell r="CQ11">
            <v>277.774</v>
          </cell>
          <cell r="CR11">
            <v>177.42699999999999</v>
          </cell>
          <cell r="CS11">
            <v>100.348</v>
          </cell>
          <cell r="CT11">
            <v>52.356999999999999</v>
          </cell>
          <cell r="CU11">
            <v>24.532</v>
          </cell>
          <cell r="CV11">
            <v>27.826000000000001</v>
          </cell>
          <cell r="CW11">
            <v>432.26600000000002</v>
          </cell>
          <cell r="CX11">
            <v>238.136</v>
          </cell>
          <cell r="CY11">
            <v>194.13</v>
          </cell>
          <cell r="CZ11">
            <v>11240.790999999999</v>
          </cell>
          <cell r="DA11">
            <v>6024.3270000000002</v>
          </cell>
          <cell r="DB11">
            <v>5216.4639999999999</v>
          </cell>
          <cell r="DC11">
            <v>2124.9499999999998</v>
          </cell>
          <cell r="DD11">
            <v>1126.8009999999999</v>
          </cell>
          <cell r="DE11">
            <v>998.14800000000002</v>
          </cell>
          <cell r="DF11">
            <v>599.63199999999995</v>
          </cell>
          <cell r="DG11">
            <v>326.06</v>
          </cell>
          <cell r="DH11">
            <v>273.572</v>
          </cell>
          <cell r="DI11">
            <v>640.68100000000004</v>
          </cell>
          <cell r="DJ11">
            <v>335.63200000000001</v>
          </cell>
          <cell r="DK11">
            <v>305.05</v>
          </cell>
          <cell r="DL11">
            <v>884.63699999999994</v>
          </cell>
          <cell r="DM11">
            <v>465.11</v>
          </cell>
          <cell r="DN11">
            <v>419.52600000000001</v>
          </cell>
          <cell r="DO11">
            <v>9115.8410000000003</v>
          </cell>
          <cell r="DP11">
            <v>4897.5259999999998</v>
          </cell>
          <cell r="DQ11">
            <v>4218.3149999999996</v>
          </cell>
          <cell r="DR11">
            <v>4093.2719999999999</v>
          </cell>
          <cell r="DS11">
            <v>2139.2510000000002</v>
          </cell>
          <cell r="DT11">
            <v>1954.021</v>
          </cell>
          <cell r="DU11">
            <v>1125.7760000000001</v>
          </cell>
          <cell r="DV11">
            <v>585.78700000000003</v>
          </cell>
          <cell r="DW11">
            <v>539.99</v>
          </cell>
          <cell r="DX11">
            <v>1195.0450000000001</v>
          </cell>
          <cell r="DY11">
            <v>607.07899999999995</v>
          </cell>
          <cell r="DZ11">
            <v>587.96600000000001</v>
          </cell>
          <cell r="EA11">
            <v>1772.45</v>
          </cell>
          <cell r="EB11">
            <v>946.38599999999997</v>
          </cell>
          <cell r="EC11">
            <v>826.06399999999996</v>
          </cell>
          <cell r="ED11">
            <v>5022.5690000000004</v>
          </cell>
          <cell r="EE11">
            <v>2758.2739999999999</v>
          </cell>
          <cell r="EF11">
            <v>2264.2950000000001</v>
          </cell>
          <cell r="EG11">
            <v>2264.15</v>
          </cell>
          <cell r="EH11">
            <v>1180.5219999999999</v>
          </cell>
          <cell r="EI11">
            <v>1083.6289999999999</v>
          </cell>
          <cell r="EJ11">
            <v>2758.4180000000001</v>
          </cell>
          <cell r="EK11">
            <v>1577.7529999999999</v>
          </cell>
          <cell r="EL11">
            <v>1180.6659999999999</v>
          </cell>
          <cell r="EM11">
            <v>1709.999</v>
          </cell>
          <cell r="EN11">
            <v>941.202</v>
          </cell>
          <cell r="EO11">
            <v>768.79600000000005</v>
          </cell>
          <cell r="EP11">
            <v>1048.42</v>
          </cell>
          <cell r="EQ11">
            <v>636.54999999999995</v>
          </cell>
          <cell r="ER11">
            <v>411.87</v>
          </cell>
          <cell r="ES11">
            <v>918.35799999999995</v>
          </cell>
          <cell r="ET11">
            <v>526.322</v>
          </cell>
          <cell r="EU11">
            <v>392.036</v>
          </cell>
          <cell r="EV11">
            <v>10322.433000000001</v>
          </cell>
          <cell r="EW11">
            <v>5498.0050000000001</v>
          </cell>
          <cell r="EX11">
            <v>4824.4269999999997</v>
          </cell>
          <cell r="EY11">
            <v>15533.134</v>
          </cell>
          <cell r="EZ11">
            <v>7726.7820000000002</v>
          </cell>
          <cell r="FA11">
            <v>7806.3509999999997</v>
          </cell>
          <cell r="FB11">
            <v>2848.5520000000001</v>
          </cell>
          <cell r="FC11">
            <v>1434.7650000000001</v>
          </cell>
          <cell r="FD11">
            <v>1413.787</v>
          </cell>
          <cell r="FE11">
            <v>2021.117</v>
          </cell>
          <cell r="FF11">
            <v>1050.096</v>
          </cell>
          <cell r="FG11">
            <v>971.02099999999996</v>
          </cell>
          <cell r="FH11">
            <v>1383.5930000000001</v>
          </cell>
          <cell r="FI11">
            <v>766.78499999999997</v>
          </cell>
          <cell r="FJ11">
            <v>616.80799999999999</v>
          </cell>
          <cell r="FK11">
            <v>637.52300000000002</v>
          </cell>
          <cell r="FL11">
            <v>283.31099999999998</v>
          </cell>
          <cell r="FM11">
            <v>354.21199999999999</v>
          </cell>
          <cell r="FN11">
            <v>287.93099999999998</v>
          </cell>
          <cell r="FO11">
            <v>118.23399999999999</v>
          </cell>
          <cell r="FP11">
            <v>169.697</v>
          </cell>
          <cell r="FQ11">
            <v>323.65600000000001</v>
          </cell>
          <cell r="FR11">
            <v>192.58199999999999</v>
          </cell>
          <cell r="FS11">
            <v>131.07400000000001</v>
          </cell>
          <cell r="FT11">
            <v>503.779</v>
          </cell>
          <cell r="FU11">
            <v>192.08699999999999</v>
          </cell>
          <cell r="FV11">
            <v>311.69200000000001</v>
          </cell>
          <cell r="FW11">
            <v>1069.1199999999999</v>
          </cell>
          <cell r="FX11">
            <v>514.13800000000003</v>
          </cell>
          <cell r="FY11">
            <v>554.98199999999997</v>
          </cell>
          <cell r="FZ11">
            <v>644.14300000000003</v>
          </cell>
          <cell r="GA11">
            <v>349.86</v>
          </cell>
          <cell r="GB11">
            <v>294.28300000000002</v>
          </cell>
          <cell r="GC11">
            <v>63.999000000000002</v>
          </cell>
          <cell r="GD11">
            <v>20.765000000000001</v>
          </cell>
          <cell r="GE11">
            <v>43.234000000000002</v>
          </cell>
          <cell r="GF11">
            <v>424.97699999999998</v>
          </cell>
          <cell r="GG11">
            <v>164.27699999999999</v>
          </cell>
          <cell r="GH11">
            <v>260.69900000000001</v>
          </cell>
          <cell r="GI11">
            <v>676.67399999999998</v>
          </cell>
          <cell r="GJ11">
            <v>396.85399999999998</v>
          </cell>
          <cell r="GK11">
            <v>279.82</v>
          </cell>
          <cell r="GL11">
            <v>324.68299999999999</v>
          </cell>
          <cell r="GM11">
            <v>211.476</v>
          </cell>
          <cell r="GN11">
            <v>113.20699999999999</v>
          </cell>
          <cell r="GO11">
            <v>274.21499999999997</v>
          </cell>
          <cell r="GP11">
            <v>176.46199999999999</v>
          </cell>
          <cell r="GQ11">
            <v>97.753</v>
          </cell>
          <cell r="GR11">
            <v>51.506</v>
          </cell>
          <cell r="GS11">
            <v>24.532</v>
          </cell>
          <cell r="GT11">
            <v>26.975000000000001</v>
          </cell>
          <cell r="GU11">
            <v>402.459</v>
          </cell>
          <cell r="GV11">
            <v>220.392</v>
          </cell>
          <cell r="GW11">
            <v>182.06700000000001</v>
          </cell>
          <cell r="GX11">
            <v>1835.258</v>
          </cell>
          <cell r="GY11">
            <v>938.34199999999998</v>
          </cell>
          <cell r="GZ11">
            <v>896.91600000000005</v>
          </cell>
          <cell r="HA11">
            <v>712.85500000000002</v>
          </cell>
          <cell r="HB11">
            <v>363.238</v>
          </cell>
          <cell r="HC11">
            <v>349.61700000000002</v>
          </cell>
          <cell r="HD11">
            <v>226.51599999999999</v>
          </cell>
          <cell r="HE11">
            <v>119.39700000000001</v>
          </cell>
          <cell r="HF11">
            <v>107.119</v>
          </cell>
          <cell r="HG11">
            <v>225.126</v>
          </cell>
          <cell r="HH11">
            <v>114.84</v>
          </cell>
          <cell r="HI11">
            <v>110.286</v>
          </cell>
          <cell r="HJ11">
            <v>261.21300000000002</v>
          </cell>
          <cell r="HK11">
            <v>129.001</v>
          </cell>
          <cell r="HL11">
            <v>132.21199999999999</v>
          </cell>
          <cell r="HM11">
            <v>1122.403</v>
          </cell>
          <cell r="HN11">
            <v>575.10400000000004</v>
          </cell>
          <cell r="HO11">
            <v>547.29899999999998</v>
          </cell>
          <cell r="HP11">
            <v>983.10599999999999</v>
          </cell>
          <cell r="HQ11">
            <v>491.16800000000001</v>
          </cell>
          <cell r="HR11">
            <v>491.93799999999999</v>
          </cell>
          <cell r="HS11">
            <v>341.93700000000001</v>
          </cell>
          <cell r="HT11">
            <v>171.83199999999999</v>
          </cell>
          <cell r="HU11">
            <v>170.10499999999999</v>
          </cell>
          <cell r="HV11">
            <v>293.87900000000002</v>
          </cell>
          <cell r="HW11">
            <v>138.82599999999999</v>
          </cell>
          <cell r="HX11">
            <v>155.053</v>
          </cell>
          <cell r="HY11">
            <v>347.29</v>
          </cell>
          <cell r="HZ11">
            <v>180.51</v>
          </cell>
          <cell r="IA11">
            <v>166.78</v>
          </cell>
          <cell r="IB11">
            <v>139.297</v>
          </cell>
          <cell r="IC11">
            <v>83.936999999999998</v>
          </cell>
          <cell r="ID11">
            <v>55.36</v>
          </cell>
          <cell r="IE11">
            <v>138</v>
          </cell>
          <cell r="IF11">
            <v>82.82</v>
          </cell>
          <cell r="IG11">
            <v>55.18</v>
          </cell>
          <cell r="IH11">
            <v>1.2969999999999999</v>
          </cell>
          <cell r="II11">
            <v>1.117</v>
          </cell>
          <cell r="IJ11">
            <v>0.18</v>
          </cell>
          <cell r="IK11">
            <v>1.2969999999999999</v>
          </cell>
          <cell r="IL11">
            <v>1.117</v>
          </cell>
          <cell r="IM11">
            <v>0.18</v>
          </cell>
          <cell r="IN11">
            <v>0</v>
          </cell>
          <cell r="IO11">
            <v>0</v>
          </cell>
          <cell r="IP11">
            <v>0</v>
          </cell>
          <cell r="IQ11">
            <v>233.50299999999999</v>
          </cell>
        </row>
        <row r="12">
          <cell r="B12">
            <v>11909.587</v>
          </cell>
          <cell r="C12">
            <v>6373.7330000000002</v>
          </cell>
          <cell r="D12">
            <v>5535.8530000000001</v>
          </cell>
          <cell r="E12">
            <v>2183.2600000000002</v>
          </cell>
          <cell r="F12">
            <v>1163.7850000000001</v>
          </cell>
          <cell r="G12">
            <v>1019.475</v>
          </cell>
          <cell r="H12">
            <v>601.89300000000003</v>
          </cell>
          <cell r="I12">
            <v>331.69900000000001</v>
          </cell>
          <cell r="J12">
            <v>270.19400000000002</v>
          </cell>
          <cell r="K12">
            <v>619.36</v>
          </cell>
          <cell r="L12">
            <v>326.29000000000002</v>
          </cell>
          <cell r="M12">
            <v>293.07</v>
          </cell>
          <cell r="N12">
            <v>962.00699999999995</v>
          </cell>
          <cell r="O12">
            <v>505.79599999999999</v>
          </cell>
          <cell r="P12">
            <v>456.21100000000001</v>
          </cell>
          <cell r="Q12">
            <v>9726.3259999999991</v>
          </cell>
          <cell r="R12">
            <v>5209.9480000000003</v>
          </cell>
          <cell r="S12">
            <v>4516.3789999999999</v>
          </cell>
          <cell r="T12">
            <v>4140.7879999999996</v>
          </cell>
          <cell r="U12">
            <v>2176.105</v>
          </cell>
          <cell r="V12">
            <v>1964.683</v>
          </cell>
          <cell r="W12">
            <v>1232.3889999999999</v>
          </cell>
          <cell r="X12">
            <v>638.62900000000002</v>
          </cell>
          <cell r="Y12">
            <v>593.76</v>
          </cell>
          <cell r="Z12">
            <v>1186.5999999999999</v>
          </cell>
          <cell r="AA12">
            <v>611.37900000000002</v>
          </cell>
          <cell r="AB12">
            <v>575.221</v>
          </cell>
          <cell r="AC12">
            <v>1721.799</v>
          </cell>
          <cell r="AD12">
            <v>926.09699999999998</v>
          </cell>
          <cell r="AE12">
            <v>795.70100000000002</v>
          </cell>
          <cell r="AF12">
            <v>5585.5379999999996</v>
          </cell>
          <cell r="AG12">
            <v>3033.8429999999998</v>
          </cell>
          <cell r="AH12">
            <v>2551.6950000000002</v>
          </cell>
          <cell r="AI12">
            <v>2450.136</v>
          </cell>
          <cell r="AJ12">
            <v>1279.7349999999999</v>
          </cell>
          <cell r="AK12">
            <v>1170.4010000000001</v>
          </cell>
          <cell r="AL12">
            <v>3135.402</v>
          </cell>
          <cell r="AM12">
            <v>1754.1079999999999</v>
          </cell>
          <cell r="AN12">
            <v>1381.2940000000001</v>
          </cell>
          <cell r="AO12">
            <v>1878.752</v>
          </cell>
          <cell r="AP12">
            <v>993.01900000000001</v>
          </cell>
          <cell r="AQ12">
            <v>885.73299999999995</v>
          </cell>
          <cell r="AR12">
            <v>1256.6500000000001</v>
          </cell>
          <cell r="AS12">
            <v>761.08900000000006</v>
          </cell>
          <cell r="AT12">
            <v>495.56099999999998</v>
          </cell>
          <cell r="AU12">
            <v>951.20699999999999</v>
          </cell>
          <cell r="AV12">
            <v>529.96500000000003</v>
          </cell>
          <cell r="AW12">
            <v>421.24200000000002</v>
          </cell>
          <cell r="AX12">
            <v>10958.38</v>
          </cell>
          <cell r="AY12">
            <v>5843.768</v>
          </cell>
          <cell r="AZ12">
            <v>5114.6120000000001</v>
          </cell>
          <cell r="BA12">
            <v>19106.581999999999</v>
          </cell>
          <cell r="BB12">
            <v>9424.0660000000007</v>
          </cell>
          <cell r="BC12">
            <v>9682.5159999999996</v>
          </cell>
          <cell r="BD12">
            <v>2974.5120000000002</v>
          </cell>
          <cell r="BE12">
            <v>1498.0550000000001</v>
          </cell>
          <cell r="BF12">
            <v>1476.4570000000001</v>
          </cell>
          <cell r="BG12">
            <v>2064.5309999999999</v>
          </cell>
          <cell r="BH12">
            <v>1065.3389999999999</v>
          </cell>
          <cell r="BI12">
            <v>999.19200000000001</v>
          </cell>
          <cell r="BJ12">
            <v>1360.3710000000001</v>
          </cell>
          <cell r="BK12">
            <v>741.99300000000005</v>
          </cell>
          <cell r="BL12">
            <v>618.37800000000004</v>
          </cell>
          <cell r="BM12">
            <v>704.16</v>
          </cell>
          <cell r="BN12">
            <v>323.346</v>
          </cell>
          <cell r="BO12">
            <v>380.81400000000002</v>
          </cell>
          <cell r="BP12">
            <v>257.78800000000001</v>
          </cell>
          <cell r="BQ12">
            <v>110.248</v>
          </cell>
          <cell r="BR12">
            <v>147.54</v>
          </cell>
          <cell r="BS12">
            <v>300.85700000000003</v>
          </cell>
          <cell r="BT12">
            <v>165.12200000000001</v>
          </cell>
          <cell r="BU12">
            <v>135.73500000000001</v>
          </cell>
          <cell r="BV12">
            <v>609.125</v>
          </cell>
          <cell r="BW12">
            <v>267.59399999999999</v>
          </cell>
          <cell r="BX12">
            <v>341.53100000000001</v>
          </cell>
          <cell r="BY12">
            <v>1180.9179999999999</v>
          </cell>
          <cell r="BZ12">
            <v>548.322</v>
          </cell>
          <cell r="CA12">
            <v>632.596</v>
          </cell>
          <cell r="CB12">
            <v>694.14300000000003</v>
          </cell>
          <cell r="CC12">
            <v>366.64600000000002</v>
          </cell>
          <cell r="CD12">
            <v>327.49700000000001</v>
          </cell>
          <cell r="CE12">
            <v>79.234999999999999</v>
          </cell>
          <cell r="CF12">
            <v>30.37</v>
          </cell>
          <cell r="CG12">
            <v>48.865000000000002</v>
          </cell>
          <cell r="CH12">
            <v>486.77499999999998</v>
          </cell>
          <cell r="CI12">
            <v>181.67599999999999</v>
          </cell>
          <cell r="CJ12">
            <v>305.09899999999999</v>
          </cell>
          <cell r="CK12">
            <v>680.08</v>
          </cell>
          <cell r="CL12">
            <v>414.36</v>
          </cell>
          <cell r="CM12">
            <v>265.72000000000003</v>
          </cell>
          <cell r="CN12">
            <v>320.38400000000001</v>
          </cell>
          <cell r="CO12">
            <v>197.524</v>
          </cell>
          <cell r="CP12">
            <v>122.861</v>
          </cell>
          <cell r="CQ12">
            <v>257.06400000000002</v>
          </cell>
          <cell r="CR12">
            <v>163.31899999999999</v>
          </cell>
          <cell r="CS12">
            <v>93.745000000000005</v>
          </cell>
          <cell r="CT12">
            <v>34.000999999999998</v>
          </cell>
          <cell r="CU12">
            <v>20.126000000000001</v>
          </cell>
          <cell r="CV12">
            <v>13.875</v>
          </cell>
          <cell r="CW12">
            <v>423.01600000000002</v>
          </cell>
          <cell r="CX12">
            <v>251.041</v>
          </cell>
          <cell r="CY12">
            <v>171.97499999999999</v>
          </cell>
          <cell r="CZ12">
            <v>11463.615</v>
          </cell>
          <cell r="DA12">
            <v>6099.3580000000002</v>
          </cell>
          <cell r="DB12">
            <v>5364.2569999999996</v>
          </cell>
          <cell r="DC12">
            <v>2163.8560000000002</v>
          </cell>
          <cell r="DD12">
            <v>1150.662</v>
          </cell>
          <cell r="DE12">
            <v>1013.194</v>
          </cell>
          <cell r="DF12">
            <v>596.91999999999996</v>
          </cell>
          <cell r="DG12">
            <v>329.04199999999997</v>
          </cell>
          <cell r="DH12">
            <v>267.87799999999999</v>
          </cell>
          <cell r="DI12">
            <v>616.53399999999999</v>
          </cell>
          <cell r="DJ12">
            <v>323.76100000000002</v>
          </cell>
          <cell r="DK12">
            <v>292.77300000000002</v>
          </cell>
          <cell r="DL12">
            <v>950.40300000000002</v>
          </cell>
          <cell r="DM12">
            <v>497.85899999999998</v>
          </cell>
          <cell r="DN12">
            <v>452.54399999999998</v>
          </cell>
          <cell r="DO12">
            <v>9299.759</v>
          </cell>
          <cell r="DP12">
            <v>4948.6949999999997</v>
          </cell>
          <cell r="DQ12">
            <v>4351.0630000000001</v>
          </cell>
          <cell r="DR12">
            <v>4093.5239999999999</v>
          </cell>
          <cell r="DS12">
            <v>2145.2089999999998</v>
          </cell>
          <cell r="DT12">
            <v>1948.3150000000001</v>
          </cell>
          <cell r="DU12">
            <v>1223.1210000000001</v>
          </cell>
          <cell r="DV12">
            <v>632.43299999999999</v>
          </cell>
          <cell r="DW12">
            <v>590.68799999999999</v>
          </cell>
          <cell r="DX12">
            <v>1171.575</v>
          </cell>
          <cell r="DY12">
            <v>602.81100000000004</v>
          </cell>
          <cell r="DZ12">
            <v>568.76300000000003</v>
          </cell>
          <cell r="EA12">
            <v>1698.829</v>
          </cell>
          <cell r="EB12">
            <v>909.96500000000003</v>
          </cell>
          <cell r="EC12">
            <v>788.86400000000003</v>
          </cell>
          <cell r="ED12">
            <v>5206.2349999999997</v>
          </cell>
          <cell r="EE12">
            <v>2803.4870000000001</v>
          </cell>
          <cell r="EF12">
            <v>2402.748</v>
          </cell>
          <cell r="EG12">
            <v>2383.5630000000001</v>
          </cell>
          <cell r="EH12">
            <v>1235.5940000000001</v>
          </cell>
          <cell r="EI12">
            <v>1147.9690000000001</v>
          </cell>
          <cell r="EJ12">
            <v>2822.6709999999998</v>
          </cell>
          <cell r="EK12">
            <v>1567.893</v>
          </cell>
          <cell r="EL12">
            <v>1254.779</v>
          </cell>
          <cell r="EM12">
            <v>1765.9659999999999</v>
          </cell>
          <cell r="EN12">
            <v>929.28300000000002</v>
          </cell>
          <cell r="EO12">
            <v>836.68299999999999</v>
          </cell>
          <cell r="EP12">
            <v>1056.7049999999999</v>
          </cell>
          <cell r="EQ12">
            <v>638.61</v>
          </cell>
          <cell r="ER12">
            <v>418.096</v>
          </cell>
          <cell r="ES12">
            <v>944.50400000000002</v>
          </cell>
          <cell r="ET12">
            <v>525.43200000000002</v>
          </cell>
          <cell r="EU12">
            <v>419.07299999999998</v>
          </cell>
          <cell r="EV12">
            <v>10519.111000000001</v>
          </cell>
          <cell r="EW12">
            <v>5573.9260000000004</v>
          </cell>
          <cell r="EX12">
            <v>4945.1850000000004</v>
          </cell>
          <cell r="EY12">
            <v>15691.198</v>
          </cell>
          <cell r="EZ12">
            <v>7788.2169999999996</v>
          </cell>
          <cell r="FA12">
            <v>7902.9809999999998</v>
          </cell>
          <cell r="FB12">
            <v>2830.7930000000001</v>
          </cell>
          <cell r="FC12">
            <v>1406.9</v>
          </cell>
          <cell r="FD12">
            <v>1423.893</v>
          </cell>
          <cell r="FE12">
            <v>2019.1990000000001</v>
          </cell>
          <cell r="FF12">
            <v>1033.0360000000001</v>
          </cell>
          <cell r="FG12">
            <v>986.16300000000001</v>
          </cell>
          <cell r="FH12">
            <v>1335.8150000000001</v>
          </cell>
          <cell r="FI12">
            <v>723.94500000000005</v>
          </cell>
          <cell r="FJ12">
            <v>611.87</v>
          </cell>
          <cell r="FK12">
            <v>683.38300000000004</v>
          </cell>
          <cell r="FL12">
            <v>309.09100000000001</v>
          </cell>
          <cell r="FM12">
            <v>374.29199999999997</v>
          </cell>
          <cell r="FN12">
            <v>253.262</v>
          </cell>
          <cell r="FO12">
            <v>107.411</v>
          </cell>
          <cell r="FP12">
            <v>145.852</v>
          </cell>
          <cell r="FQ12">
            <v>296.86900000000003</v>
          </cell>
          <cell r="FR12">
            <v>162.923</v>
          </cell>
          <cell r="FS12">
            <v>133.946</v>
          </cell>
          <cell r="FT12">
            <v>514.72500000000002</v>
          </cell>
          <cell r="FU12">
            <v>210.94</v>
          </cell>
          <cell r="FV12">
            <v>303.78500000000003</v>
          </cell>
          <cell r="FW12">
            <v>1117.7909999999999</v>
          </cell>
          <cell r="FX12">
            <v>512.71699999999998</v>
          </cell>
          <cell r="FY12">
            <v>605.07399999999996</v>
          </cell>
          <cell r="FZ12">
            <v>691.14800000000002</v>
          </cell>
          <cell r="GA12">
            <v>364.49</v>
          </cell>
          <cell r="GB12">
            <v>326.65699999999998</v>
          </cell>
          <cell r="GC12">
            <v>78.730999999999995</v>
          </cell>
          <cell r="GD12">
            <v>30.37</v>
          </cell>
          <cell r="GE12">
            <v>48.360999999999997</v>
          </cell>
          <cell r="GF12">
            <v>426.64299999999997</v>
          </cell>
          <cell r="GG12">
            <v>148.226</v>
          </cell>
          <cell r="GH12">
            <v>278.416</v>
          </cell>
          <cell r="GI12">
            <v>638.11699999999996</v>
          </cell>
          <cell r="GJ12">
            <v>386.57799999999997</v>
          </cell>
          <cell r="GK12">
            <v>251.53800000000001</v>
          </cell>
          <cell r="GL12">
            <v>307.24799999999999</v>
          </cell>
          <cell r="GM12">
            <v>190.80099999999999</v>
          </cell>
          <cell r="GN12">
            <v>116.447</v>
          </cell>
          <cell r="GO12">
            <v>253.357</v>
          </cell>
          <cell r="GP12">
            <v>160.941</v>
          </cell>
          <cell r="GQ12">
            <v>92.415000000000006</v>
          </cell>
          <cell r="GR12">
            <v>34.000999999999998</v>
          </cell>
          <cell r="GS12">
            <v>20.126000000000001</v>
          </cell>
          <cell r="GT12">
            <v>13.875</v>
          </cell>
          <cell r="GU12">
            <v>384.76</v>
          </cell>
          <cell r="GV12">
            <v>225.637</v>
          </cell>
          <cell r="GW12">
            <v>159.12299999999999</v>
          </cell>
          <cell r="GX12">
            <v>1878.588</v>
          </cell>
          <cell r="GY12">
            <v>945.51499999999999</v>
          </cell>
          <cell r="GZ12">
            <v>933.07299999999998</v>
          </cell>
          <cell r="HA12">
            <v>725.97699999999998</v>
          </cell>
          <cell r="HB12">
            <v>370.81700000000001</v>
          </cell>
          <cell r="HC12">
            <v>355.16</v>
          </cell>
          <cell r="HD12">
            <v>234.202</v>
          </cell>
          <cell r="HE12">
            <v>126.26900000000001</v>
          </cell>
          <cell r="HF12">
            <v>107.934</v>
          </cell>
          <cell r="HG12">
            <v>206.755</v>
          </cell>
          <cell r="HH12">
            <v>101.598</v>
          </cell>
          <cell r="HI12">
            <v>105.157</v>
          </cell>
          <cell r="HJ12">
            <v>285.02</v>
          </cell>
          <cell r="HK12">
            <v>142.95099999999999</v>
          </cell>
          <cell r="HL12">
            <v>142.06899999999999</v>
          </cell>
          <cell r="HM12">
            <v>1152.6110000000001</v>
          </cell>
          <cell r="HN12">
            <v>574.69799999999998</v>
          </cell>
          <cell r="HO12">
            <v>577.91300000000001</v>
          </cell>
          <cell r="HP12">
            <v>999.75</v>
          </cell>
          <cell r="HQ12">
            <v>496.87</v>
          </cell>
          <cell r="HR12">
            <v>502.88099999999997</v>
          </cell>
          <cell r="HS12">
            <v>363.733</v>
          </cell>
          <cell r="HT12">
            <v>168.107</v>
          </cell>
          <cell r="HU12">
            <v>195.626</v>
          </cell>
          <cell r="HV12">
            <v>314.09500000000003</v>
          </cell>
          <cell r="HW12">
            <v>162.24700000000001</v>
          </cell>
          <cell r="HX12">
            <v>151.84800000000001</v>
          </cell>
          <cell r="HY12">
            <v>321.92200000000003</v>
          </cell>
          <cell r="HZ12">
            <v>166.51599999999999</v>
          </cell>
          <cell r="IA12">
            <v>155.40600000000001</v>
          </cell>
          <cell r="IB12">
            <v>152.86099999999999</v>
          </cell>
          <cell r="IC12">
            <v>77.828000000000003</v>
          </cell>
          <cell r="ID12">
            <v>75.033000000000001</v>
          </cell>
          <cell r="IE12">
            <v>152.03200000000001</v>
          </cell>
          <cell r="IF12">
            <v>76.998999999999995</v>
          </cell>
          <cell r="IG12">
            <v>75.033000000000001</v>
          </cell>
          <cell r="IH12">
            <v>0.82899999999999996</v>
          </cell>
          <cell r="II12">
            <v>0.82899999999999996</v>
          </cell>
          <cell r="IJ12">
            <v>0</v>
          </cell>
          <cell r="IK12">
            <v>0.82899999999999996</v>
          </cell>
          <cell r="IL12">
            <v>0.82899999999999996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244.31899999999999</v>
          </cell>
        </row>
        <row r="13">
          <cell r="B13">
            <v>12037.361000000001</v>
          </cell>
          <cell r="C13">
            <v>6436.5039999999999</v>
          </cell>
          <cell r="D13">
            <v>5600.8580000000002</v>
          </cell>
          <cell r="E13">
            <v>2195.25</v>
          </cell>
          <cell r="F13">
            <v>1175.02</v>
          </cell>
          <cell r="G13">
            <v>1020.23</v>
          </cell>
          <cell r="H13">
            <v>591.851</v>
          </cell>
          <cell r="I13">
            <v>329.19900000000001</v>
          </cell>
          <cell r="J13">
            <v>262.65199999999999</v>
          </cell>
          <cell r="K13">
            <v>662.69799999999998</v>
          </cell>
          <cell r="L13">
            <v>345.36700000000002</v>
          </cell>
          <cell r="M13">
            <v>317.33199999999999</v>
          </cell>
          <cell r="N13">
            <v>940.7</v>
          </cell>
          <cell r="O13">
            <v>500.45400000000001</v>
          </cell>
          <cell r="P13">
            <v>440.24599999999998</v>
          </cell>
          <cell r="Q13">
            <v>9842.1119999999992</v>
          </cell>
          <cell r="R13">
            <v>5261.4840000000004</v>
          </cell>
          <cell r="S13">
            <v>4580.6279999999997</v>
          </cell>
          <cell r="T13">
            <v>4275.1790000000001</v>
          </cell>
          <cell r="U13">
            <v>2223.2449999999999</v>
          </cell>
          <cell r="V13">
            <v>2051.9340000000002</v>
          </cell>
          <cell r="W13">
            <v>1309.114</v>
          </cell>
          <cell r="X13">
            <v>666.04899999999998</v>
          </cell>
          <cell r="Y13">
            <v>643.06500000000005</v>
          </cell>
          <cell r="Z13">
            <v>1244.152</v>
          </cell>
          <cell r="AA13">
            <v>655.072</v>
          </cell>
          <cell r="AB13">
            <v>589.07899999999995</v>
          </cell>
          <cell r="AC13">
            <v>1721.914</v>
          </cell>
          <cell r="AD13">
            <v>902.12400000000002</v>
          </cell>
          <cell r="AE13">
            <v>819.79</v>
          </cell>
          <cell r="AF13">
            <v>5566.9319999999998</v>
          </cell>
          <cell r="AG13">
            <v>3038.2379999999998</v>
          </cell>
          <cell r="AH13">
            <v>2528.694</v>
          </cell>
          <cell r="AI13">
            <v>2317.4940000000001</v>
          </cell>
          <cell r="AJ13">
            <v>1229.2750000000001</v>
          </cell>
          <cell r="AK13">
            <v>1088.2190000000001</v>
          </cell>
          <cell r="AL13">
            <v>3249.4380000000001</v>
          </cell>
          <cell r="AM13">
            <v>1808.963</v>
          </cell>
          <cell r="AN13">
            <v>1440.4749999999999</v>
          </cell>
          <cell r="AO13">
            <v>1997.761</v>
          </cell>
          <cell r="AP13">
            <v>1054.606</v>
          </cell>
          <cell r="AQ13">
            <v>943.154</v>
          </cell>
          <cell r="AR13">
            <v>1251.6780000000001</v>
          </cell>
          <cell r="AS13">
            <v>754.35699999999997</v>
          </cell>
          <cell r="AT13">
            <v>497.32100000000003</v>
          </cell>
          <cell r="AU13">
            <v>926.86199999999997</v>
          </cell>
          <cell r="AV13">
            <v>533.03700000000003</v>
          </cell>
          <cell r="AW13">
            <v>393.82499999999999</v>
          </cell>
          <cell r="AX13">
            <v>11110.5</v>
          </cell>
          <cell r="AY13">
            <v>5903.4669999999996</v>
          </cell>
          <cell r="AZ13">
            <v>5207.0330000000004</v>
          </cell>
          <cell r="BA13">
            <v>19507.530999999999</v>
          </cell>
          <cell r="BB13">
            <v>9599.4629999999997</v>
          </cell>
          <cell r="BC13">
            <v>9908.0669999999991</v>
          </cell>
          <cell r="BD13">
            <v>2937.2570000000001</v>
          </cell>
          <cell r="BE13">
            <v>1453.8579999999999</v>
          </cell>
          <cell r="BF13">
            <v>1483.3989999999999</v>
          </cell>
          <cell r="BG13">
            <v>1943.4</v>
          </cell>
          <cell r="BH13">
            <v>1004.3630000000001</v>
          </cell>
          <cell r="BI13">
            <v>939.03700000000003</v>
          </cell>
          <cell r="BJ13">
            <v>1295.1590000000001</v>
          </cell>
          <cell r="BK13">
            <v>720.99900000000002</v>
          </cell>
          <cell r="BL13">
            <v>574.16</v>
          </cell>
          <cell r="BM13">
            <v>648.24099999999999</v>
          </cell>
          <cell r="BN13">
            <v>283.36399999999998</v>
          </cell>
          <cell r="BO13">
            <v>364.87700000000001</v>
          </cell>
          <cell r="BP13">
            <v>273.06900000000002</v>
          </cell>
          <cell r="BQ13">
            <v>114.741</v>
          </cell>
          <cell r="BR13">
            <v>158.328</v>
          </cell>
          <cell r="BS13">
            <v>332.30399999999997</v>
          </cell>
          <cell r="BT13">
            <v>180.559</v>
          </cell>
          <cell r="BU13">
            <v>151.745</v>
          </cell>
          <cell r="BV13">
            <v>661.553</v>
          </cell>
          <cell r="BW13">
            <v>268.935</v>
          </cell>
          <cell r="BX13">
            <v>392.61799999999999</v>
          </cell>
          <cell r="BY13">
            <v>1199.319</v>
          </cell>
          <cell r="BZ13">
            <v>578.03099999999995</v>
          </cell>
          <cell r="CA13">
            <v>621.28700000000003</v>
          </cell>
          <cell r="CB13">
            <v>668.18899999999996</v>
          </cell>
          <cell r="CC13">
            <v>375.07499999999999</v>
          </cell>
          <cell r="CD13">
            <v>293.11399999999998</v>
          </cell>
          <cell r="CE13">
            <v>76.450999999999993</v>
          </cell>
          <cell r="CF13">
            <v>36.555999999999997</v>
          </cell>
          <cell r="CG13">
            <v>39.895000000000003</v>
          </cell>
          <cell r="CH13">
            <v>531.12900000000002</v>
          </cell>
          <cell r="CI13">
            <v>202.95599999999999</v>
          </cell>
          <cell r="CJ13">
            <v>328.173</v>
          </cell>
          <cell r="CK13">
            <v>721.4</v>
          </cell>
          <cell r="CL13">
            <v>404.5</v>
          </cell>
          <cell r="CM13">
            <v>316.89999999999998</v>
          </cell>
          <cell r="CN13">
            <v>306.91300000000001</v>
          </cell>
          <cell r="CO13">
            <v>182.79499999999999</v>
          </cell>
          <cell r="CP13">
            <v>124.11799999999999</v>
          </cell>
          <cell r="CQ13">
            <v>258.673</v>
          </cell>
          <cell r="CR13">
            <v>157.96199999999999</v>
          </cell>
          <cell r="CS13">
            <v>100.711</v>
          </cell>
          <cell r="CT13">
            <v>43.482999999999997</v>
          </cell>
          <cell r="CU13">
            <v>19.908999999999999</v>
          </cell>
          <cell r="CV13">
            <v>23.574000000000002</v>
          </cell>
          <cell r="CW13">
            <v>462.72699999999998</v>
          </cell>
          <cell r="CX13">
            <v>246.53800000000001</v>
          </cell>
          <cell r="CY13">
            <v>216.18899999999999</v>
          </cell>
          <cell r="CZ13">
            <v>11575.441000000001</v>
          </cell>
          <cell r="DA13">
            <v>6158.9279999999999</v>
          </cell>
          <cell r="DB13">
            <v>5416.5119999999997</v>
          </cell>
          <cell r="DC13">
            <v>2171.0549999999998</v>
          </cell>
          <cell r="DD13">
            <v>1159.175</v>
          </cell>
          <cell r="DE13">
            <v>1011.88</v>
          </cell>
          <cell r="DF13">
            <v>585.13599999999997</v>
          </cell>
          <cell r="DG13">
            <v>324.98599999999999</v>
          </cell>
          <cell r="DH13">
            <v>260.14999999999998</v>
          </cell>
          <cell r="DI13">
            <v>658.51199999999994</v>
          </cell>
          <cell r="DJ13">
            <v>342.08300000000003</v>
          </cell>
          <cell r="DK13">
            <v>316.428</v>
          </cell>
          <cell r="DL13">
            <v>927.40700000000004</v>
          </cell>
          <cell r="DM13">
            <v>492.10599999999999</v>
          </cell>
          <cell r="DN13">
            <v>435.30099999999999</v>
          </cell>
          <cell r="DO13">
            <v>9404.3860000000004</v>
          </cell>
          <cell r="DP13">
            <v>4999.7529999999997</v>
          </cell>
          <cell r="DQ13">
            <v>4404.6319999999996</v>
          </cell>
          <cell r="DR13">
            <v>4216.9629999999997</v>
          </cell>
          <cell r="DS13">
            <v>2187.9850000000001</v>
          </cell>
          <cell r="DT13">
            <v>2028.9780000000001</v>
          </cell>
          <cell r="DU13">
            <v>1297.472</v>
          </cell>
          <cell r="DV13">
            <v>658.09500000000003</v>
          </cell>
          <cell r="DW13">
            <v>639.37699999999995</v>
          </cell>
          <cell r="DX13">
            <v>1229.47</v>
          </cell>
          <cell r="DY13">
            <v>647.96199999999999</v>
          </cell>
          <cell r="DZ13">
            <v>581.50800000000004</v>
          </cell>
          <cell r="EA13">
            <v>1690.02</v>
          </cell>
          <cell r="EB13">
            <v>881.92700000000002</v>
          </cell>
          <cell r="EC13">
            <v>808.09299999999996</v>
          </cell>
          <cell r="ED13">
            <v>5187.4229999999998</v>
          </cell>
          <cell r="EE13">
            <v>2811.7689999999998</v>
          </cell>
          <cell r="EF13">
            <v>2375.654</v>
          </cell>
          <cell r="EG13">
            <v>2246.3049999999998</v>
          </cell>
          <cell r="EH13">
            <v>1191.7929999999999</v>
          </cell>
          <cell r="EI13">
            <v>1054.511</v>
          </cell>
          <cell r="EJ13">
            <v>2941.1179999999999</v>
          </cell>
          <cell r="EK13">
            <v>1619.9760000000001</v>
          </cell>
          <cell r="EL13">
            <v>1321.143</v>
          </cell>
          <cell r="EM13">
            <v>1902.0830000000001</v>
          </cell>
          <cell r="EN13">
            <v>999.95</v>
          </cell>
          <cell r="EO13">
            <v>902.13300000000004</v>
          </cell>
          <cell r="EP13">
            <v>1039.0350000000001</v>
          </cell>
          <cell r="EQ13">
            <v>620.02599999999995</v>
          </cell>
          <cell r="ER13">
            <v>419.01</v>
          </cell>
          <cell r="ES13">
            <v>920.74800000000005</v>
          </cell>
          <cell r="ET13">
            <v>528.87800000000004</v>
          </cell>
          <cell r="EU13">
            <v>391.87099999999998</v>
          </cell>
          <cell r="EV13">
            <v>10654.692999999999</v>
          </cell>
          <cell r="EW13">
            <v>5630.0510000000004</v>
          </cell>
          <cell r="EX13">
            <v>5024.6419999999998</v>
          </cell>
          <cell r="EY13">
            <v>15908.578</v>
          </cell>
          <cell r="EZ13">
            <v>7881.6379999999999</v>
          </cell>
          <cell r="FA13">
            <v>8026.9409999999998</v>
          </cell>
          <cell r="FB13">
            <v>2790.6080000000002</v>
          </cell>
          <cell r="FC13">
            <v>1363.4010000000001</v>
          </cell>
          <cell r="FD13">
            <v>1427.2080000000001</v>
          </cell>
          <cell r="FE13">
            <v>1903.277</v>
          </cell>
          <cell r="FF13">
            <v>979.69899999999996</v>
          </cell>
          <cell r="FG13">
            <v>923.57899999999995</v>
          </cell>
          <cell r="FH13">
            <v>1274.585</v>
          </cell>
          <cell r="FI13">
            <v>709.28800000000001</v>
          </cell>
          <cell r="FJ13">
            <v>565.29700000000003</v>
          </cell>
          <cell r="FK13">
            <v>628.69200000000001</v>
          </cell>
          <cell r="FL13">
            <v>270.411</v>
          </cell>
          <cell r="FM13">
            <v>358.28100000000001</v>
          </cell>
          <cell r="FN13">
            <v>270.37400000000002</v>
          </cell>
          <cell r="FO13">
            <v>113.97199999999999</v>
          </cell>
          <cell r="FP13">
            <v>156.40199999999999</v>
          </cell>
          <cell r="FQ13">
            <v>326.97300000000001</v>
          </cell>
          <cell r="FR13">
            <v>177.66800000000001</v>
          </cell>
          <cell r="FS13">
            <v>149.30500000000001</v>
          </cell>
          <cell r="FT13">
            <v>560.35799999999995</v>
          </cell>
          <cell r="FU13">
            <v>206.03399999999999</v>
          </cell>
          <cell r="FV13">
            <v>354.32400000000001</v>
          </cell>
          <cell r="FW13">
            <v>1136.1969999999999</v>
          </cell>
          <cell r="FX13">
            <v>542.11800000000005</v>
          </cell>
          <cell r="FY13">
            <v>594.07899999999995</v>
          </cell>
          <cell r="FZ13">
            <v>663.31600000000003</v>
          </cell>
          <cell r="GA13">
            <v>371.61700000000002</v>
          </cell>
          <cell r="GB13">
            <v>291.7</v>
          </cell>
          <cell r="GC13">
            <v>75.882999999999996</v>
          </cell>
          <cell r="GD13">
            <v>36.555999999999997</v>
          </cell>
          <cell r="GE13">
            <v>39.326999999999998</v>
          </cell>
          <cell r="GF13">
            <v>472.88</v>
          </cell>
          <cell r="GG13">
            <v>170.501</v>
          </cell>
          <cell r="GH13">
            <v>302.37900000000002</v>
          </cell>
          <cell r="GI13">
            <v>671.88199999999995</v>
          </cell>
          <cell r="GJ13">
            <v>370.46199999999999</v>
          </cell>
          <cell r="GK13">
            <v>301.42</v>
          </cell>
          <cell r="GL13">
            <v>295.55500000000001</v>
          </cell>
          <cell r="GM13">
            <v>175.58799999999999</v>
          </cell>
          <cell r="GN13">
            <v>119.968</v>
          </cell>
          <cell r="GO13">
            <v>257.43200000000002</v>
          </cell>
          <cell r="GP13">
            <v>157.261</v>
          </cell>
          <cell r="GQ13">
            <v>100.17100000000001</v>
          </cell>
          <cell r="GR13">
            <v>43.482999999999997</v>
          </cell>
          <cell r="GS13">
            <v>19.908999999999999</v>
          </cell>
          <cell r="GT13">
            <v>23.574000000000002</v>
          </cell>
          <cell r="GU13">
            <v>414.45100000000002</v>
          </cell>
          <cell r="GV13">
            <v>213.20099999999999</v>
          </cell>
          <cell r="GW13">
            <v>201.25</v>
          </cell>
          <cell r="GX13">
            <v>1848.38</v>
          </cell>
          <cell r="GY13">
            <v>938.12599999999998</v>
          </cell>
          <cell r="GZ13">
            <v>910.25400000000002</v>
          </cell>
          <cell r="HA13">
            <v>747.61</v>
          </cell>
          <cell r="HB13">
            <v>375.53899999999999</v>
          </cell>
          <cell r="HC13">
            <v>372.07100000000003</v>
          </cell>
          <cell r="HD13">
            <v>220.923</v>
          </cell>
          <cell r="HE13">
            <v>121.937</v>
          </cell>
          <cell r="HF13">
            <v>98.986000000000004</v>
          </cell>
          <cell r="HG13">
            <v>251.20400000000001</v>
          </cell>
          <cell r="HH13">
            <v>124.15600000000001</v>
          </cell>
          <cell r="HI13">
            <v>127.048</v>
          </cell>
          <cell r="HJ13">
            <v>275.483</v>
          </cell>
          <cell r="HK13">
            <v>129.446</v>
          </cell>
          <cell r="HL13">
            <v>146.03700000000001</v>
          </cell>
          <cell r="HM13">
            <v>1100.77</v>
          </cell>
          <cell r="HN13">
            <v>562.58699999999999</v>
          </cell>
          <cell r="HO13">
            <v>538.18299999999999</v>
          </cell>
          <cell r="HP13">
            <v>963.41300000000001</v>
          </cell>
          <cell r="HQ13">
            <v>485.31200000000001</v>
          </cell>
          <cell r="HR13">
            <v>478.101</v>
          </cell>
          <cell r="HS13">
            <v>370.73</v>
          </cell>
          <cell r="HT13">
            <v>178.00399999999999</v>
          </cell>
          <cell r="HU13">
            <v>192.726</v>
          </cell>
          <cell r="HV13">
            <v>314.05399999999997</v>
          </cell>
          <cell r="HW13">
            <v>158.524</v>
          </cell>
          <cell r="HX13">
            <v>155.53</v>
          </cell>
          <cell r="HY13">
            <v>278.62900000000002</v>
          </cell>
          <cell r="HZ13">
            <v>148.78299999999999</v>
          </cell>
          <cell r="IA13">
            <v>129.846</v>
          </cell>
          <cell r="IB13">
            <v>137.357</v>
          </cell>
          <cell r="IC13">
            <v>77.275000000000006</v>
          </cell>
          <cell r="ID13">
            <v>60.081000000000003</v>
          </cell>
          <cell r="IE13">
            <v>131.62200000000001</v>
          </cell>
          <cell r="IF13">
            <v>74.418999999999997</v>
          </cell>
          <cell r="IG13">
            <v>57.203000000000003</v>
          </cell>
          <cell r="IH13">
            <v>5.7350000000000003</v>
          </cell>
          <cell r="II13">
            <v>2.8559999999999999</v>
          </cell>
          <cell r="IJ13">
            <v>2.879</v>
          </cell>
          <cell r="IK13">
            <v>5.7350000000000003</v>
          </cell>
          <cell r="IL13">
            <v>2.8559999999999999</v>
          </cell>
          <cell r="IM13">
            <v>2.879</v>
          </cell>
          <cell r="IN13">
            <v>0</v>
          </cell>
          <cell r="IO13">
            <v>0</v>
          </cell>
          <cell r="IP13">
            <v>0</v>
          </cell>
          <cell r="IQ13">
            <v>243.708</v>
          </cell>
        </row>
        <row r="14">
          <cell r="B14">
            <v>12457.397999999999</v>
          </cell>
          <cell r="C14">
            <v>6612.6490000000003</v>
          </cell>
          <cell r="D14">
            <v>5844.7489999999998</v>
          </cell>
          <cell r="E14">
            <v>2399.5819999999999</v>
          </cell>
          <cell r="F14">
            <v>1260.595</v>
          </cell>
          <cell r="G14">
            <v>1138.9870000000001</v>
          </cell>
          <cell r="H14">
            <v>661.18299999999999</v>
          </cell>
          <cell r="I14">
            <v>348.15499999999997</v>
          </cell>
          <cell r="J14">
            <v>313.02800000000002</v>
          </cell>
          <cell r="K14">
            <v>689.76300000000003</v>
          </cell>
          <cell r="L14">
            <v>365.13499999999999</v>
          </cell>
          <cell r="M14">
            <v>324.62900000000002</v>
          </cell>
          <cell r="N14">
            <v>1048.636</v>
          </cell>
          <cell r="O14">
            <v>547.30499999999995</v>
          </cell>
          <cell r="P14">
            <v>501.33</v>
          </cell>
          <cell r="Q14">
            <v>10057.816000000001</v>
          </cell>
          <cell r="R14">
            <v>5352.0540000000001</v>
          </cell>
          <cell r="S14">
            <v>4705.7619999999997</v>
          </cell>
          <cell r="T14">
            <v>4451.6210000000001</v>
          </cell>
          <cell r="U14">
            <v>2336.2640000000001</v>
          </cell>
          <cell r="V14">
            <v>2115.357</v>
          </cell>
          <cell r="W14">
            <v>1295.885</v>
          </cell>
          <cell r="X14">
            <v>685.49199999999996</v>
          </cell>
          <cell r="Y14">
            <v>610.39300000000003</v>
          </cell>
          <cell r="Z14">
            <v>1367.393</v>
          </cell>
          <cell r="AA14">
            <v>703.029</v>
          </cell>
          <cell r="AB14">
            <v>664.36400000000003</v>
          </cell>
          <cell r="AC14">
            <v>1788.3420000000001</v>
          </cell>
          <cell r="AD14">
            <v>947.74300000000005</v>
          </cell>
          <cell r="AE14">
            <v>840.59900000000005</v>
          </cell>
          <cell r="AF14">
            <v>5606.1949999999997</v>
          </cell>
          <cell r="AG14">
            <v>3015.79</v>
          </cell>
          <cell r="AH14">
            <v>2590.4050000000002</v>
          </cell>
          <cell r="AI14">
            <v>2249.2040000000002</v>
          </cell>
          <cell r="AJ14">
            <v>1171.5029999999999</v>
          </cell>
          <cell r="AK14">
            <v>1077.7</v>
          </cell>
          <cell r="AL14">
            <v>3356.991</v>
          </cell>
          <cell r="AM14">
            <v>1844.287</v>
          </cell>
          <cell r="AN14">
            <v>1512.7049999999999</v>
          </cell>
          <cell r="AO14">
            <v>2082.1790000000001</v>
          </cell>
          <cell r="AP14">
            <v>1070.009</v>
          </cell>
          <cell r="AQ14">
            <v>1012.17</v>
          </cell>
          <cell r="AR14">
            <v>1274.8119999999999</v>
          </cell>
          <cell r="AS14">
            <v>774.27700000000004</v>
          </cell>
          <cell r="AT14">
            <v>500.53500000000003</v>
          </cell>
          <cell r="AU14">
            <v>1007.579</v>
          </cell>
          <cell r="AV14">
            <v>570.35500000000002</v>
          </cell>
          <cell r="AW14">
            <v>437.22399999999999</v>
          </cell>
          <cell r="AX14">
            <v>11449.819</v>
          </cell>
          <cell r="AY14">
            <v>6042.2939999999999</v>
          </cell>
          <cell r="AZ14">
            <v>5407.5249999999996</v>
          </cell>
          <cell r="BA14">
            <v>19854.566999999999</v>
          </cell>
          <cell r="BB14">
            <v>9761.2119999999995</v>
          </cell>
          <cell r="BC14">
            <v>10093.355</v>
          </cell>
          <cell r="BD14">
            <v>2997.127</v>
          </cell>
          <cell r="BE14">
            <v>1495.9179999999999</v>
          </cell>
          <cell r="BF14">
            <v>1501.2090000000001</v>
          </cell>
          <cell r="BG14">
            <v>2118.3510000000001</v>
          </cell>
          <cell r="BH14">
            <v>1093.0050000000001</v>
          </cell>
          <cell r="BI14">
            <v>1025.346</v>
          </cell>
          <cell r="BJ14">
            <v>1414.5550000000001</v>
          </cell>
          <cell r="BK14">
            <v>775.51300000000003</v>
          </cell>
          <cell r="BL14">
            <v>639.04200000000003</v>
          </cell>
          <cell r="BM14">
            <v>703.79600000000005</v>
          </cell>
          <cell r="BN14">
            <v>317.49200000000002</v>
          </cell>
          <cell r="BO14">
            <v>386.303</v>
          </cell>
          <cell r="BP14">
            <v>266.339</v>
          </cell>
          <cell r="BQ14">
            <v>107.619</v>
          </cell>
          <cell r="BR14">
            <v>158.72</v>
          </cell>
          <cell r="BS14">
            <v>303.77499999999998</v>
          </cell>
          <cell r="BT14">
            <v>159.78700000000001</v>
          </cell>
          <cell r="BU14">
            <v>143.988</v>
          </cell>
          <cell r="BV14">
            <v>575.00099999999998</v>
          </cell>
          <cell r="BW14">
            <v>243.126</v>
          </cell>
          <cell r="BX14">
            <v>331.875</v>
          </cell>
          <cell r="BY14">
            <v>1242.6130000000001</v>
          </cell>
          <cell r="BZ14">
            <v>613.75</v>
          </cell>
          <cell r="CA14">
            <v>628.86300000000006</v>
          </cell>
          <cell r="CB14">
            <v>768.37400000000002</v>
          </cell>
          <cell r="CC14">
            <v>420.197</v>
          </cell>
          <cell r="CD14">
            <v>348.17700000000002</v>
          </cell>
          <cell r="CE14">
            <v>73.905000000000001</v>
          </cell>
          <cell r="CF14">
            <v>27.420999999999999</v>
          </cell>
          <cell r="CG14">
            <v>46.484000000000002</v>
          </cell>
          <cell r="CH14">
            <v>474.23899999999998</v>
          </cell>
          <cell r="CI14">
            <v>193.553</v>
          </cell>
          <cell r="CJ14">
            <v>280.68599999999998</v>
          </cell>
          <cell r="CK14">
            <v>643.74199999999996</v>
          </cell>
          <cell r="CL14">
            <v>359.51799999999997</v>
          </cell>
          <cell r="CM14">
            <v>284.22399999999999</v>
          </cell>
          <cell r="CN14">
            <v>270.32</v>
          </cell>
          <cell r="CO14">
            <v>152.37299999999999</v>
          </cell>
          <cell r="CP14">
            <v>117.94799999999999</v>
          </cell>
          <cell r="CQ14">
            <v>239.20400000000001</v>
          </cell>
          <cell r="CR14">
            <v>150.15799999999999</v>
          </cell>
          <cell r="CS14">
            <v>89.046999999999997</v>
          </cell>
          <cell r="CT14">
            <v>39.470999999999997</v>
          </cell>
          <cell r="CU14">
            <v>23.308</v>
          </cell>
          <cell r="CV14">
            <v>16.163</v>
          </cell>
          <cell r="CW14">
            <v>404.53699999999998</v>
          </cell>
          <cell r="CX14">
            <v>209.36</v>
          </cell>
          <cell r="CY14">
            <v>195.17699999999999</v>
          </cell>
          <cell r="CZ14">
            <v>11932.655000000001</v>
          </cell>
          <cell r="DA14">
            <v>6295.0659999999998</v>
          </cell>
          <cell r="DB14">
            <v>5637.5889999999999</v>
          </cell>
          <cell r="DC14">
            <v>2380.4650000000001</v>
          </cell>
          <cell r="DD14">
            <v>1248.335</v>
          </cell>
          <cell r="DE14">
            <v>1132.1300000000001</v>
          </cell>
          <cell r="DF14">
            <v>655.02300000000002</v>
          </cell>
          <cell r="DG14">
            <v>344.58300000000003</v>
          </cell>
          <cell r="DH14">
            <v>310.43900000000002</v>
          </cell>
          <cell r="DI14">
            <v>684.52200000000005</v>
          </cell>
          <cell r="DJ14">
            <v>362.03199999999998</v>
          </cell>
          <cell r="DK14">
            <v>322.49</v>
          </cell>
          <cell r="DL14">
            <v>1040.921</v>
          </cell>
          <cell r="DM14">
            <v>541.72</v>
          </cell>
          <cell r="DN14">
            <v>499.20100000000002</v>
          </cell>
          <cell r="DO14">
            <v>9552.19</v>
          </cell>
          <cell r="DP14">
            <v>5046.7309999999998</v>
          </cell>
          <cell r="DQ14">
            <v>4505.4589999999998</v>
          </cell>
          <cell r="DR14">
            <v>4382.7809999999999</v>
          </cell>
          <cell r="DS14">
            <v>2298.123</v>
          </cell>
          <cell r="DT14">
            <v>2084.6579999999999</v>
          </cell>
          <cell r="DU14">
            <v>1280.0650000000001</v>
          </cell>
          <cell r="DV14">
            <v>677.29</v>
          </cell>
          <cell r="DW14">
            <v>602.77499999999998</v>
          </cell>
          <cell r="DX14">
            <v>1348.1310000000001</v>
          </cell>
          <cell r="DY14">
            <v>693.024</v>
          </cell>
          <cell r="DZ14">
            <v>655.10699999999997</v>
          </cell>
          <cell r="EA14">
            <v>1754.585</v>
          </cell>
          <cell r="EB14">
            <v>927.80899999999997</v>
          </cell>
          <cell r="EC14">
            <v>826.77599999999995</v>
          </cell>
          <cell r="ED14">
            <v>5169.4089999999997</v>
          </cell>
          <cell r="EE14">
            <v>2748.6080000000002</v>
          </cell>
          <cell r="EF14">
            <v>2420.8009999999999</v>
          </cell>
          <cell r="EG14">
            <v>2171.277</v>
          </cell>
          <cell r="EH14">
            <v>1125.395</v>
          </cell>
          <cell r="EI14">
            <v>1045.8810000000001</v>
          </cell>
          <cell r="EJ14">
            <v>2998.1329999999998</v>
          </cell>
          <cell r="EK14">
            <v>1623.212</v>
          </cell>
          <cell r="EL14">
            <v>1374.92</v>
          </cell>
          <cell r="EM14">
            <v>1954.8030000000001</v>
          </cell>
          <cell r="EN14">
            <v>992.42399999999998</v>
          </cell>
          <cell r="EO14">
            <v>962.37900000000002</v>
          </cell>
          <cell r="EP14">
            <v>1043.33</v>
          </cell>
          <cell r="EQ14">
            <v>630.78800000000001</v>
          </cell>
          <cell r="ER14">
            <v>412.541</v>
          </cell>
          <cell r="ES14">
            <v>1001.998</v>
          </cell>
          <cell r="ET14">
            <v>567.06299999999999</v>
          </cell>
          <cell r="EU14">
            <v>434.935</v>
          </cell>
          <cell r="EV14">
            <v>10930.656999999999</v>
          </cell>
          <cell r="EW14">
            <v>5728.0029999999997</v>
          </cell>
          <cell r="EX14">
            <v>5202.6540000000005</v>
          </cell>
          <cell r="EY14">
            <v>16112.022000000001</v>
          </cell>
          <cell r="EZ14">
            <v>7981.1509999999998</v>
          </cell>
          <cell r="FA14">
            <v>8130.8710000000001</v>
          </cell>
          <cell r="FB14">
            <v>2864.7170000000001</v>
          </cell>
          <cell r="FC14">
            <v>1415.5050000000001</v>
          </cell>
          <cell r="FD14">
            <v>1449.212</v>
          </cell>
          <cell r="FE14">
            <v>2071.0940000000001</v>
          </cell>
          <cell r="FF14">
            <v>1061.2940000000001</v>
          </cell>
          <cell r="FG14">
            <v>1009.8</v>
          </cell>
          <cell r="FH14">
            <v>1390.1959999999999</v>
          </cell>
          <cell r="FI14">
            <v>759.10299999999995</v>
          </cell>
          <cell r="FJ14">
            <v>631.09400000000005</v>
          </cell>
          <cell r="FK14">
            <v>680.89800000000002</v>
          </cell>
          <cell r="FL14">
            <v>302.19099999999997</v>
          </cell>
          <cell r="FM14">
            <v>378.70600000000002</v>
          </cell>
          <cell r="FN14">
            <v>260.30099999999999</v>
          </cell>
          <cell r="FO14">
            <v>104.18600000000001</v>
          </cell>
          <cell r="FP14">
            <v>156.11500000000001</v>
          </cell>
          <cell r="FQ14">
            <v>301.875</v>
          </cell>
          <cell r="FR14">
            <v>158.852</v>
          </cell>
          <cell r="FS14">
            <v>143.023</v>
          </cell>
          <cell r="FT14">
            <v>491.74799999999999</v>
          </cell>
          <cell r="FU14">
            <v>195.358</v>
          </cell>
          <cell r="FV14">
            <v>296.38900000000001</v>
          </cell>
          <cell r="FW14">
            <v>1183.9449999999999</v>
          </cell>
          <cell r="FX14">
            <v>579.33500000000004</v>
          </cell>
          <cell r="FY14">
            <v>604.61</v>
          </cell>
          <cell r="FZ14">
            <v>764.024</v>
          </cell>
          <cell r="GA14">
            <v>417.59899999999999</v>
          </cell>
          <cell r="GB14">
            <v>346.42599999999999</v>
          </cell>
          <cell r="GC14">
            <v>72.614999999999995</v>
          </cell>
          <cell r="GD14">
            <v>26.131</v>
          </cell>
          <cell r="GE14">
            <v>46.484000000000002</v>
          </cell>
          <cell r="GF14">
            <v>419.92099999999999</v>
          </cell>
          <cell r="GG14">
            <v>161.73699999999999</v>
          </cell>
          <cell r="GH14">
            <v>258.18400000000003</v>
          </cell>
          <cell r="GI14">
            <v>611.67600000000004</v>
          </cell>
          <cell r="GJ14">
            <v>341.93900000000002</v>
          </cell>
          <cell r="GK14">
            <v>269.73700000000002</v>
          </cell>
          <cell r="GL14">
            <v>265.02199999999999</v>
          </cell>
          <cell r="GM14">
            <v>149.83600000000001</v>
          </cell>
          <cell r="GN14">
            <v>115.18600000000001</v>
          </cell>
          <cell r="GO14">
            <v>237.97399999999999</v>
          </cell>
          <cell r="GP14">
            <v>149.464</v>
          </cell>
          <cell r="GQ14">
            <v>88.51</v>
          </cell>
          <cell r="GR14">
            <v>39.308999999999997</v>
          </cell>
          <cell r="GS14">
            <v>23.308</v>
          </cell>
          <cell r="GT14">
            <v>16.001999999999999</v>
          </cell>
          <cell r="GU14">
            <v>373.702</v>
          </cell>
          <cell r="GV14">
            <v>192.47399999999999</v>
          </cell>
          <cell r="GW14">
            <v>181.22800000000001</v>
          </cell>
          <cell r="GX14">
            <v>1912.5419999999999</v>
          </cell>
          <cell r="GY14">
            <v>971.27499999999998</v>
          </cell>
          <cell r="GZ14">
            <v>941.26800000000003</v>
          </cell>
          <cell r="HA14">
            <v>765.529</v>
          </cell>
          <cell r="HB14">
            <v>386.8</v>
          </cell>
          <cell r="HC14">
            <v>378.72899999999998</v>
          </cell>
          <cell r="HD14">
            <v>246.39400000000001</v>
          </cell>
          <cell r="HE14">
            <v>126.23</v>
          </cell>
          <cell r="HF14">
            <v>120.16500000000001</v>
          </cell>
          <cell r="HG14">
            <v>221.702</v>
          </cell>
          <cell r="HH14">
            <v>108</v>
          </cell>
          <cell r="HI14">
            <v>113.702</v>
          </cell>
          <cell r="HJ14">
            <v>297.43299999999999</v>
          </cell>
          <cell r="HK14">
            <v>152.571</v>
          </cell>
          <cell r="HL14">
            <v>144.86199999999999</v>
          </cell>
          <cell r="HM14">
            <v>1147.0129999999999</v>
          </cell>
          <cell r="HN14">
            <v>584.47400000000005</v>
          </cell>
          <cell r="HO14">
            <v>562.53899999999999</v>
          </cell>
          <cell r="HP14">
            <v>1001.38</v>
          </cell>
          <cell r="HQ14">
            <v>505.697</v>
          </cell>
          <cell r="HR14">
            <v>495.68299999999999</v>
          </cell>
          <cell r="HS14">
            <v>362.56</v>
          </cell>
          <cell r="HT14">
            <v>176.92400000000001</v>
          </cell>
          <cell r="HU14">
            <v>185.636</v>
          </cell>
          <cell r="HV14">
            <v>334.59500000000003</v>
          </cell>
          <cell r="HW14">
            <v>164.24100000000001</v>
          </cell>
          <cell r="HX14">
            <v>170.35400000000001</v>
          </cell>
          <cell r="HY14">
            <v>304.226</v>
          </cell>
          <cell r="HZ14">
            <v>164.53200000000001</v>
          </cell>
          <cell r="IA14">
            <v>139.69300000000001</v>
          </cell>
          <cell r="IB14">
            <v>145.63300000000001</v>
          </cell>
          <cell r="IC14">
            <v>78.777000000000001</v>
          </cell>
          <cell r="ID14">
            <v>66.855000000000004</v>
          </cell>
          <cell r="IE14">
            <v>139.80000000000001</v>
          </cell>
          <cell r="IF14">
            <v>76.185000000000002</v>
          </cell>
          <cell r="IG14">
            <v>63.615000000000002</v>
          </cell>
          <cell r="IH14">
            <v>5.8330000000000002</v>
          </cell>
          <cell r="II14">
            <v>2.5920000000000001</v>
          </cell>
          <cell r="IJ14">
            <v>3.24</v>
          </cell>
          <cell r="IK14">
            <v>5.8330000000000002</v>
          </cell>
          <cell r="IL14">
            <v>2.5920000000000001</v>
          </cell>
          <cell r="IM14">
            <v>3.24</v>
          </cell>
          <cell r="IN14">
            <v>0</v>
          </cell>
          <cell r="IO14">
            <v>0</v>
          </cell>
          <cell r="IP14">
            <v>0</v>
          </cell>
          <cell r="IQ14">
            <v>235.66499999999999</v>
          </cell>
        </row>
        <row r="15">
          <cell r="B15">
            <v>12729.348</v>
          </cell>
          <cell r="C15">
            <v>6741.9849999999997</v>
          </cell>
          <cell r="D15">
            <v>5987.3630000000003</v>
          </cell>
          <cell r="E15">
            <v>2423.3029999999999</v>
          </cell>
          <cell r="F15">
            <v>1248.375</v>
          </cell>
          <cell r="G15">
            <v>1174.9280000000001</v>
          </cell>
          <cell r="H15">
            <v>648.09900000000005</v>
          </cell>
          <cell r="I15">
            <v>325.39</v>
          </cell>
          <cell r="J15">
            <v>322.709</v>
          </cell>
          <cell r="K15">
            <v>680.16800000000001</v>
          </cell>
          <cell r="L15">
            <v>356.20699999999999</v>
          </cell>
          <cell r="M15">
            <v>323.96100000000001</v>
          </cell>
          <cell r="N15">
            <v>1095.037</v>
          </cell>
          <cell r="O15">
            <v>566.77800000000002</v>
          </cell>
          <cell r="P15">
            <v>528.25900000000001</v>
          </cell>
          <cell r="Q15">
            <v>10306.044</v>
          </cell>
          <cell r="R15">
            <v>5493.6090000000004</v>
          </cell>
          <cell r="S15">
            <v>4812.4350000000004</v>
          </cell>
          <cell r="T15">
            <v>4627.768</v>
          </cell>
          <cell r="U15">
            <v>2391.9859999999999</v>
          </cell>
          <cell r="V15">
            <v>2235.7820000000002</v>
          </cell>
          <cell r="W15">
            <v>1348.8109999999999</v>
          </cell>
          <cell r="X15">
            <v>680.31500000000005</v>
          </cell>
          <cell r="Y15">
            <v>668.49599999999998</v>
          </cell>
          <cell r="Z15">
            <v>1385.6410000000001</v>
          </cell>
          <cell r="AA15">
            <v>727.30399999999997</v>
          </cell>
          <cell r="AB15">
            <v>658.33799999999997</v>
          </cell>
          <cell r="AC15">
            <v>1893.316</v>
          </cell>
          <cell r="AD15">
            <v>984.36699999999996</v>
          </cell>
          <cell r="AE15">
            <v>908.94899999999996</v>
          </cell>
          <cell r="AF15">
            <v>5678.2759999999998</v>
          </cell>
          <cell r="AG15">
            <v>3101.623</v>
          </cell>
          <cell r="AH15">
            <v>2576.6529999999998</v>
          </cell>
          <cell r="AI15">
            <v>2297.4380000000001</v>
          </cell>
          <cell r="AJ15">
            <v>1229.759</v>
          </cell>
          <cell r="AK15">
            <v>1067.6790000000001</v>
          </cell>
          <cell r="AL15">
            <v>3380.8380000000002</v>
          </cell>
          <cell r="AM15">
            <v>1871.864</v>
          </cell>
          <cell r="AN15">
            <v>1508.9749999999999</v>
          </cell>
          <cell r="AO15">
            <v>2086.9160000000002</v>
          </cell>
          <cell r="AP15">
            <v>1102.1300000000001</v>
          </cell>
          <cell r="AQ15">
            <v>984.78599999999994</v>
          </cell>
          <cell r="AR15">
            <v>1293.922</v>
          </cell>
          <cell r="AS15">
            <v>769.73299999999995</v>
          </cell>
          <cell r="AT15">
            <v>524.18899999999996</v>
          </cell>
          <cell r="AU15">
            <v>1075.9880000000001</v>
          </cell>
          <cell r="AV15">
            <v>588.81600000000003</v>
          </cell>
          <cell r="AW15">
            <v>487.17200000000003</v>
          </cell>
          <cell r="AX15">
            <v>11653.36</v>
          </cell>
          <cell r="AY15">
            <v>6153.1679999999997</v>
          </cell>
          <cell r="AZ15">
            <v>5500.1909999999998</v>
          </cell>
          <cell r="BA15">
            <v>20101.898000000001</v>
          </cell>
          <cell r="BB15">
            <v>9867.4989999999998</v>
          </cell>
          <cell r="BC15">
            <v>10234.398999999999</v>
          </cell>
          <cell r="BD15">
            <v>3162.6610000000001</v>
          </cell>
          <cell r="BE15">
            <v>1560.0350000000001</v>
          </cell>
          <cell r="BF15">
            <v>1602.626</v>
          </cell>
          <cell r="BG15">
            <v>2258.8580000000002</v>
          </cell>
          <cell r="BH15">
            <v>1147.425</v>
          </cell>
          <cell r="BI15">
            <v>1111.433</v>
          </cell>
          <cell r="BJ15">
            <v>1481.35</v>
          </cell>
          <cell r="BK15">
            <v>808.14</v>
          </cell>
          <cell r="BL15">
            <v>673.21</v>
          </cell>
          <cell r="BM15">
            <v>777.50800000000004</v>
          </cell>
          <cell r="BN15">
            <v>339.28500000000003</v>
          </cell>
          <cell r="BO15">
            <v>438.22300000000001</v>
          </cell>
          <cell r="BP15">
            <v>286.62799999999999</v>
          </cell>
          <cell r="BQ15">
            <v>117.745</v>
          </cell>
          <cell r="BR15">
            <v>168.88300000000001</v>
          </cell>
          <cell r="BS15">
            <v>285.93299999999999</v>
          </cell>
          <cell r="BT15">
            <v>162.501</v>
          </cell>
          <cell r="BU15">
            <v>123.432</v>
          </cell>
          <cell r="BV15">
            <v>617.87</v>
          </cell>
          <cell r="BW15">
            <v>250.10900000000001</v>
          </cell>
          <cell r="BX15">
            <v>367.76100000000002</v>
          </cell>
          <cell r="BY15">
            <v>1351.2270000000001</v>
          </cell>
          <cell r="BZ15">
            <v>631.45100000000002</v>
          </cell>
          <cell r="CA15">
            <v>719.77499999999998</v>
          </cell>
          <cell r="CB15">
            <v>835.50300000000004</v>
          </cell>
          <cell r="CC15">
            <v>439.47399999999999</v>
          </cell>
          <cell r="CD15">
            <v>396.029</v>
          </cell>
          <cell r="CE15">
            <v>89.346999999999994</v>
          </cell>
          <cell r="CF15">
            <v>32.015999999999998</v>
          </cell>
          <cell r="CG15">
            <v>57.331000000000003</v>
          </cell>
          <cell r="CH15">
            <v>515.72299999999996</v>
          </cell>
          <cell r="CI15">
            <v>191.977</v>
          </cell>
          <cell r="CJ15">
            <v>323.74599999999998</v>
          </cell>
          <cell r="CK15">
            <v>628.56399999999996</v>
          </cell>
          <cell r="CL15">
            <v>369.97500000000002</v>
          </cell>
          <cell r="CM15">
            <v>258.589</v>
          </cell>
          <cell r="CN15">
            <v>271.81400000000002</v>
          </cell>
          <cell r="CO15">
            <v>176.47800000000001</v>
          </cell>
          <cell r="CP15">
            <v>95.335999999999999</v>
          </cell>
          <cell r="CQ15">
            <v>240.48500000000001</v>
          </cell>
          <cell r="CR15">
            <v>149.34200000000001</v>
          </cell>
          <cell r="CS15">
            <v>91.143000000000001</v>
          </cell>
          <cell r="CT15">
            <v>37.200000000000003</v>
          </cell>
          <cell r="CU15">
            <v>22.126999999999999</v>
          </cell>
          <cell r="CV15">
            <v>15.073</v>
          </cell>
          <cell r="CW15">
            <v>388.07900000000001</v>
          </cell>
          <cell r="CX15">
            <v>220.63300000000001</v>
          </cell>
          <cell r="CY15">
            <v>167.447</v>
          </cell>
          <cell r="CZ15">
            <v>12161.798000000001</v>
          </cell>
          <cell r="DA15">
            <v>6392.53</v>
          </cell>
          <cell r="DB15">
            <v>5769.268</v>
          </cell>
          <cell r="DC15">
            <v>2397.5520000000001</v>
          </cell>
          <cell r="DD15">
            <v>1230.1089999999999</v>
          </cell>
          <cell r="DE15">
            <v>1167.443</v>
          </cell>
          <cell r="DF15">
            <v>639.649</v>
          </cell>
          <cell r="DG15">
            <v>320.24900000000002</v>
          </cell>
          <cell r="DH15">
            <v>319.40100000000001</v>
          </cell>
          <cell r="DI15">
            <v>672.12199999999996</v>
          </cell>
          <cell r="DJ15">
            <v>350.38499999999999</v>
          </cell>
          <cell r="DK15">
            <v>321.73700000000002</v>
          </cell>
          <cell r="DL15">
            <v>1085.78</v>
          </cell>
          <cell r="DM15">
            <v>559.47500000000002</v>
          </cell>
          <cell r="DN15">
            <v>526.30499999999995</v>
          </cell>
          <cell r="DO15">
            <v>9764.2459999999992</v>
          </cell>
          <cell r="DP15">
            <v>5162.4219999999996</v>
          </cell>
          <cell r="DQ15">
            <v>4601.8249999999998</v>
          </cell>
          <cell r="DR15">
            <v>4554.6530000000002</v>
          </cell>
          <cell r="DS15">
            <v>2349.9430000000002</v>
          </cell>
          <cell r="DT15">
            <v>2204.71</v>
          </cell>
          <cell r="DU15">
            <v>1331.2639999999999</v>
          </cell>
          <cell r="DV15">
            <v>670.61199999999997</v>
          </cell>
          <cell r="DW15">
            <v>660.65200000000004</v>
          </cell>
          <cell r="DX15">
            <v>1365.34</v>
          </cell>
          <cell r="DY15">
            <v>714.50300000000004</v>
          </cell>
          <cell r="DZ15">
            <v>650.83699999999999</v>
          </cell>
          <cell r="EA15">
            <v>1858.049</v>
          </cell>
          <cell r="EB15">
            <v>964.82799999999997</v>
          </cell>
          <cell r="EC15">
            <v>893.221</v>
          </cell>
          <cell r="ED15">
            <v>5209.5929999999998</v>
          </cell>
          <cell r="EE15">
            <v>2812.4789999999998</v>
          </cell>
          <cell r="EF15">
            <v>2397.114</v>
          </cell>
          <cell r="EG15">
            <v>2226.8470000000002</v>
          </cell>
          <cell r="EH15">
            <v>1188.0940000000001</v>
          </cell>
          <cell r="EI15">
            <v>1038.7529999999999</v>
          </cell>
          <cell r="EJ15">
            <v>2982.7460000000001</v>
          </cell>
          <cell r="EK15">
            <v>1624.385</v>
          </cell>
          <cell r="EL15">
            <v>1358.3610000000001</v>
          </cell>
          <cell r="EM15">
            <v>1956.1469999999999</v>
          </cell>
          <cell r="EN15">
            <v>1027.77</v>
          </cell>
          <cell r="EO15">
            <v>928.37599999999998</v>
          </cell>
          <cell r="EP15">
            <v>1026.5989999999999</v>
          </cell>
          <cell r="EQ15">
            <v>596.61500000000001</v>
          </cell>
          <cell r="ER15">
            <v>429.98500000000001</v>
          </cell>
          <cell r="ES15">
            <v>1069.1479999999999</v>
          </cell>
          <cell r="ET15">
            <v>583.74699999999996</v>
          </cell>
          <cell r="EU15">
            <v>485.4</v>
          </cell>
          <cell r="EV15">
            <v>11092.65</v>
          </cell>
          <cell r="EW15">
            <v>5808.7830000000004</v>
          </cell>
          <cell r="EX15">
            <v>5283.8670000000002</v>
          </cell>
          <cell r="EY15">
            <v>16297.346</v>
          </cell>
          <cell r="EZ15">
            <v>8065.8149999999996</v>
          </cell>
          <cell r="FA15">
            <v>8231.5310000000009</v>
          </cell>
          <cell r="FB15">
            <v>3001.931</v>
          </cell>
          <cell r="FC15">
            <v>1469.1769999999999</v>
          </cell>
          <cell r="FD15">
            <v>1532.7529999999999</v>
          </cell>
          <cell r="FE15">
            <v>2204.2550000000001</v>
          </cell>
          <cell r="FF15">
            <v>1112.854</v>
          </cell>
          <cell r="FG15">
            <v>1091.4010000000001</v>
          </cell>
          <cell r="FH15">
            <v>1448.1089999999999</v>
          </cell>
          <cell r="FI15">
            <v>786.18499999999995</v>
          </cell>
          <cell r="FJ15">
            <v>661.92399999999998</v>
          </cell>
          <cell r="FK15">
            <v>756.14599999999996</v>
          </cell>
          <cell r="FL15">
            <v>326.66899999999998</v>
          </cell>
          <cell r="FM15">
            <v>429.47699999999998</v>
          </cell>
          <cell r="FN15">
            <v>278.625</v>
          </cell>
          <cell r="FO15">
            <v>112.59</v>
          </cell>
          <cell r="FP15">
            <v>166.035</v>
          </cell>
          <cell r="FQ15">
            <v>278.678</v>
          </cell>
          <cell r="FR15">
            <v>158.244</v>
          </cell>
          <cell r="FS15">
            <v>120.434</v>
          </cell>
          <cell r="FT15">
            <v>518.99800000000005</v>
          </cell>
          <cell r="FU15">
            <v>198.08</v>
          </cell>
          <cell r="FV15">
            <v>320.91800000000001</v>
          </cell>
          <cell r="FW15">
            <v>1283.8530000000001</v>
          </cell>
          <cell r="FX15">
            <v>596.02300000000002</v>
          </cell>
          <cell r="FY15">
            <v>687.83</v>
          </cell>
          <cell r="FZ15">
            <v>831.97199999999998</v>
          </cell>
          <cell r="GA15">
            <v>436.49599999999998</v>
          </cell>
          <cell r="GB15">
            <v>395.476</v>
          </cell>
          <cell r="GC15">
            <v>89.346999999999994</v>
          </cell>
          <cell r="GD15">
            <v>32.015999999999998</v>
          </cell>
          <cell r="GE15">
            <v>57.331000000000003</v>
          </cell>
          <cell r="GF15">
            <v>451.88</v>
          </cell>
          <cell r="GG15">
            <v>159.52699999999999</v>
          </cell>
          <cell r="GH15">
            <v>292.35300000000001</v>
          </cell>
          <cell r="GI15">
            <v>582.971</v>
          </cell>
          <cell r="GJ15">
            <v>344.048</v>
          </cell>
          <cell r="GK15">
            <v>238.923</v>
          </cell>
          <cell r="GL15">
            <v>261.28699999999998</v>
          </cell>
          <cell r="GM15">
            <v>170.29599999999999</v>
          </cell>
          <cell r="GN15">
            <v>90.991</v>
          </cell>
          <cell r="GO15">
            <v>237.17500000000001</v>
          </cell>
          <cell r="GP15">
            <v>147.251</v>
          </cell>
          <cell r="GQ15">
            <v>89.924000000000007</v>
          </cell>
          <cell r="GR15">
            <v>36.545999999999999</v>
          </cell>
          <cell r="GS15">
            <v>21.943000000000001</v>
          </cell>
          <cell r="GT15">
            <v>14.603999999999999</v>
          </cell>
          <cell r="GU15">
            <v>345.79500000000002</v>
          </cell>
          <cell r="GV15">
            <v>196.797</v>
          </cell>
          <cell r="GW15">
            <v>148.999</v>
          </cell>
          <cell r="GX15">
            <v>1973.749</v>
          </cell>
          <cell r="GY15">
            <v>1007.0359999999999</v>
          </cell>
          <cell r="GZ15">
            <v>966.71299999999997</v>
          </cell>
          <cell r="HA15">
            <v>789.94899999999996</v>
          </cell>
          <cell r="HB15">
            <v>397.15699999999998</v>
          </cell>
          <cell r="HC15">
            <v>392.79199999999997</v>
          </cell>
          <cell r="HD15">
            <v>237.76400000000001</v>
          </cell>
          <cell r="HE15">
            <v>115.148</v>
          </cell>
          <cell r="HF15">
            <v>122.616</v>
          </cell>
          <cell r="HG15">
            <v>220.83099999999999</v>
          </cell>
          <cell r="HH15">
            <v>109.616</v>
          </cell>
          <cell r="HI15">
            <v>111.215</v>
          </cell>
          <cell r="HJ15">
            <v>331.35300000000001</v>
          </cell>
          <cell r="HK15">
            <v>172.393</v>
          </cell>
          <cell r="HL15">
            <v>158.96</v>
          </cell>
          <cell r="HM15">
            <v>1183.8</v>
          </cell>
          <cell r="HN15">
            <v>609.87900000000002</v>
          </cell>
          <cell r="HO15">
            <v>573.92100000000005</v>
          </cell>
          <cell r="HP15">
            <v>1060.5519999999999</v>
          </cell>
          <cell r="HQ15">
            <v>541.19899999999996</v>
          </cell>
          <cell r="HR15">
            <v>519.35299999999995</v>
          </cell>
          <cell r="HS15">
            <v>385.96600000000001</v>
          </cell>
          <cell r="HT15">
            <v>191.566</v>
          </cell>
          <cell r="HU15">
            <v>194.4</v>
          </cell>
          <cell r="HV15">
            <v>348.92</v>
          </cell>
          <cell r="HW15">
            <v>176.05</v>
          </cell>
          <cell r="HX15">
            <v>172.87</v>
          </cell>
          <cell r="HY15">
            <v>325.666</v>
          </cell>
          <cell r="HZ15">
            <v>173.584</v>
          </cell>
          <cell r="IA15">
            <v>152.083</v>
          </cell>
          <cell r="IB15">
            <v>123.248</v>
          </cell>
          <cell r="IC15">
            <v>68.680000000000007</v>
          </cell>
          <cell r="ID15">
            <v>54.567999999999998</v>
          </cell>
          <cell r="IE15">
            <v>118.57</v>
          </cell>
          <cell r="IF15">
            <v>68.009</v>
          </cell>
          <cell r="IG15">
            <v>50.561</v>
          </cell>
          <cell r="IH15">
            <v>4.6779999999999999</v>
          </cell>
          <cell r="II15">
            <v>0.67100000000000004</v>
          </cell>
          <cell r="IJ15">
            <v>4.008</v>
          </cell>
          <cell r="IK15">
            <v>4.6779999999999999</v>
          </cell>
          <cell r="IL15">
            <v>0.67100000000000004</v>
          </cell>
          <cell r="IM15">
            <v>4.008</v>
          </cell>
          <cell r="IN15">
            <v>0</v>
          </cell>
          <cell r="IO15">
            <v>0</v>
          </cell>
          <cell r="IP15">
            <v>0</v>
          </cell>
          <cell r="IQ15">
            <v>281.17399999999998</v>
          </cell>
        </row>
        <row r="16">
          <cell r="B16">
            <v>12980.137000000001</v>
          </cell>
          <cell r="C16">
            <v>6826.991</v>
          </cell>
          <cell r="D16">
            <v>6153.1459999999997</v>
          </cell>
          <cell r="E16">
            <v>2397.5030000000002</v>
          </cell>
          <cell r="F16">
            <v>1224.088</v>
          </cell>
          <cell r="G16">
            <v>1173.415</v>
          </cell>
          <cell r="H16">
            <v>608.79499999999996</v>
          </cell>
          <cell r="I16">
            <v>304.06299999999999</v>
          </cell>
          <cell r="J16">
            <v>304.733</v>
          </cell>
          <cell r="K16">
            <v>707.87900000000002</v>
          </cell>
          <cell r="L16">
            <v>359.44200000000001</v>
          </cell>
          <cell r="M16">
            <v>348.43599999999998</v>
          </cell>
          <cell r="N16">
            <v>1080.829</v>
          </cell>
          <cell r="O16">
            <v>560.58299999999997</v>
          </cell>
          <cell r="P16">
            <v>520.24599999999998</v>
          </cell>
          <cell r="Q16">
            <v>10582.634</v>
          </cell>
          <cell r="R16">
            <v>5602.9030000000002</v>
          </cell>
          <cell r="S16">
            <v>4979.7309999999998</v>
          </cell>
          <cell r="T16">
            <v>4827.7430000000004</v>
          </cell>
          <cell r="U16">
            <v>2492.172</v>
          </cell>
          <cell r="V16">
            <v>2335.5709999999999</v>
          </cell>
          <cell r="W16">
            <v>1330.2260000000001</v>
          </cell>
          <cell r="X16">
            <v>655.99800000000005</v>
          </cell>
          <cell r="Y16">
            <v>674.22699999999998</v>
          </cell>
          <cell r="Z16">
            <v>1547.4090000000001</v>
          </cell>
          <cell r="AA16">
            <v>821.42399999999998</v>
          </cell>
          <cell r="AB16">
            <v>725.98599999999999</v>
          </cell>
          <cell r="AC16">
            <v>1950.1079999999999</v>
          </cell>
          <cell r="AD16">
            <v>1014.75</v>
          </cell>
          <cell r="AE16">
            <v>935.35799999999995</v>
          </cell>
          <cell r="AF16">
            <v>5754.8909999999996</v>
          </cell>
          <cell r="AG16">
            <v>3110.7310000000002</v>
          </cell>
          <cell r="AH16">
            <v>2644.16</v>
          </cell>
          <cell r="AI16">
            <v>2241.0790000000002</v>
          </cell>
          <cell r="AJ16">
            <v>1191.1610000000001</v>
          </cell>
          <cell r="AK16">
            <v>1049.9179999999999</v>
          </cell>
          <cell r="AL16">
            <v>3513.8119999999999</v>
          </cell>
          <cell r="AM16">
            <v>1919.57</v>
          </cell>
          <cell r="AN16">
            <v>1594.242</v>
          </cell>
          <cell r="AO16">
            <v>2170</v>
          </cell>
          <cell r="AP16">
            <v>1118.4739999999999</v>
          </cell>
          <cell r="AQ16">
            <v>1051.527</v>
          </cell>
          <cell r="AR16">
            <v>1343.8109999999999</v>
          </cell>
          <cell r="AS16">
            <v>801.096</v>
          </cell>
          <cell r="AT16">
            <v>542.71500000000003</v>
          </cell>
          <cell r="AU16">
            <v>1056.5350000000001</v>
          </cell>
          <cell r="AV16">
            <v>575.74400000000003</v>
          </cell>
          <cell r="AW16">
            <v>480.791</v>
          </cell>
          <cell r="AX16">
            <v>11923.602000000001</v>
          </cell>
          <cell r="AY16">
            <v>6251.2470000000003</v>
          </cell>
          <cell r="AZ16">
            <v>5672.3549999999996</v>
          </cell>
          <cell r="BA16">
            <v>20505.88</v>
          </cell>
          <cell r="BB16">
            <v>10097.288</v>
          </cell>
          <cell r="BC16">
            <v>10408.592000000001</v>
          </cell>
          <cell r="BD16">
            <v>3257.07</v>
          </cell>
          <cell r="BE16">
            <v>1633.047</v>
          </cell>
          <cell r="BF16">
            <v>1624.0229999999999</v>
          </cell>
          <cell r="BG16">
            <v>2337.5790000000002</v>
          </cell>
          <cell r="BH16">
            <v>1202.8889999999999</v>
          </cell>
          <cell r="BI16">
            <v>1134.69</v>
          </cell>
          <cell r="BJ16">
            <v>1557.779</v>
          </cell>
          <cell r="BK16">
            <v>841.69</v>
          </cell>
          <cell r="BL16">
            <v>716.08900000000006</v>
          </cell>
          <cell r="BM16">
            <v>779.8</v>
          </cell>
          <cell r="BN16">
            <v>361.19900000000001</v>
          </cell>
          <cell r="BO16">
            <v>418.601</v>
          </cell>
          <cell r="BP16">
            <v>309.03800000000001</v>
          </cell>
          <cell r="BQ16">
            <v>122.009</v>
          </cell>
          <cell r="BR16">
            <v>187.029</v>
          </cell>
          <cell r="BS16">
            <v>286.13</v>
          </cell>
          <cell r="BT16">
            <v>170.149</v>
          </cell>
          <cell r="BU16">
            <v>115.98099999999999</v>
          </cell>
          <cell r="BV16">
            <v>633.36</v>
          </cell>
          <cell r="BW16">
            <v>260.00900000000001</v>
          </cell>
          <cell r="BX16">
            <v>373.35199999999998</v>
          </cell>
          <cell r="BY16">
            <v>1305.481</v>
          </cell>
          <cell r="BZ16">
            <v>620.82000000000005</v>
          </cell>
          <cell r="CA16">
            <v>684.66099999999994</v>
          </cell>
          <cell r="CB16">
            <v>795.88699999999994</v>
          </cell>
          <cell r="CC16">
            <v>420.63799999999998</v>
          </cell>
          <cell r="CD16">
            <v>375.24900000000002</v>
          </cell>
          <cell r="CE16">
            <v>85.941000000000003</v>
          </cell>
          <cell r="CF16">
            <v>30.17</v>
          </cell>
          <cell r="CG16">
            <v>55.77</v>
          </cell>
          <cell r="CH16">
            <v>509.59399999999999</v>
          </cell>
          <cell r="CI16">
            <v>200.18199999999999</v>
          </cell>
          <cell r="CJ16">
            <v>309.41199999999998</v>
          </cell>
          <cell r="CK16">
            <v>670.54399999999998</v>
          </cell>
          <cell r="CL16">
            <v>385.08100000000002</v>
          </cell>
          <cell r="CM16">
            <v>285.46300000000002</v>
          </cell>
          <cell r="CN16">
            <v>268.35500000000002</v>
          </cell>
          <cell r="CO16">
            <v>174.36</v>
          </cell>
          <cell r="CP16">
            <v>93.995000000000005</v>
          </cell>
          <cell r="CQ16">
            <v>260.64800000000002</v>
          </cell>
          <cell r="CR16">
            <v>155.10499999999999</v>
          </cell>
          <cell r="CS16">
            <v>105.542</v>
          </cell>
          <cell r="CT16">
            <v>45.072000000000003</v>
          </cell>
          <cell r="CU16">
            <v>21.231000000000002</v>
          </cell>
          <cell r="CV16">
            <v>23.841000000000001</v>
          </cell>
          <cell r="CW16">
            <v>409.89699999999999</v>
          </cell>
          <cell r="CX16">
            <v>229.976</v>
          </cell>
          <cell r="CY16">
            <v>179.92099999999999</v>
          </cell>
          <cell r="CZ16">
            <v>12385.513000000001</v>
          </cell>
          <cell r="DA16">
            <v>6475.1790000000001</v>
          </cell>
          <cell r="DB16">
            <v>5910.3339999999998</v>
          </cell>
          <cell r="DC16">
            <v>2374.297</v>
          </cell>
          <cell r="DD16">
            <v>1211.146</v>
          </cell>
          <cell r="DE16">
            <v>1163.1510000000001</v>
          </cell>
          <cell r="DF16">
            <v>601.71500000000003</v>
          </cell>
          <cell r="DG16">
            <v>299.52699999999999</v>
          </cell>
          <cell r="DH16">
            <v>302.18799999999999</v>
          </cell>
          <cell r="DI16">
            <v>701.05100000000004</v>
          </cell>
          <cell r="DJ16">
            <v>356.15899999999999</v>
          </cell>
          <cell r="DK16">
            <v>344.892</v>
          </cell>
          <cell r="DL16">
            <v>1071.5309999999999</v>
          </cell>
          <cell r="DM16">
            <v>555.46</v>
          </cell>
          <cell r="DN16">
            <v>516.07100000000003</v>
          </cell>
          <cell r="DO16">
            <v>10011.215</v>
          </cell>
          <cell r="DP16">
            <v>5264.0330000000004</v>
          </cell>
          <cell r="DQ16">
            <v>4747.183</v>
          </cell>
          <cell r="DR16">
            <v>4744.0659999999998</v>
          </cell>
          <cell r="DS16">
            <v>2437.0970000000002</v>
          </cell>
          <cell r="DT16">
            <v>2306.9690000000001</v>
          </cell>
          <cell r="DU16">
            <v>1314.16</v>
          </cell>
          <cell r="DV16">
            <v>645.80200000000002</v>
          </cell>
          <cell r="DW16">
            <v>668.35799999999995</v>
          </cell>
          <cell r="DX16">
            <v>1528.742</v>
          </cell>
          <cell r="DY16">
            <v>809.31600000000003</v>
          </cell>
          <cell r="DZ16">
            <v>719.42700000000002</v>
          </cell>
          <cell r="EA16">
            <v>1901.163</v>
          </cell>
          <cell r="EB16">
            <v>981.98</v>
          </cell>
          <cell r="EC16">
            <v>919.18399999999997</v>
          </cell>
          <cell r="ED16">
            <v>5267.15</v>
          </cell>
          <cell r="EE16">
            <v>2826.9360000000001</v>
          </cell>
          <cell r="EF16">
            <v>2440.2130000000002</v>
          </cell>
          <cell r="EG16">
            <v>2150.6849999999999</v>
          </cell>
          <cell r="EH16">
            <v>1135.1010000000001</v>
          </cell>
          <cell r="EI16">
            <v>1015.5839999999999</v>
          </cell>
          <cell r="EJ16">
            <v>3116.4639999999999</v>
          </cell>
          <cell r="EK16">
            <v>1691.835</v>
          </cell>
          <cell r="EL16">
            <v>1424.6289999999999</v>
          </cell>
          <cell r="EM16">
            <v>2045.0820000000001</v>
          </cell>
          <cell r="EN16">
            <v>1053.249</v>
          </cell>
          <cell r="EO16">
            <v>991.83399999999995</v>
          </cell>
          <cell r="EP16">
            <v>1071.3820000000001</v>
          </cell>
          <cell r="EQ16">
            <v>638.58600000000001</v>
          </cell>
          <cell r="ER16">
            <v>432.79500000000002</v>
          </cell>
          <cell r="ES16">
            <v>1051.1010000000001</v>
          </cell>
          <cell r="ET16">
            <v>572.89200000000005</v>
          </cell>
          <cell r="EU16">
            <v>478.21</v>
          </cell>
          <cell r="EV16">
            <v>11334.412</v>
          </cell>
          <cell r="EW16">
            <v>5902.2879999999996</v>
          </cell>
          <cell r="EX16">
            <v>5432.1239999999998</v>
          </cell>
          <cell r="EY16">
            <v>16521.992999999999</v>
          </cell>
          <cell r="EZ16">
            <v>8195.0409999999993</v>
          </cell>
          <cell r="FA16">
            <v>8326.9519999999993</v>
          </cell>
          <cell r="FB16">
            <v>3092.7069999999999</v>
          </cell>
          <cell r="FC16">
            <v>1539.5450000000001</v>
          </cell>
          <cell r="FD16">
            <v>1553.162</v>
          </cell>
          <cell r="FE16">
            <v>2281.2339999999999</v>
          </cell>
          <cell r="FF16">
            <v>1167.3889999999999</v>
          </cell>
          <cell r="FG16">
            <v>1113.845</v>
          </cell>
          <cell r="FH16">
            <v>1528.423</v>
          </cell>
          <cell r="FI16">
            <v>824.21900000000005</v>
          </cell>
          <cell r="FJ16">
            <v>704.20299999999997</v>
          </cell>
          <cell r="FK16">
            <v>752.81200000000001</v>
          </cell>
          <cell r="FL16">
            <v>343.17</v>
          </cell>
          <cell r="FM16">
            <v>409.642</v>
          </cell>
          <cell r="FN16">
            <v>304.62900000000002</v>
          </cell>
          <cell r="FO16">
            <v>120.628</v>
          </cell>
          <cell r="FP16">
            <v>184.001</v>
          </cell>
          <cell r="FQ16">
            <v>280.27300000000002</v>
          </cell>
          <cell r="FR16">
            <v>167.02799999999999</v>
          </cell>
          <cell r="FS16">
            <v>113.244</v>
          </cell>
          <cell r="FT16">
            <v>531.20000000000005</v>
          </cell>
          <cell r="FU16">
            <v>205.12700000000001</v>
          </cell>
          <cell r="FV16">
            <v>326.07299999999998</v>
          </cell>
          <cell r="FW16">
            <v>1243.9639999999999</v>
          </cell>
          <cell r="FX16">
            <v>589.47799999999995</v>
          </cell>
          <cell r="FY16">
            <v>654.48599999999999</v>
          </cell>
          <cell r="FZ16">
            <v>791.36300000000006</v>
          </cell>
          <cell r="GA16">
            <v>418.69600000000003</v>
          </cell>
          <cell r="GB16">
            <v>372.66699999999997</v>
          </cell>
          <cell r="GC16">
            <v>85.242999999999995</v>
          </cell>
          <cell r="GD16">
            <v>30.17</v>
          </cell>
          <cell r="GE16">
            <v>55.073</v>
          </cell>
          <cell r="GF16">
            <v>452.601</v>
          </cell>
          <cell r="GG16">
            <v>170.78200000000001</v>
          </cell>
          <cell r="GH16">
            <v>281.81900000000002</v>
          </cell>
          <cell r="GI16">
            <v>618.61</v>
          </cell>
          <cell r="GJ16">
            <v>355.56900000000002</v>
          </cell>
          <cell r="GK16">
            <v>263.041</v>
          </cell>
          <cell r="GL16">
            <v>259.59699999999998</v>
          </cell>
          <cell r="GM16">
            <v>169.256</v>
          </cell>
          <cell r="GN16">
            <v>90.34</v>
          </cell>
          <cell r="GO16">
            <v>259.738</v>
          </cell>
          <cell r="GP16">
            <v>154.196</v>
          </cell>
          <cell r="GQ16">
            <v>105.542</v>
          </cell>
          <cell r="GR16">
            <v>45.072000000000003</v>
          </cell>
          <cell r="GS16">
            <v>21.231000000000002</v>
          </cell>
          <cell r="GT16">
            <v>23.841000000000001</v>
          </cell>
          <cell r="GU16">
            <v>358.87099999999998</v>
          </cell>
          <cell r="GV16">
            <v>201.37299999999999</v>
          </cell>
          <cell r="GW16">
            <v>157.49799999999999</v>
          </cell>
          <cell r="GX16">
            <v>1942.6959999999999</v>
          </cell>
          <cell r="GY16">
            <v>971.24</v>
          </cell>
          <cell r="GZ16">
            <v>971.45500000000004</v>
          </cell>
          <cell r="HA16">
            <v>753.24300000000005</v>
          </cell>
          <cell r="HB16">
            <v>372.322</v>
          </cell>
          <cell r="HC16">
            <v>380.92099999999999</v>
          </cell>
          <cell r="HD16">
            <v>212.16200000000001</v>
          </cell>
          <cell r="HE16">
            <v>108.884</v>
          </cell>
          <cell r="HF16">
            <v>103.279</v>
          </cell>
          <cell r="HG16">
            <v>234.898</v>
          </cell>
          <cell r="HH16">
            <v>118.873</v>
          </cell>
          <cell r="HI16">
            <v>116.02500000000001</v>
          </cell>
          <cell r="HJ16">
            <v>306.18299999999999</v>
          </cell>
          <cell r="HK16">
            <v>144.566</v>
          </cell>
          <cell r="HL16">
            <v>161.61699999999999</v>
          </cell>
          <cell r="HM16">
            <v>1189.452</v>
          </cell>
          <cell r="HN16">
            <v>598.91800000000001</v>
          </cell>
          <cell r="HO16">
            <v>590.53399999999999</v>
          </cell>
          <cell r="HP16">
            <v>1075.17</v>
          </cell>
          <cell r="HQ16">
            <v>537.59699999999998</v>
          </cell>
          <cell r="HR16">
            <v>537.572</v>
          </cell>
          <cell r="HS16">
            <v>380.43599999999998</v>
          </cell>
          <cell r="HT16">
            <v>177.54900000000001</v>
          </cell>
          <cell r="HU16">
            <v>202.887</v>
          </cell>
          <cell r="HV16">
            <v>364.11399999999998</v>
          </cell>
          <cell r="HW16">
            <v>195.09299999999999</v>
          </cell>
          <cell r="HX16">
            <v>169.02099999999999</v>
          </cell>
          <cell r="HY16">
            <v>330.62</v>
          </cell>
          <cell r="HZ16">
            <v>164.95599999999999</v>
          </cell>
          <cell r="IA16">
            <v>165.66399999999999</v>
          </cell>
          <cell r="IB16">
            <v>114.283</v>
          </cell>
          <cell r="IC16">
            <v>61.320999999999998</v>
          </cell>
          <cell r="ID16">
            <v>52.962000000000003</v>
          </cell>
          <cell r="IE16">
            <v>112.08</v>
          </cell>
          <cell r="IF16">
            <v>60.023000000000003</v>
          </cell>
          <cell r="IG16">
            <v>52.057000000000002</v>
          </cell>
          <cell r="IH16">
            <v>2.2029999999999998</v>
          </cell>
          <cell r="II16">
            <v>1.298</v>
          </cell>
          <cell r="IJ16">
            <v>0.90500000000000003</v>
          </cell>
          <cell r="IK16">
            <v>2.2029999999999998</v>
          </cell>
          <cell r="IL16">
            <v>1.298</v>
          </cell>
          <cell r="IM16">
            <v>0.90500000000000003</v>
          </cell>
          <cell r="IN16">
            <v>0</v>
          </cell>
          <cell r="IO16">
            <v>0</v>
          </cell>
          <cell r="IP16">
            <v>0</v>
          </cell>
          <cell r="IQ16">
            <v>249.93199999999999</v>
          </cell>
        </row>
        <row r="17">
          <cell r="B17">
            <v>12947.324000000001</v>
          </cell>
          <cell r="C17">
            <v>6797.5029999999997</v>
          </cell>
          <cell r="D17">
            <v>6149.8209999999999</v>
          </cell>
          <cell r="E17">
            <v>2276.9609999999998</v>
          </cell>
          <cell r="F17">
            <v>1144.857</v>
          </cell>
          <cell r="G17">
            <v>1132.105</v>
          </cell>
          <cell r="H17">
            <v>675.99699999999996</v>
          </cell>
          <cell r="I17">
            <v>334.536</v>
          </cell>
          <cell r="J17">
            <v>341.46100000000001</v>
          </cell>
          <cell r="K17">
            <v>738.28300000000002</v>
          </cell>
          <cell r="L17">
            <v>351.23</v>
          </cell>
          <cell r="M17">
            <v>387.053</v>
          </cell>
          <cell r="N17">
            <v>862.68100000000004</v>
          </cell>
          <cell r="O17">
            <v>459.09100000000001</v>
          </cell>
          <cell r="P17">
            <v>403.59100000000001</v>
          </cell>
          <cell r="Q17">
            <v>10670.362999999999</v>
          </cell>
          <cell r="R17">
            <v>5652.6459999999997</v>
          </cell>
          <cell r="S17">
            <v>5017.7169999999996</v>
          </cell>
          <cell r="T17">
            <v>4661.8509999999997</v>
          </cell>
          <cell r="U17">
            <v>2396.6320000000001</v>
          </cell>
          <cell r="V17">
            <v>2265.2190000000001</v>
          </cell>
          <cell r="W17">
            <v>1224.2750000000001</v>
          </cell>
          <cell r="X17">
            <v>605.51</v>
          </cell>
          <cell r="Y17">
            <v>618.76499999999999</v>
          </cell>
          <cell r="Z17">
            <v>1414.0340000000001</v>
          </cell>
          <cell r="AA17">
            <v>720.83399999999995</v>
          </cell>
          <cell r="AB17">
            <v>693.2</v>
          </cell>
          <cell r="AC17">
            <v>2023.5419999999999</v>
          </cell>
          <cell r="AD17">
            <v>1070.287</v>
          </cell>
          <cell r="AE17">
            <v>953.25400000000002</v>
          </cell>
          <cell r="AF17">
            <v>6008.5119999999997</v>
          </cell>
          <cell r="AG17">
            <v>3256.0149999999999</v>
          </cell>
          <cell r="AH17">
            <v>2752.498</v>
          </cell>
          <cell r="AI17">
            <v>2447.81</v>
          </cell>
          <cell r="AJ17">
            <v>1300.5409999999999</v>
          </cell>
          <cell r="AK17">
            <v>1147.268</v>
          </cell>
          <cell r="AL17">
            <v>3560.703</v>
          </cell>
          <cell r="AM17">
            <v>1955.473</v>
          </cell>
          <cell r="AN17">
            <v>1605.229</v>
          </cell>
          <cell r="AO17">
            <v>2173.9670000000001</v>
          </cell>
          <cell r="AP17">
            <v>1146.318</v>
          </cell>
          <cell r="AQ17">
            <v>1027.6500000000001</v>
          </cell>
          <cell r="AR17">
            <v>1386.7349999999999</v>
          </cell>
          <cell r="AS17">
            <v>809.15499999999997</v>
          </cell>
          <cell r="AT17">
            <v>577.58000000000004</v>
          </cell>
          <cell r="AU17">
            <v>973.84900000000005</v>
          </cell>
          <cell r="AV17">
            <v>508.43099999999998</v>
          </cell>
          <cell r="AW17">
            <v>465.41800000000001</v>
          </cell>
          <cell r="AX17">
            <v>11973.475</v>
          </cell>
          <cell r="AY17">
            <v>6289.0720000000001</v>
          </cell>
          <cell r="AZ17">
            <v>5684.4030000000002</v>
          </cell>
          <cell r="BA17">
            <v>20632.147000000001</v>
          </cell>
          <cell r="BB17">
            <v>10122.019</v>
          </cell>
          <cell r="BC17">
            <v>10510.128000000001</v>
          </cell>
          <cell r="BD17">
            <v>3088.3180000000002</v>
          </cell>
          <cell r="BE17">
            <v>1475.8009999999999</v>
          </cell>
          <cell r="BF17">
            <v>1612.5170000000001</v>
          </cell>
          <cell r="BG17">
            <v>2251.902</v>
          </cell>
          <cell r="BH17">
            <v>1099.9639999999999</v>
          </cell>
          <cell r="BI17">
            <v>1151.9390000000001</v>
          </cell>
          <cell r="BJ17">
            <v>1458.2159999999999</v>
          </cell>
          <cell r="BK17">
            <v>751.05499999999995</v>
          </cell>
          <cell r="BL17">
            <v>707.16099999999994</v>
          </cell>
          <cell r="BM17">
            <v>793.68600000000004</v>
          </cell>
          <cell r="BN17">
            <v>348.90899999999999</v>
          </cell>
          <cell r="BO17">
            <v>444.77699999999999</v>
          </cell>
          <cell r="BP17">
            <v>298.85199999999998</v>
          </cell>
          <cell r="BQ17">
            <v>136.91200000000001</v>
          </cell>
          <cell r="BR17">
            <v>161.94</v>
          </cell>
          <cell r="BS17">
            <v>294.36</v>
          </cell>
          <cell r="BT17">
            <v>164.72800000000001</v>
          </cell>
          <cell r="BU17">
            <v>129.63200000000001</v>
          </cell>
          <cell r="BV17">
            <v>542.05499999999995</v>
          </cell>
          <cell r="BW17">
            <v>211.10900000000001</v>
          </cell>
          <cell r="BX17">
            <v>330.94600000000003</v>
          </cell>
          <cell r="BY17">
            <v>1091.989</v>
          </cell>
          <cell r="BZ17">
            <v>497.78899999999999</v>
          </cell>
          <cell r="CA17">
            <v>594.20000000000005</v>
          </cell>
          <cell r="CB17">
            <v>646.00800000000004</v>
          </cell>
          <cell r="CC17">
            <v>329.61</v>
          </cell>
          <cell r="CD17">
            <v>316.39800000000002</v>
          </cell>
          <cell r="CE17">
            <v>73.66</v>
          </cell>
          <cell r="CF17">
            <v>34.353000000000002</v>
          </cell>
          <cell r="CG17">
            <v>39.308</v>
          </cell>
          <cell r="CH17">
            <v>445.98099999999999</v>
          </cell>
          <cell r="CI17">
            <v>168.179</v>
          </cell>
          <cell r="CJ17">
            <v>277.80200000000002</v>
          </cell>
          <cell r="CK17">
            <v>718.27599999999995</v>
          </cell>
          <cell r="CL17">
            <v>386.48</v>
          </cell>
          <cell r="CM17">
            <v>331.79599999999999</v>
          </cell>
          <cell r="CN17">
            <v>392.28100000000001</v>
          </cell>
          <cell r="CO17">
            <v>217.16</v>
          </cell>
          <cell r="CP17">
            <v>175.12100000000001</v>
          </cell>
          <cell r="CQ17">
            <v>327.84100000000001</v>
          </cell>
          <cell r="CR17">
            <v>178.821</v>
          </cell>
          <cell r="CS17">
            <v>149.02000000000001</v>
          </cell>
          <cell r="CT17">
            <v>59.484999999999999</v>
          </cell>
          <cell r="CU17">
            <v>32.555999999999997</v>
          </cell>
          <cell r="CV17">
            <v>26.928999999999998</v>
          </cell>
          <cell r="CW17">
            <v>390.435</v>
          </cell>
          <cell r="CX17">
            <v>207.65899999999999</v>
          </cell>
          <cell r="CY17">
            <v>182.77600000000001</v>
          </cell>
          <cell r="CZ17">
            <v>12297.233</v>
          </cell>
          <cell r="DA17">
            <v>6402.2020000000002</v>
          </cell>
          <cell r="DB17">
            <v>5895.0309999999999</v>
          </cell>
          <cell r="DC17">
            <v>2255.3789999999999</v>
          </cell>
          <cell r="DD17">
            <v>1131.239</v>
          </cell>
          <cell r="DE17">
            <v>1124.1410000000001</v>
          </cell>
          <cell r="DF17">
            <v>671.35900000000004</v>
          </cell>
          <cell r="DG17">
            <v>331.00299999999999</v>
          </cell>
          <cell r="DH17">
            <v>340.35599999999999</v>
          </cell>
          <cell r="DI17">
            <v>730.66800000000001</v>
          </cell>
          <cell r="DJ17">
            <v>345.99099999999999</v>
          </cell>
          <cell r="DK17">
            <v>384.67700000000002</v>
          </cell>
          <cell r="DL17">
            <v>853.35299999999995</v>
          </cell>
          <cell r="DM17">
            <v>454.245</v>
          </cell>
          <cell r="DN17">
            <v>399.108</v>
          </cell>
          <cell r="DO17">
            <v>10041.853999999999</v>
          </cell>
          <cell r="DP17">
            <v>5270.9629999999997</v>
          </cell>
          <cell r="DQ17">
            <v>4770.8909999999996</v>
          </cell>
          <cell r="DR17">
            <v>4582.9930000000004</v>
          </cell>
          <cell r="DS17">
            <v>2346.7130000000002</v>
          </cell>
          <cell r="DT17">
            <v>2236.2809999999999</v>
          </cell>
          <cell r="DU17">
            <v>1210.586</v>
          </cell>
          <cell r="DV17">
            <v>596.18799999999999</v>
          </cell>
          <cell r="DW17">
            <v>614.39700000000005</v>
          </cell>
          <cell r="DX17">
            <v>1384.412</v>
          </cell>
          <cell r="DY17">
            <v>701.19399999999996</v>
          </cell>
          <cell r="DZ17">
            <v>683.21799999999996</v>
          </cell>
          <cell r="EA17">
            <v>1987.9949999999999</v>
          </cell>
          <cell r="EB17">
            <v>1049.33</v>
          </cell>
          <cell r="EC17">
            <v>938.66499999999996</v>
          </cell>
          <cell r="ED17">
            <v>5458.86</v>
          </cell>
          <cell r="EE17">
            <v>2924.25</v>
          </cell>
          <cell r="EF17">
            <v>2534.61</v>
          </cell>
          <cell r="EG17">
            <v>2353.96</v>
          </cell>
          <cell r="EH17">
            <v>1243.296</v>
          </cell>
          <cell r="EI17">
            <v>1110.664</v>
          </cell>
          <cell r="EJ17">
            <v>3104.9</v>
          </cell>
          <cell r="EK17">
            <v>1680.954</v>
          </cell>
          <cell r="EL17">
            <v>1423.9459999999999</v>
          </cell>
          <cell r="EM17">
            <v>2033.01</v>
          </cell>
          <cell r="EN17">
            <v>1063.546</v>
          </cell>
          <cell r="EO17">
            <v>969.46400000000006</v>
          </cell>
          <cell r="EP17">
            <v>1071.8900000000001</v>
          </cell>
          <cell r="EQ17">
            <v>617.40800000000002</v>
          </cell>
          <cell r="ER17">
            <v>454.483</v>
          </cell>
          <cell r="ES17">
            <v>968.24699999999996</v>
          </cell>
          <cell r="ET17">
            <v>504.678</v>
          </cell>
          <cell r="EU17">
            <v>463.56799999999998</v>
          </cell>
          <cell r="EV17">
            <v>11328.986000000001</v>
          </cell>
          <cell r="EW17">
            <v>5897.5230000000001</v>
          </cell>
          <cell r="EX17">
            <v>5431.4629999999997</v>
          </cell>
          <cell r="EY17">
            <v>16417.053</v>
          </cell>
          <cell r="EZ17">
            <v>8129.8919999999998</v>
          </cell>
          <cell r="FA17">
            <v>8287.1610000000001</v>
          </cell>
          <cell r="FB17">
            <v>2933.145</v>
          </cell>
          <cell r="FC17">
            <v>1381.5170000000001</v>
          </cell>
          <cell r="FD17">
            <v>1551.6289999999999</v>
          </cell>
          <cell r="FE17">
            <v>2186.7939999999999</v>
          </cell>
          <cell r="FF17">
            <v>1058.2239999999999</v>
          </cell>
          <cell r="FG17">
            <v>1128.57</v>
          </cell>
          <cell r="FH17">
            <v>1427.2629999999999</v>
          </cell>
          <cell r="FI17">
            <v>732.00900000000001</v>
          </cell>
          <cell r="FJ17">
            <v>695.25400000000002</v>
          </cell>
          <cell r="FK17">
            <v>759.53099999999995</v>
          </cell>
          <cell r="FL17">
            <v>326.21499999999997</v>
          </cell>
          <cell r="FM17">
            <v>433.31599999999997</v>
          </cell>
          <cell r="FN17">
            <v>290.46600000000001</v>
          </cell>
          <cell r="FO17">
            <v>131.96700000000001</v>
          </cell>
          <cell r="FP17">
            <v>158.499</v>
          </cell>
          <cell r="FQ17">
            <v>286.96300000000002</v>
          </cell>
          <cell r="FR17">
            <v>160.9</v>
          </cell>
          <cell r="FS17">
            <v>126.063</v>
          </cell>
          <cell r="FT17">
            <v>459.387</v>
          </cell>
          <cell r="FU17">
            <v>162.392</v>
          </cell>
          <cell r="FV17">
            <v>296.995</v>
          </cell>
          <cell r="FW17">
            <v>1032.56</v>
          </cell>
          <cell r="FX17">
            <v>462.762</v>
          </cell>
          <cell r="FY17">
            <v>569.79700000000003</v>
          </cell>
          <cell r="FZ17">
            <v>643.27200000000005</v>
          </cell>
          <cell r="GA17">
            <v>327.52</v>
          </cell>
          <cell r="GB17">
            <v>315.75200000000001</v>
          </cell>
          <cell r="GC17">
            <v>73.66</v>
          </cell>
          <cell r="GD17">
            <v>34.353000000000002</v>
          </cell>
          <cell r="GE17">
            <v>39.308</v>
          </cell>
          <cell r="GF17">
            <v>389.28699999999998</v>
          </cell>
          <cell r="GG17">
            <v>135.24199999999999</v>
          </cell>
          <cell r="GH17">
            <v>254.04499999999999</v>
          </cell>
          <cell r="GI17">
            <v>682.03800000000001</v>
          </cell>
          <cell r="GJ17">
            <v>365.20800000000003</v>
          </cell>
          <cell r="GK17">
            <v>316.83</v>
          </cell>
          <cell r="GL17">
            <v>381.01799999999997</v>
          </cell>
          <cell r="GM17">
            <v>210.37</v>
          </cell>
          <cell r="GN17">
            <v>170.648</v>
          </cell>
          <cell r="GO17">
            <v>324.97399999999999</v>
          </cell>
          <cell r="GP17">
            <v>177.15799999999999</v>
          </cell>
          <cell r="GQ17">
            <v>147.816</v>
          </cell>
          <cell r="GR17">
            <v>59.484999999999999</v>
          </cell>
          <cell r="GS17">
            <v>32.555999999999997</v>
          </cell>
          <cell r="GT17">
            <v>26.928999999999998</v>
          </cell>
          <cell r="GU17">
            <v>357.06400000000002</v>
          </cell>
          <cell r="GV17">
            <v>188.05</v>
          </cell>
          <cell r="GW17">
            <v>169.01400000000001</v>
          </cell>
          <cell r="GX17">
            <v>1867.347</v>
          </cell>
          <cell r="GY17">
            <v>932.75</v>
          </cell>
          <cell r="GZ17">
            <v>934.59699999999998</v>
          </cell>
          <cell r="HA17">
            <v>742.04100000000005</v>
          </cell>
          <cell r="HB17">
            <v>363.79700000000003</v>
          </cell>
          <cell r="HC17">
            <v>378.24400000000003</v>
          </cell>
          <cell r="HD17">
            <v>239.738</v>
          </cell>
          <cell r="HE17">
            <v>119.172</v>
          </cell>
          <cell r="HF17">
            <v>120.56699999999999</v>
          </cell>
          <cell r="HG17">
            <v>274.233</v>
          </cell>
          <cell r="HH17">
            <v>127.991</v>
          </cell>
          <cell r="HI17">
            <v>146.24100000000001</v>
          </cell>
          <cell r="HJ17">
            <v>228.07</v>
          </cell>
          <cell r="HK17">
            <v>116.634</v>
          </cell>
          <cell r="HL17">
            <v>111.43600000000001</v>
          </cell>
          <cell r="HM17">
            <v>1125.306</v>
          </cell>
          <cell r="HN17">
            <v>568.95399999999995</v>
          </cell>
          <cell r="HO17">
            <v>556.35199999999998</v>
          </cell>
          <cell r="HP17">
            <v>998.69399999999996</v>
          </cell>
          <cell r="HQ17">
            <v>499.54399999999998</v>
          </cell>
          <cell r="HR17">
            <v>499.15</v>
          </cell>
          <cell r="HS17">
            <v>331.702</v>
          </cell>
          <cell r="HT17">
            <v>157.376</v>
          </cell>
          <cell r="HU17">
            <v>174.32499999999999</v>
          </cell>
          <cell r="HV17">
            <v>319.452</v>
          </cell>
          <cell r="HW17">
            <v>152.66300000000001</v>
          </cell>
          <cell r="HX17">
            <v>166.79</v>
          </cell>
          <cell r="HY17">
            <v>347.54</v>
          </cell>
          <cell r="HZ17">
            <v>189.506</v>
          </cell>
          <cell r="IA17">
            <v>158.035</v>
          </cell>
          <cell r="IB17">
            <v>126.61199999999999</v>
          </cell>
          <cell r="IC17">
            <v>69.409000000000006</v>
          </cell>
          <cell r="ID17">
            <v>57.203000000000003</v>
          </cell>
          <cell r="IE17">
            <v>123.514</v>
          </cell>
          <cell r="IF17">
            <v>67.02</v>
          </cell>
          <cell r="IG17">
            <v>56.494</v>
          </cell>
          <cell r="IH17">
            <v>3.097</v>
          </cell>
          <cell r="II17">
            <v>2.3889999999999998</v>
          </cell>
          <cell r="IJ17">
            <v>0.70799999999999996</v>
          </cell>
          <cell r="IK17">
            <v>3.097</v>
          </cell>
          <cell r="IL17">
            <v>2.3889999999999998</v>
          </cell>
          <cell r="IM17">
            <v>0.70799999999999996</v>
          </cell>
          <cell r="IN17">
            <v>0</v>
          </cell>
          <cell r="IO17">
            <v>0</v>
          </cell>
          <cell r="IP17">
            <v>0</v>
          </cell>
          <cell r="IQ17">
            <v>246.08600000000001</v>
          </cell>
        </row>
        <row r="18">
          <cell r="B18">
            <v>13363.421</v>
          </cell>
          <cell r="C18">
            <v>6962.8680000000004</v>
          </cell>
          <cell r="D18">
            <v>6400.5529999999999</v>
          </cell>
          <cell r="E18">
            <v>2830.6390000000001</v>
          </cell>
          <cell r="F18">
            <v>1385.211</v>
          </cell>
          <cell r="G18">
            <v>1445.4280000000001</v>
          </cell>
          <cell r="H18">
            <v>740.34</v>
          </cell>
          <cell r="I18">
            <v>378.97</v>
          </cell>
          <cell r="J18">
            <v>361.36900000000003</v>
          </cell>
          <cell r="K18">
            <v>802.56200000000001</v>
          </cell>
          <cell r="L18">
            <v>383.36799999999999</v>
          </cell>
          <cell r="M18">
            <v>419.19400000000002</v>
          </cell>
          <cell r="N18">
            <v>1287.7370000000001</v>
          </cell>
          <cell r="O18">
            <v>622.87300000000005</v>
          </cell>
          <cell r="P18">
            <v>664.86500000000001</v>
          </cell>
          <cell r="Q18">
            <v>10532.781999999999</v>
          </cell>
          <cell r="R18">
            <v>5577.6570000000002</v>
          </cell>
          <cell r="S18">
            <v>4955.125</v>
          </cell>
          <cell r="T18">
            <v>4545.4660000000003</v>
          </cell>
          <cell r="U18">
            <v>2318.8870000000002</v>
          </cell>
          <cell r="V18">
            <v>2226.578</v>
          </cell>
          <cell r="W18">
            <v>1291.578</v>
          </cell>
          <cell r="X18">
            <v>649.56299999999999</v>
          </cell>
          <cell r="Y18">
            <v>642.01499999999999</v>
          </cell>
          <cell r="Z18">
            <v>1300.6179999999999</v>
          </cell>
          <cell r="AA18">
            <v>675.37400000000002</v>
          </cell>
          <cell r="AB18">
            <v>625.24300000000005</v>
          </cell>
          <cell r="AC18">
            <v>1953.27</v>
          </cell>
          <cell r="AD18">
            <v>993.95</v>
          </cell>
          <cell r="AE18">
            <v>959.32</v>
          </cell>
          <cell r="AF18">
            <v>5987.317</v>
          </cell>
          <cell r="AG18">
            <v>3258.77</v>
          </cell>
          <cell r="AH18">
            <v>2728.547</v>
          </cell>
          <cell r="AI18">
            <v>2386.6329999999998</v>
          </cell>
          <cell r="AJ18">
            <v>1271.107</v>
          </cell>
          <cell r="AK18">
            <v>1115.5260000000001</v>
          </cell>
          <cell r="AL18">
            <v>3600.6840000000002</v>
          </cell>
          <cell r="AM18">
            <v>1987.663</v>
          </cell>
          <cell r="AN18">
            <v>1613.021</v>
          </cell>
          <cell r="AO18">
            <v>2184.4580000000001</v>
          </cell>
          <cell r="AP18">
            <v>1153.5440000000001</v>
          </cell>
          <cell r="AQ18">
            <v>1030.914</v>
          </cell>
          <cell r="AR18">
            <v>1416.2260000000001</v>
          </cell>
          <cell r="AS18">
            <v>834.11900000000003</v>
          </cell>
          <cell r="AT18">
            <v>582.10699999999997</v>
          </cell>
          <cell r="AU18">
            <v>1272.1110000000001</v>
          </cell>
          <cell r="AV18">
            <v>634.97699999999998</v>
          </cell>
          <cell r="AW18">
            <v>637.13400000000001</v>
          </cell>
          <cell r="AX18">
            <v>12091.31</v>
          </cell>
          <cell r="AY18">
            <v>6327.8909999999996</v>
          </cell>
          <cell r="AZ18">
            <v>5763.4189999999999</v>
          </cell>
          <cell r="BA18">
            <v>20715.911</v>
          </cell>
          <cell r="BB18">
            <v>10169.334999999999</v>
          </cell>
          <cell r="BC18">
            <v>10546.575999999999</v>
          </cell>
          <cell r="BD18">
            <v>3475.6909999999998</v>
          </cell>
          <cell r="BE18">
            <v>1654.172</v>
          </cell>
          <cell r="BF18">
            <v>1821.519</v>
          </cell>
          <cell r="BG18">
            <v>2635.1149999999998</v>
          </cell>
          <cell r="BH18">
            <v>1266.81</v>
          </cell>
          <cell r="BI18">
            <v>1368.3040000000001</v>
          </cell>
          <cell r="BJ18">
            <v>1797.8620000000001</v>
          </cell>
          <cell r="BK18">
            <v>892.84799999999996</v>
          </cell>
          <cell r="BL18">
            <v>905.01499999999999</v>
          </cell>
          <cell r="BM18">
            <v>837.25199999999995</v>
          </cell>
          <cell r="BN18">
            <v>373.96300000000002</v>
          </cell>
          <cell r="BO18">
            <v>463.28899999999999</v>
          </cell>
          <cell r="BP18">
            <v>254.9</v>
          </cell>
          <cell r="BQ18">
            <v>96.343000000000004</v>
          </cell>
          <cell r="BR18">
            <v>158.55699999999999</v>
          </cell>
          <cell r="BS18">
            <v>211.60900000000001</v>
          </cell>
          <cell r="BT18">
            <v>115.887</v>
          </cell>
          <cell r="BU18">
            <v>95.721999999999994</v>
          </cell>
          <cell r="BV18">
            <v>628.96699999999998</v>
          </cell>
          <cell r="BW18">
            <v>271.47500000000002</v>
          </cell>
          <cell r="BX18">
            <v>357.49200000000002</v>
          </cell>
          <cell r="BY18">
            <v>1590.193</v>
          </cell>
          <cell r="BZ18">
            <v>736.01099999999997</v>
          </cell>
          <cell r="CA18">
            <v>854.18299999999999</v>
          </cell>
          <cell r="CB18">
            <v>1054.364</v>
          </cell>
          <cell r="CC18">
            <v>512.803</v>
          </cell>
          <cell r="CD18">
            <v>541.56100000000004</v>
          </cell>
          <cell r="CE18">
            <v>83.388000000000005</v>
          </cell>
          <cell r="CF18">
            <v>29.198</v>
          </cell>
          <cell r="CG18">
            <v>54.19</v>
          </cell>
          <cell r="CH18">
            <v>535.82899999999995</v>
          </cell>
          <cell r="CI18">
            <v>223.20699999999999</v>
          </cell>
          <cell r="CJ18">
            <v>312.62099999999998</v>
          </cell>
          <cell r="CK18">
            <v>522.49400000000003</v>
          </cell>
          <cell r="CL18">
            <v>286.32900000000001</v>
          </cell>
          <cell r="CM18">
            <v>236.16499999999999</v>
          </cell>
          <cell r="CN18">
            <v>199.023</v>
          </cell>
          <cell r="CO18">
            <v>107.881</v>
          </cell>
          <cell r="CP18">
            <v>91.141999999999996</v>
          </cell>
          <cell r="CQ18">
            <v>217.74600000000001</v>
          </cell>
          <cell r="CR18">
            <v>122.17400000000001</v>
          </cell>
          <cell r="CS18">
            <v>95.572000000000003</v>
          </cell>
          <cell r="CT18">
            <v>31.919</v>
          </cell>
          <cell r="CU18">
            <v>17.946000000000002</v>
          </cell>
          <cell r="CV18">
            <v>13.973000000000001</v>
          </cell>
          <cell r="CW18">
            <v>304.74700000000001</v>
          </cell>
          <cell r="CX18">
            <v>164.155</v>
          </cell>
          <cell r="CY18">
            <v>140.59299999999999</v>
          </cell>
          <cell r="CZ18">
            <v>12720.571</v>
          </cell>
          <cell r="DA18">
            <v>6576.4459999999999</v>
          </cell>
          <cell r="DB18">
            <v>6144.125</v>
          </cell>
          <cell r="DC18">
            <v>2801.643</v>
          </cell>
          <cell r="DD18">
            <v>1370.9559999999999</v>
          </cell>
          <cell r="DE18">
            <v>1430.6869999999999</v>
          </cell>
          <cell r="DF18">
            <v>731.07500000000005</v>
          </cell>
          <cell r="DG18">
            <v>375.42099999999999</v>
          </cell>
          <cell r="DH18">
            <v>355.654</v>
          </cell>
          <cell r="DI18">
            <v>797.13400000000001</v>
          </cell>
          <cell r="DJ18">
            <v>379.089</v>
          </cell>
          <cell r="DK18">
            <v>418.04500000000002</v>
          </cell>
          <cell r="DL18">
            <v>1273.434</v>
          </cell>
          <cell r="DM18">
            <v>616.44600000000003</v>
          </cell>
          <cell r="DN18">
            <v>656.98800000000006</v>
          </cell>
          <cell r="DO18">
            <v>9918.9290000000001</v>
          </cell>
          <cell r="DP18">
            <v>5205.49</v>
          </cell>
          <cell r="DQ18">
            <v>4713.4380000000001</v>
          </cell>
          <cell r="DR18">
            <v>4458.9530000000004</v>
          </cell>
          <cell r="DS18">
            <v>2263.652</v>
          </cell>
          <cell r="DT18">
            <v>2195.3009999999999</v>
          </cell>
          <cell r="DU18">
            <v>1274.973</v>
          </cell>
          <cell r="DV18">
            <v>637.43799999999999</v>
          </cell>
          <cell r="DW18">
            <v>637.53499999999997</v>
          </cell>
          <cell r="DX18">
            <v>1276.855</v>
          </cell>
          <cell r="DY18">
            <v>661.17600000000004</v>
          </cell>
          <cell r="DZ18">
            <v>615.67999999999995</v>
          </cell>
          <cell r="EA18">
            <v>1907.125</v>
          </cell>
          <cell r="EB18">
            <v>965.03800000000001</v>
          </cell>
          <cell r="EC18">
            <v>942.08699999999999</v>
          </cell>
          <cell r="ED18">
            <v>5459.9759999999997</v>
          </cell>
          <cell r="EE18">
            <v>2941.8389999999999</v>
          </cell>
          <cell r="EF18">
            <v>2518.1370000000002</v>
          </cell>
          <cell r="EG18">
            <v>2300.0479999999998</v>
          </cell>
          <cell r="EH18">
            <v>1220.07</v>
          </cell>
          <cell r="EI18">
            <v>1079.9780000000001</v>
          </cell>
          <cell r="EJ18">
            <v>3159.9270000000001</v>
          </cell>
          <cell r="EK18">
            <v>1721.769</v>
          </cell>
          <cell r="EL18">
            <v>1438.1579999999999</v>
          </cell>
          <cell r="EM18">
            <v>2051.2260000000001</v>
          </cell>
          <cell r="EN18">
            <v>1081.019</v>
          </cell>
          <cell r="EO18">
            <v>970.20799999999997</v>
          </cell>
          <cell r="EP18">
            <v>1108.701</v>
          </cell>
          <cell r="EQ18">
            <v>640.75</v>
          </cell>
          <cell r="ER18">
            <v>467.95100000000002</v>
          </cell>
          <cell r="ES18">
            <v>1262.4349999999999</v>
          </cell>
          <cell r="ET18">
            <v>631.88499999999999</v>
          </cell>
          <cell r="EU18">
            <v>630.54999999999995</v>
          </cell>
          <cell r="EV18">
            <v>11458.136</v>
          </cell>
          <cell r="EW18">
            <v>5944.5609999999997</v>
          </cell>
          <cell r="EX18">
            <v>5513.5749999999998</v>
          </cell>
          <cell r="EY18">
            <v>16426.741999999998</v>
          </cell>
          <cell r="EZ18">
            <v>8138.1220000000003</v>
          </cell>
          <cell r="FA18">
            <v>8288.6200000000008</v>
          </cell>
          <cell r="FB18">
            <v>3303.152</v>
          </cell>
          <cell r="FC18">
            <v>1559.6410000000001</v>
          </cell>
          <cell r="FD18">
            <v>1743.5119999999999</v>
          </cell>
          <cell r="FE18">
            <v>2574.1550000000002</v>
          </cell>
          <cell r="FF18">
            <v>1228.8589999999999</v>
          </cell>
          <cell r="FG18">
            <v>1345.297</v>
          </cell>
          <cell r="FH18">
            <v>1762.202</v>
          </cell>
          <cell r="FI18">
            <v>872.27300000000002</v>
          </cell>
          <cell r="FJ18">
            <v>889.92899999999997</v>
          </cell>
          <cell r="FK18">
            <v>811.95399999999995</v>
          </cell>
          <cell r="FL18">
            <v>356.58600000000001</v>
          </cell>
          <cell r="FM18">
            <v>455.36799999999999</v>
          </cell>
          <cell r="FN18">
            <v>253.45</v>
          </cell>
          <cell r="FO18">
            <v>96.13</v>
          </cell>
          <cell r="FP18">
            <v>157.32</v>
          </cell>
          <cell r="FQ18">
            <v>204.542</v>
          </cell>
          <cell r="FR18">
            <v>110.627</v>
          </cell>
          <cell r="FS18">
            <v>93.915999999999997</v>
          </cell>
          <cell r="FT18">
            <v>524.45500000000004</v>
          </cell>
          <cell r="FU18">
            <v>220.155</v>
          </cell>
          <cell r="FV18">
            <v>304.29899999999998</v>
          </cell>
          <cell r="FW18">
            <v>1504.1179999999999</v>
          </cell>
          <cell r="FX18">
            <v>696.27200000000005</v>
          </cell>
          <cell r="FY18">
            <v>807.84500000000003</v>
          </cell>
          <cell r="FZ18">
            <v>1047.0070000000001</v>
          </cell>
          <cell r="GA18">
            <v>509.762</v>
          </cell>
          <cell r="GB18">
            <v>537.245</v>
          </cell>
          <cell r="GC18">
            <v>82.977999999999994</v>
          </cell>
          <cell r="GD18">
            <v>29.081</v>
          </cell>
          <cell r="GE18">
            <v>53.896999999999998</v>
          </cell>
          <cell r="GF18">
            <v>457.11</v>
          </cell>
          <cell r="GG18">
            <v>186.51</v>
          </cell>
          <cell r="GH18">
            <v>270.60000000000002</v>
          </cell>
          <cell r="GI18">
            <v>487.31400000000002</v>
          </cell>
          <cell r="GJ18">
            <v>266.39499999999998</v>
          </cell>
          <cell r="GK18">
            <v>220.91900000000001</v>
          </cell>
          <cell r="GL18">
            <v>191.78200000000001</v>
          </cell>
          <cell r="GM18">
            <v>104.691</v>
          </cell>
          <cell r="GN18">
            <v>87.090999999999994</v>
          </cell>
          <cell r="GO18">
            <v>215.428</v>
          </cell>
          <cell r="GP18">
            <v>122.123</v>
          </cell>
          <cell r="GQ18">
            <v>93.304000000000002</v>
          </cell>
          <cell r="GR18">
            <v>31.431999999999999</v>
          </cell>
          <cell r="GS18">
            <v>17.946000000000002</v>
          </cell>
          <cell r="GT18">
            <v>13.486000000000001</v>
          </cell>
          <cell r="GU18">
            <v>271.88600000000002</v>
          </cell>
          <cell r="GV18">
            <v>144.27199999999999</v>
          </cell>
          <cell r="GW18">
            <v>127.61499999999999</v>
          </cell>
          <cell r="GX18">
            <v>1958.0619999999999</v>
          </cell>
          <cell r="GY18">
            <v>978.26300000000003</v>
          </cell>
          <cell r="GZ18">
            <v>979.79899999999998</v>
          </cell>
          <cell r="HA18">
            <v>873.30399999999997</v>
          </cell>
          <cell r="HB18">
            <v>421.166</v>
          </cell>
          <cell r="HC18">
            <v>452.13799999999998</v>
          </cell>
          <cell r="HD18">
            <v>255.83</v>
          </cell>
          <cell r="HE18">
            <v>133.958</v>
          </cell>
          <cell r="HF18">
            <v>121.872</v>
          </cell>
          <cell r="HG18">
            <v>263.45299999999997</v>
          </cell>
          <cell r="HH18">
            <v>127.265</v>
          </cell>
          <cell r="HI18">
            <v>136.18799999999999</v>
          </cell>
          <cell r="HJ18">
            <v>354.02</v>
          </cell>
          <cell r="HK18">
            <v>159.94300000000001</v>
          </cell>
          <cell r="HL18">
            <v>194.078</v>
          </cell>
          <cell r="HM18">
            <v>1084.759</v>
          </cell>
          <cell r="HN18">
            <v>557.09699999999998</v>
          </cell>
          <cell r="HO18">
            <v>527.66099999999994</v>
          </cell>
          <cell r="HP18">
            <v>969.02599999999995</v>
          </cell>
          <cell r="HQ18">
            <v>496.48599999999999</v>
          </cell>
          <cell r="HR18">
            <v>472.54</v>
          </cell>
          <cell r="HS18">
            <v>369.94900000000001</v>
          </cell>
          <cell r="HT18">
            <v>183.357</v>
          </cell>
          <cell r="HU18">
            <v>186.59299999999999</v>
          </cell>
          <cell r="HV18">
            <v>292.93299999999999</v>
          </cell>
          <cell r="HW18">
            <v>147.251</v>
          </cell>
          <cell r="HX18">
            <v>145.68199999999999</v>
          </cell>
          <cell r="HY18">
            <v>306.14299999999997</v>
          </cell>
          <cell r="HZ18">
            <v>165.87799999999999</v>
          </cell>
          <cell r="IA18">
            <v>140.26499999999999</v>
          </cell>
          <cell r="IB18">
            <v>115.733</v>
          </cell>
          <cell r="IC18">
            <v>60.610999999999997</v>
          </cell>
          <cell r="ID18">
            <v>55.121000000000002</v>
          </cell>
          <cell r="IE18">
            <v>112.82899999999999</v>
          </cell>
          <cell r="IF18">
            <v>58.838000000000001</v>
          </cell>
          <cell r="IG18">
            <v>53.991</v>
          </cell>
          <cell r="IH18">
            <v>2.903</v>
          </cell>
          <cell r="II18">
            <v>1.7729999999999999</v>
          </cell>
          <cell r="IJ18">
            <v>1.1299999999999999</v>
          </cell>
          <cell r="IK18">
            <v>2.903</v>
          </cell>
          <cell r="IL18">
            <v>1.7729999999999999</v>
          </cell>
          <cell r="IM18">
            <v>1.1299999999999999</v>
          </cell>
          <cell r="IN18">
            <v>0</v>
          </cell>
          <cell r="IO18">
            <v>0</v>
          </cell>
          <cell r="IP18">
            <v>0</v>
          </cell>
          <cell r="IQ18">
            <v>312.637</v>
          </cell>
        </row>
      </sheetData>
      <sheetData sheetId="5">
        <row r="1">
          <cell r="B1" t="str">
            <v>&gt; 15-24 years ;  &gt; Changed jobs in last 12 months ;  &gt; Males ;</v>
          </cell>
          <cell r="C1" t="str">
            <v>&gt; 15-24 years ;  &gt; Changed jobs in last 12 months ;  &gt; Females ;</v>
          </cell>
          <cell r="D1" t="str">
            <v>&gt; 15-24 years ;  &gt; Did not change jobs in last 12 months ;  Persons ;</v>
          </cell>
          <cell r="E1" t="str">
            <v>&gt; 15-24 years ;  &gt; Did not change jobs in last 12 months ;  &gt; Males ;</v>
          </cell>
          <cell r="F1" t="str">
            <v>&gt; 15-24 years ;  &gt; Did not change jobs in last 12 months ;  &gt; Females ;</v>
          </cell>
          <cell r="G1" t="str">
            <v>&gt; 15-24 years ;  Civilian Population aged 15 and over ;  Persons ;</v>
          </cell>
          <cell r="H1" t="str">
            <v>&gt; 15-24 years ;  Civilian Population aged 15 and over ;  &gt; Males ;</v>
          </cell>
          <cell r="I1" t="str">
            <v>&gt; 15-24 years ;  Civilian Population aged 15 and over ;  &gt; Females ;</v>
          </cell>
          <cell r="J1" t="str">
            <v>&gt; 15-24 years ;  Left, lost or worked multiple jobs last year ;  Persons ;</v>
          </cell>
          <cell r="K1" t="str">
            <v>&gt; 15-24 years ;  Left, lost or worked multiple jobs last year ;  &gt; Males ;</v>
          </cell>
          <cell r="L1" t="str">
            <v>&gt; 15-24 years ;  Left, lost or worked multiple jobs last year ;  &gt; Females ;</v>
          </cell>
          <cell r="M1" t="str">
            <v>&gt; 15-24 years ;  &gt; Employed and had more than one job last year ;  Persons ;</v>
          </cell>
          <cell r="N1" t="str">
            <v>&gt; 15-24 years ;  &gt; Employed and had more than one job last year ;  &gt; Males ;</v>
          </cell>
          <cell r="O1" t="str">
            <v>&gt; 15-24 years ;  &gt; Employed and had more than one job last year ;  &gt; Females ;</v>
          </cell>
          <cell r="P1" t="str">
            <v>&gt; 15-24 years ;  &gt;&gt; Single job holder and had more than one job last year ;  Persons ;</v>
          </cell>
          <cell r="Q1" t="str">
            <v>&gt; 15-24 years ;  &gt;&gt; Single job holder and had more than one job last year ;  &gt; Males ;</v>
          </cell>
          <cell r="R1" t="str">
            <v>&gt; 15-24 years ;  &gt;&gt; Single job holder and had more than one job last year ;  &gt; Females ;</v>
          </cell>
          <cell r="S1" t="str">
            <v>&gt; 15-24 years ;  &gt;&gt; Multiple job holder and had more than one job last year ;  Persons ;</v>
          </cell>
          <cell r="T1" t="str">
            <v>&gt; 15-24 years ;  &gt;&gt; Multiple job holder and had more than one job last year ;  &gt; Males ;</v>
          </cell>
          <cell r="U1" t="str">
            <v>&gt; 15-24 years ;  &gt;&gt; Multiple job holder and had more than one job last year ;  &gt; Females ;</v>
          </cell>
          <cell r="V1" t="str">
            <v>&gt; 15-24 years ;  &gt;&gt; Underemployed and had more than one job last year ;  Persons ;</v>
          </cell>
          <cell r="W1" t="str">
            <v>&gt; 15-24 years ;  &gt;&gt; Underemployed and had more than one job last year ;  &gt; Males ;</v>
          </cell>
          <cell r="X1" t="str">
            <v>&gt; 15-24 years ;  &gt;&gt; Underemployed and had more than one job last year ;  &gt; Females ;</v>
          </cell>
          <cell r="Y1" t="str">
            <v>&gt; 15-24 years ;  &gt; Unemployed and had a job last year ;  Persons ;</v>
          </cell>
          <cell r="Z1" t="str">
            <v>&gt; 15-24 years ;  &gt; Unemployed and had a job last year ;  &gt; Males ;</v>
          </cell>
          <cell r="AA1" t="str">
            <v>&gt; 15-24 years ;  &gt; Unemployed and had a job last year ;  &gt; Females ;</v>
          </cell>
          <cell r="AB1" t="str">
            <v>&gt; 15-24 years ;  &gt; Not in the labour force and had a job last year ;  Persons ;</v>
          </cell>
          <cell r="AC1" t="str">
            <v>&gt; 15-24 years ;  &gt; Not in the labour force and had a job last year ;  &gt; Males ;</v>
          </cell>
          <cell r="AD1" t="str">
            <v>&gt; 15-24 years ;  &gt; Not in the labour force and had a job last year ;  &gt; Females ;</v>
          </cell>
          <cell r="AE1" t="str">
            <v>&gt; 15-24 years ;  Left a job last year ;  Persons ;</v>
          </cell>
          <cell r="AF1" t="str">
            <v>&gt; 15-24 years ;  Left a job last year ;  &gt; Males ;</v>
          </cell>
          <cell r="AG1" t="str">
            <v>&gt; 15-24 years ;  Left a job last year ;  &gt; Females ;</v>
          </cell>
          <cell r="AH1" t="str">
            <v>&gt; 15-24 years ;  &gt; Employed in a new job since left last job ;  Persons ;</v>
          </cell>
          <cell r="AI1" t="str">
            <v>&gt; 15-24 years ;  &gt; Employed in a new job since left last job ;  &gt; Males ;</v>
          </cell>
          <cell r="AJ1" t="str">
            <v>&gt; 15-24 years ;  &gt; Employed in a new job since left last job ;  &gt; Females ;</v>
          </cell>
          <cell r="AK1" t="str">
            <v>&gt; 15-24 years ;  &gt;&gt; Underemployed in a new job since left last job ;  Persons ;</v>
          </cell>
          <cell r="AL1" t="str">
            <v>&gt; 15-24 years ;  &gt;&gt; Underemployed in a new job since left last job ;  &gt; Males ;</v>
          </cell>
          <cell r="AM1" t="str">
            <v>&gt; 15-24 years ;  &gt;&gt; Underemployed in a new job since left last job ;  &gt; Females ;</v>
          </cell>
          <cell r="AN1" t="str">
            <v>&gt; 15-24 years ;  &gt; Not employed since left last job ;  Persons ;</v>
          </cell>
          <cell r="AO1" t="str">
            <v>&gt; 15-24 years ;  &gt; Not employed since left last job ;  &gt; Males ;</v>
          </cell>
          <cell r="AP1" t="str">
            <v>&gt; 15-24 years ;  &gt; Not employed since left last job ;  &gt; Females ;</v>
          </cell>
          <cell r="AQ1" t="str">
            <v>&gt; 15-24 years ;  Lost a job last year ;  Persons ;</v>
          </cell>
          <cell r="AR1" t="str">
            <v>&gt; 15-24 years ;  Lost a job last year ;  &gt; Males ;</v>
          </cell>
          <cell r="AS1" t="str">
            <v>&gt; 15-24 years ;  Lost a job last year ;  &gt; Females ;</v>
          </cell>
          <cell r="AT1" t="str">
            <v>&gt; 15-24 years ;  &gt; Retrenched last year ;  Persons ;</v>
          </cell>
          <cell r="AU1" t="str">
            <v>&gt; 15-24 years ;  &gt; Retrenched last year ;  &gt; Males ;</v>
          </cell>
          <cell r="AV1" t="str">
            <v>&gt; 15-24 years ;  &gt; Retrenched last year ;  &gt; Females ;</v>
          </cell>
          <cell r="AW1" t="str">
            <v>&gt; 15-24 years ;  &gt; Employed in a new job since lost last job ;  Persons ;</v>
          </cell>
          <cell r="AX1" t="str">
            <v>&gt; 15-24 years ;  &gt; Employed in a new job since lost last job ;  &gt; Males ;</v>
          </cell>
          <cell r="AY1" t="str">
            <v>&gt; 15-24 years ;  &gt; Employed in a new job since lost last job ;  &gt; Females ;</v>
          </cell>
          <cell r="AZ1" t="str">
            <v>&gt; 15-24 years ;  &gt;&gt; Underemployed in a new job since lost last job ;  Persons ;</v>
          </cell>
          <cell r="BA1" t="str">
            <v>&gt; 15-24 years ;  &gt;&gt; Underemployed in a new job since lost last job ;  &gt; Males ;</v>
          </cell>
          <cell r="BB1" t="str">
            <v>&gt; 15-24 years ;  &gt;&gt; Underemployed in a new job since lost last job ;  &gt; Females ;</v>
          </cell>
          <cell r="BC1" t="str">
            <v>&gt; 15-24 years ;  &gt; Not employed since lost last job ;  Persons ;</v>
          </cell>
          <cell r="BD1" t="str">
            <v>&gt; 15-24 years ;  &gt; Not employed since lost last job ;  &gt; Males ;</v>
          </cell>
          <cell r="BE1" t="str">
            <v>&gt; 15-24 years ;  &gt; Not employed since lost last job ;  &gt; Females ;</v>
          </cell>
          <cell r="BF1" t="str">
            <v>&gt; 25-44 years ;  Employed total ;  Persons ;</v>
          </cell>
          <cell r="BG1" t="str">
            <v>&gt; 25-44 years ;  Employed total ;  &gt; Males ;</v>
          </cell>
          <cell r="BH1" t="str">
            <v>&gt; 25-44 years ;  Employed total ;  &gt; Females ;</v>
          </cell>
          <cell r="BI1" t="str">
            <v>&gt; 25-44 years ;  &gt; Less than 1 year in main job ;  Persons ;</v>
          </cell>
          <cell r="BJ1" t="str">
            <v>&gt; 25-44 years ;  &gt; Less than 1 year in main job ;  &gt; Males ;</v>
          </cell>
          <cell r="BK1" t="str">
            <v>&gt; 25-44 years ;  &gt; Less than 1 year in main job ;  &gt; Females ;</v>
          </cell>
          <cell r="BL1" t="str">
            <v>&gt; 25-44 years ;  &gt;&gt; Less than 3 months in main job ;  Persons ;</v>
          </cell>
          <cell r="BM1" t="str">
            <v>&gt; 25-44 years ;  &gt;&gt; Less than 3 months in main job ;  &gt; Males ;</v>
          </cell>
          <cell r="BN1" t="str">
            <v>&gt; 25-44 years ;  &gt;&gt; Less than 3 months in main job ;  &gt; Females ;</v>
          </cell>
          <cell r="BO1" t="str">
            <v>&gt; 25-44 years ;  &gt;&gt; 3-5 months in main job ;  Persons ;</v>
          </cell>
          <cell r="BP1" t="str">
            <v>&gt; 25-44 years ;  &gt;&gt; 3-5 months in main job ;  &gt; Males ;</v>
          </cell>
          <cell r="BQ1" t="str">
            <v>&gt; 25-44 years ;  &gt;&gt; 3-5 months in main job ;  &gt; Females ;</v>
          </cell>
          <cell r="BR1" t="str">
            <v>&gt; 25-44 years ;  &gt;&gt; 6-11 months in main job ;  Persons ;</v>
          </cell>
          <cell r="BS1" t="str">
            <v>&gt; 25-44 years ;  &gt;&gt; 6-11 months in main job ;  &gt; Males ;</v>
          </cell>
          <cell r="BT1" t="str">
            <v>&gt; 25-44 years ;  &gt;&gt; 6-11 months in main job ;  &gt; Females ;</v>
          </cell>
          <cell r="BU1" t="str">
            <v>&gt; 25-44 years ;  &gt; 1 year or more in main job ;  Persons ;</v>
          </cell>
          <cell r="BV1" t="str">
            <v>&gt; 25-44 years ;  &gt; 1 year or more in main job ;  &gt; Males ;</v>
          </cell>
          <cell r="BW1" t="str">
            <v>&gt; 25-44 years ;  &gt; 1 year or more in main job ;  &gt; Females ;</v>
          </cell>
          <cell r="BX1" t="str">
            <v>&gt; 25-44 years ;  &gt;&gt; 1-4 years in main job ;  Persons ;</v>
          </cell>
          <cell r="BY1" t="str">
            <v>&gt; 25-44 years ;  &gt;&gt; 1-4 years in main job ;  &gt; Males ;</v>
          </cell>
          <cell r="BZ1" t="str">
            <v>&gt; 25-44 years ;  &gt;&gt; 1-4 years in main job ;  &gt; Females ;</v>
          </cell>
          <cell r="CA1" t="str">
            <v>&gt; 25-44 years ;  &gt;&gt;&gt; 1 year in main job ;  Persons ;</v>
          </cell>
          <cell r="CB1" t="str">
            <v>&gt; 25-44 years ;  &gt;&gt;&gt; 1 year in main job ;  &gt; Males ;</v>
          </cell>
          <cell r="CC1" t="str">
            <v>&gt; 25-44 years ;  &gt;&gt;&gt; 1 year in main job ;  &gt; Females ;</v>
          </cell>
          <cell r="CD1" t="str">
            <v>&gt; 25-44 years ;  &gt;&gt;&gt; 2 years in main job ;  Persons ;</v>
          </cell>
          <cell r="CE1" t="str">
            <v>&gt; 25-44 years ;  &gt;&gt;&gt; 2 years in main job ;  &gt; Males ;</v>
          </cell>
          <cell r="CF1" t="str">
            <v>&gt; 25-44 years ;  &gt;&gt;&gt; 2 years in main job ;  &gt; Females ;</v>
          </cell>
          <cell r="CG1" t="str">
            <v>&gt; 25-44 years ;  &gt;&gt;&gt; 3-4 years in main job ;  Persons ;</v>
          </cell>
          <cell r="CH1" t="str">
            <v>&gt; 25-44 years ;  &gt;&gt;&gt; 3-4 years in main job ;  &gt; Males ;</v>
          </cell>
          <cell r="CI1" t="str">
            <v>&gt; 25-44 years ;  &gt;&gt;&gt; 3-4 years in main job ;  &gt; Females ;</v>
          </cell>
          <cell r="CJ1" t="str">
            <v>&gt; 25-44 years ;  &gt;&gt; 5 years or more in main job ;  Persons ;</v>
          </cell>
          <cell r="CK1" t="str">
            <v>&gt; 25-44 years ;  &gt;&gt; 5 years or more in main job ;  &gt; Males ;</v>
          </cell>
          <cell r="CL1" t="str">
            <v>&gt; 25-44 years ;  &gt;&gt; 5 years or more in main job ;  &gt; Females ;</v>
          </cell>
          <cell r="CM1" t="str">
            <v>&gt; 25-44 years ;  &gt;&gt;&gt; 5-9 years in main job ;  Persons ;</v>
          </cell>
          <cell r="CN1" t="str">
            <v>&gt; 25-44 years ;  &gt;&gt;&gt; 5-9 years in main job ;  &gt; Males ;</v>
          </cell>
          <cell r="CO1" t="str">
            <v>&gt; 25-44 years ;  &gt;&gt;&gt; 5-9 years in main job ;  &gt; Females ;</v>
          </cell>
          <cell r="CP1" t="str">
            <v>&gt; 25-44 years ;  &gt;&gt;&gt; 10 years or more in main job ;  Persons ;</v>
          </cell>
          <cell r="CQ1" t="str">
            <v>&gt; 25-44 years ;  &gt;&gt;&gt; 10 years or more in main job ;  &gt; Males ;</v>
          </cell>
          <cell r="CR1" t="str">
            <v>&gt; 25-44 years ;  &gt;&gt;&gt; 10 years or more in main job ;  &gt; Females ;</v>
          </cell>
          <cell r="CS1" t="str">
            <v>&gt; 25-44 years ;  &gt;&gt;&gt;&gt; 10-19 years in main job ;  Persons ;</v>
          </cell>
          <cell r="CT1" t="str">
            <v>&gt; 25-44 years ;  &gt;&gt;&gt;&gt; 10-19 years in main job ;  &gt; Males ;</v>
          </cell>
          <cell r="CU1" t="str">
            <v>&gt; 25-44 years ;  &gt;&gt;&gt;&gt; 10-19 years in main job ;  &gt; Females ;</v>
          </cell>
          <cell r="CV1" t="str">
            <v>&gt; 25-44 years ;  &gt;&gt;&gt;&gt; 20 years or more in main job ;  Persons ;</v>
          </cell>
          <cell r="CW1" t="str">
            <v>&gt; 25-44 years ;  &gt;&gt;&gt;&gt; 20 years or more in main job ;  &gt; Males ;</v>
          </cell>
          <cell r="CX1" t="str">
            <v>&gt; 25-44 years ;  &gt;&gt;&gt;&gt; 20 years or more in main job ;  &gt; Females ;</v>
          </cell>
          <cell r="CY1" t="str">
            <v>&gt; 25-44 years ;  &gt; Changed jobs in last 12 months ;  Persons ;</v>
          </cell>
          <cell r="CZ1" t="str">
            <v>&gt; 25-44 years ;  &gt; Changed jobs in last 12 months ;  &gt; Males ;</v>
          </cell>
          <cell r="DA1" t="str">
            <v>&gt; 25-44 years ;  &gt; Changed jobs in last 12 months ;  &gt; Females ;</v>
          </cell>
          <cell r="DB1" t="str">
            <v>&gt; 25-44 years ;  &gt; Did not change jobs in last 12 months ;  Persons ;</v>
          </cell>
          <cell r="DC1" t="str">
            <v>&gt; 25-44 years ;  &gt; Did not change jobs in last 12 months ;  &gt; Males ;</v>
          </cell>
          <cell r="DD1" t="str">
            <v>&gt; 25-44 years ;  &gt; Did not change jobs in last 12 months ;  &gt; Females ;</v>
          </cell>
          <cell r="DE1" t="str">
            <v>&gt; 25-44 years ;  Civilian Population aged 15 and over ;  Persons ;</v>
          </cell>
          <cell r="DF1" t="str">
            <v>&gt; 25-44 years ;  Civilian Population aged 15 and over ;  &gt; Males ;</v>
          </cell>
          <cell r="DG1" t="str">
            <v>&gt; 25-44 years ;  Civilian Population aged 15 and over ;  &gt; Females ;</v>
          </cell>
          <cell r="DH1" t="str">
            <v>&gt; 25-44 years ;  Left, lost or worked multiple jobs last year ;  Persons ;</v>
          </cell>
          <cell r="DI1" t="str">
            <v>&gt; 25-44 years ;  Left, lost or worked multiple jobs last year ;  &gt; Males ;</v>
          </cell>
          <cell r="DJ1" t="str">
            <v>&gt; 25-44 years ;  Left, lost or worked multiple jobs last year ;  &gt; Females ;</v>
          </cell>
          <cell r="DK1" t="str">
            <v>&gt; 25-44 years ;  &gt; Employed and had more than one job last year ;  Persons ;</v>
          </cell>
          <cell r="DL1" t="str">
            <v>&gt; 25-44 years ;  &gt; Employed and had more than one job last year ;  &gt; Males ;</v>
          </cell>
          <cell r="DM1" t="str">
            <v>&gt; 25-44 years ;  &gt; Employed and had more than one job last year ;  &gt; Females ;</v>
          </cell>
          <cell r="DN1" t="str">
            <v>&gt; 25-44 years ;  &gt;&gt; Single job holder and had more than one job last year ;  Persons ;</v>
          </cell>
          <cell r="DO1" t="str">
            <v>&gt; 25-44 years ;  &gt;&gt; Single job holder and had more than one job last year ;  &gt; Males ;</v>
          </cell>
          <cell r="DP1" t="str">
            <v>&gt; 25-44 years ;  &gt;&gt; Single job holder and had more than one job last year ;  &gt; Females ;</v>
          </cell>
          <cell r="DQ1" t="str">
            <v>&gt; 25-44 years ;  &gt;&gt; Multiple job holder and had more than one job last year ;  Persons ;</v>
          </cell>
          <cell r="DR1" t="str">
            <v>&gt; 25-44 years ;  &gt;&gt; Multiple job holder and had more than one job last year ;  &gt; Males ;</v>
          </cell>
          <cell r="DS1" t="str">
            <v>&gt; 25-44 years ;  &gt;&gt; Multiple job holder and had more than one job last year ;  &gt; Females ;</v>
          </cell>
          <cell r="DT1" t="str">
            <v>&gt; 25-44 years ;  &gt;&gt; Underemployed and had more than one job last year ;  Persons ;</v>
          </cell>
          <cell r="DU1" t="str">
            <v>&gt; 25-44 years ;  &gt;&gt; Underemployed and had more than one job last year ;  &gt; Males ;</v>
          </cell>
          <cell r="DV1" t="str">
            <v>&gt; 25-44 years ;  &gt;&gt; Underemployed and had more than one job last year ;  &gt; Females ;</v>
          </cell>
          <cell r="DW1" t="str">
            <v>&gt; 25-44 years ;  &gt; Unemployed and had a job last year ;  Persons ;</v>
          </cell>
          <cell r="DX1" t="str">
            <v>&gt; 25-44 years ;  &gt; Unemployed and had a job last year ;  &gt; Males ;</v>
          </cell>
          <cell r="DY1" t="str">
            <v>&gt; 25-44 years ;  &gt; Unemployed and had a job last year ;  &gt; Females ;</v>
          </cell>
          <cell r="DZ1" t="str">
            <v>&gt; 25-44 years ;  &gt; Not in the labour force and had a job last year ;  Persons ;</v>
          </cell>
          <cell r="EA1" t="str">
            <v>&gt; 25-44 years ;  &gt; Not in the labour force and had a job last year ;  &gt; Males ;</v>
          </cell>
          <cell r="EB1" t="str">
            <v>&gt; 25-44 years ;  &gt; Not in the labour force and had a job last year ;  &gt; Females ;</v>
          </cell>
          <cell r="EC1" t="str">
            <v>&gt; 25-44 years ;  Left a job last year ;  Persons ;</v>
          </cell>
          <cell r="ED1" t="str">
            <v>&gt; 25-44 years ;  Left a job last year ;  &gt; Males ;</v>
          </cell>
          <cell r="EE1" t="str">
            <v>&gt; 25-44 years ;  Left a job last year ;  &gt; Females ;</v>
          </cell>
          <cell r="EF1" t="str">
            <v>&gt; 25-44 years ;  &gt; Employed in a new job since left last job ;  Persons ;</v>
          </cell>
          <cell r="EG1" t="str">
            <v>&gt; 25-44 years ;  &gt; Employed in a new job since left last job ;  &gt; Males ;</v>
          </cell>
          <cell r="EH1" t="str">
            <v>&gt; 25-44 years ;  &gt; Employed in a new job since left last job ;  &gt; Females ;</v>
          </cell>
          <cell r="EI1" t="str">
            <v>&gt; 25-44 years ;  &gt;&gt; Underemployed in a new job since left last job ;  Persons ;</v>
          </cell>
          <cell r="EJ1" t="str">
            <v>&gt; 25-44 years ;  &gt;&gt; Underemployed in a new job since left last job ;  &gt; Males ;</v>
          </cell>
          <cell r="EK1" t="str">
            <v>&gt; 25-44 years ;  &gt;&gt; Underemployed in a new job since left last job ;  &gt; Females ;</v>
          </cell>
          <cell r="EL1" t="str">
            <v>&gt; 25-44 years ;  &gt; Not employed since left last job ;  Persons ;</v>
          </cell>
          <cell r="EM1" t="str">
            <v>&gt; 25-44 years ;  &gt; Not employed since left last job ;  &gt; Males ;</v>
          </cell>
          <cell r="EN1" t="str">
            <v>&gt; 25-44 years ;  &gt; Not employed since left last job ;  &gt; Females ;</v>
          </cell>
          <cell r="EO1" t="str">
            <v>&gt; 25-44 years ;  Lost a job last year ;  Persons ;</v>
          </cell>
          <cell r="EP1" t="str">
            <v>&gt; 25-44 years ;  Lost a job last year ;  &gt; Males ;</v>
          </cell>
          <cell r="EQ1" t="str">
            <v>&gt; 25-44 years ;  Lost a job last year ;  &gt; Females ;</v>
          </cell>
          <cell r="ER1" t="str">
            <v>&gt; 25-44 years ;  &gt; Retrenched last year ;  Persons ;</v>
          </cell>
          <cell r="ES1" t="str">
            <v>&gt; 25-44 years ;  &gt; Retrenched last year ;  &gt; Males ;</v>
          </cell>
          <cell r="ET1" t="str">
            <v>&gt; 25-44 years ;  &gt; Retrenched last year ;  &gt; Females ;</v>
          </cell>
          <cell r="EU1" t="str">
            <v>&gt; 25-44 years ;  &gt; Employed in a new job since lost last job ;  Persons ;</v>
          </cell>
          <cell r="EV1" t="str">
            <v>&gt; 25-44 years ;  &gt; Employed in a new job since lost last job ;  &gt; Males ;</v>
          </cell>
          <cell r="EW1" t="str">
            <v>&gt; 25-44 years ;  &gt; Employed in a new job since lost last job ;  &gt; Females ;</v>
          </cell>
          <cell r="EX1" t="str">
            <v>&gt; 25-44 years ;  &gt;&gt; Underemployed in a new job since lost last job ;  Persons ;</v>
          </cell>
          <cell r="EY1" t="str">
            <v>&gt; 25-44 years ;  &gt;&gt; Underemployed in a new job since lost last job ;  &gt; Males ;</v>
          </cell>
          <cell r="EZ1" t="str">
            <v>&gt; 25-44 years ;  &gt;&gt; Underemployed in a new job since lost last job ;  &gt; Females ;</v>
          </cell>
          <cell r="FA1" t="str">
            <v>&gt; 25-44 years ;  &gt; Not employed since lost last job ;  Persons ;</v>
          </cell>
          <cell r="FB1" t="str">
            <v>&gt; 25-44 years ;  &gt; Not employed since lost last job ;  &gt; Males ;</v>
          </cell>
          <cell r="FC1" t="str">
            <v>&gt; 25-44 years ;  &gt; Not employed since lost last job ;  &gt; Females ;</v>
          </cell>
          <cell r="FD1" t="str">
            <v>&gt; 45-64 years ;  Employed total ;  Persons ;</v>
          </cell>
          <cell r="FE1" t="str">
            <v>&gt; 45-64 years ;  Employed total ;  &gt; Males ;</v>
          </cell>
          <cell r="FF1" t="str">
            <v>&gt; 45-64 years ;  Employed total ;  &gt; Females ;</v>
          </cell>
          <cell r="FG1" t="str">
            <v>&gt; 45-64 years ;  &gt; Less than 1 year in main job ;  Persons ;</v>
          </cell>
          <cell r="FH1" t="str">
            <v>&gt; 45-64 years ;  &gt; Less than 1 year in main job ;  &gt; Males ;</v>
          </cell>
          <cell r="FI1" t="str">
            <v>&gt; 45-64 years ;  &gt; Less than 1 year in main job ;  &gt; Females ;</v>
          </cell>
          <cell r="FJ1" t="str">
            <v>&gt; 45-64 years ;  &gt;&gt; Less than 3 months in main job ;  Persons ;</v>
          </cell>
          <cell r="FK1" t="str">
            <v>&gt; 45-64 years ;  &gt;&gt; Less than 3 months in main job ;  &gt; Males ;</v>
          </cell>
          <cell r="FL1" t="str">
            <v>&gt; 45-64 years ;  &gt;&gt; Less than 3 months in main job ;  &gt; Females ;</v>
          </cell>
          <cell r="FM1" t="str">
            <v>&gt; 45-64 years ;  &gt;&gt; 3-5 months in main job ;  Persons ;</v>
          </cell>
          <cell r="FN1" t="str">
            <v>&gt; 45-64 years ;  &gt;&gt; 3-5 months in main job ;  &gt; Males ;</v>
          </cell>
          <cell r="FO1" t="str">
            <v>&gt; 45-64 years ;  &gt;&gt; 3-5 months in main job ;  &gt; Females ;</v>
          </cell>
          <cell r="FP1" t="str">
            <v>&gt; 45-64 years ;  &gt;&gt; 6-11 months in main job ;  Persons ;</v>
          </cell>
          <cell r="FQ1" t="str">
            <v>&gt; 45-64 years ;  &gt;&gt; 6-11 months in main job ;  &gt; Males ;</v>
          </cell>
          <cell r="FR1" t="str">
            <v>&gt; 45-64 years ;  &gt;&gt; 6-11 months in main job ;  &gt; Females ;</v>
          </cell>
          <cell r="FS1" t="str">
            <v>&gt; 45-64 years ;  &gt; 1 year or more in main job ;  Persons ;</v>
          </cell>
          <cell r="FT1" t="str">
            <v>&gt; 45-64 years ;  &gt; 1 year or more in main job ;  &gt; Males ;</v>
          </cell>
          <cell r="FU1" t="str">
            <v>&gt; 45-64 years ;  &gt; 1 year or more in main job ;  &gt; Females ;</v>
          </cell>
          <cell r="FV1" t="str">
            <v>&gt; 45-64 years ;  &gt;&gt; 1-4 years in main job ;  Persons ;</v>
          </cell>
          <cell r="FW1" t="str">
            <v>&gt; 45-64 years ;  &gt;&gt; 1-4 years in main job ;  &gt; Males ;</v>
          </cell>
          <cell r="FX1" t="str">
            <v>&gt; 45-64 years ;  &gt;&gt; 1-4 years in main job ;  &gt; Females ;</v>
          </cell>
          <cell r="FY1" t="str">
            <v>&gt; 45-64 years ;  &gt;&gt;&gt; 1 year in main job ;  Persons ;</v>
          </cell>
          <cell r="FZ1" t="str">
            <v>&gt; 45-64 years ;  &gt;&gt;&gt; 1 year in main job ;  &gt; Males ;</v>
          </cell>
          <cell r="GA1" t="str">
            <v>&gt; 45-64 years ;  &gt;&gt;&gt; 1 year in main job ;  &gt; Females ;</v>
          </cell>
          <cell r="GB1" t="str">
            <v>&gt; 45-64 years ;  &gt;&gt;&gt; 2 years in main job ;  Persons ;</v>
          </cell>
          <cell r="GC1" t="str">
            <v>&gt; 45-64 years ;  &gt;&gt;&gt; 2 years in main job ;  &gt; Males ;</v>
          </cell>
          <cell r="GD1" t="str">
            <v>&gt; 45-64 years ;  &gt;&gt;&gt; 2 years in main job ;  &gt; Females ;</v>
          </cell>
          <cell r="GE1" t="str">
            <v>&gt; 45-64 years ;  &gt;&gt;&gt; 3-4 years in main job ;  Persons ;</v>
          </cell>
          <cell r="GF1" t="str">
            <v>&gt; 45-64 years ;  &gt;&gt;&gt; 3-4 years in main job ;  &gt; Males ;</v>
          </cell>
          <cell r="GG1" t="str">
            <v>&gt; 45-64 years ;  &gt;&gt;&gt; 3-4 years in main job ;  &gt; Females ;</v>
          </cell>
          <cell r="GH1" t="str">
            <v>&gt; 45-64 years ;  &gt;&gt; 5 years or more in main job ;  Persons ;</v>
          </cell>
          <cell r="GI1" t="str">
            <v>&gt; 45-64 years ;  &gt;&gt; 5 years or more in main job ;  &gt; Males ;</v>
          </cell>
          <cell r="GJ1" t="str">
            <v>&gt; 45-64 years ;  &gt;&gt; 5 years or more in main job ;  &gt; Females ;</v>
          </cell>
          <cell r="GK1" t="str">
            <v>&gt; 45-64 years ;  &gt;&gt;&gt; 5-9 years in main job ;  Persons ;</v>
          </cell>
          <cell r="GL1" t="str">
            <v>&gt; 45-64 years ;  &gt;&gt;&gt; 5-9 years in main job ;  &gt; Males ;</v>
          </cell>
          <cell r="GM1" t="str">
            <v>&gt; 45-64 years ;  &gt;&gt;&gt; 5-9 years in main job ;  &gt; Females ;</v>
          </cell>
          <cell r="GN1" t="str">
            <v>&gt; 45-64 years ;  &gt;&gt;&gt; 10 years or more in main job ;  Persons ;</v>
          </cell>
          <cell r="GO1" t="str">
            <v>&gt; 45-64 years ;  &gt;&gt;&gt; 10 years or more in main job ;  &gt; Males ;</v>
          </cell>
          <cell r="GP1" t="str">
            <v>&gt; 45-64 years ;  &gt;&gt;&gt; 10 years or more in main job ;  &gt; Females ;</v>
          </cell>
          <cell r="GQ1" t="str">
            <v>&gt; 45-64 years ;  &gt;&gt;&gt;&gt; 10-19 years in main job ;  Persons ;</v>
          </cell>
          <cell r="GR1" t="str">
            <v>&gt; 45-64 years ;  &gt;&gt;&gt;&gt; 10-19 years in main job ;  &gt; Males ;</v>
          </cell>
          <cell r="GS1" t="str">
            <v>&gt; 45-64 years ;  &gt;&gt;&gt;&gt; 10-19 years in main job ;  &gt; Females ;</v>
          </cell>
          <cell r="GT1" t="str">
            <v>&gt; 45-64 years ;  &gt;&gt;&gt;&gt; 20 years or more in main job ;  Persons ;</v>
          </cell>
          <cell r="GU1" t="str">
            <v>&gt; 45-64 years ;  &gt;&gt;&gt;&gt; 20 years or more in main job ;  &gt; Males ;</v>
          </cell>
          <cell r="GV1" t="str">
            <v>&gt; 45-64 years ;  &gt;&gt;&gt;&gt; 20 years or more in main job ;  &gt; Females ;</v>
          </cell>
          <cell r="GW1" t="str">
            <v>&gt; 45-64 years ;  &gt; Changed jobs in last 12 months ;  Persons ;</v>
          </cell>
          <cell r="GX1" t="str">
            <v>&gt; 45-64 years ;  &gt; Changed jobs in last 12 months ;  &gt; Males ;</v>
          </cell>
          <cell r="GY1" t="str">
            <v>&gt; 45-64 years ;  &gt; Changed jobs in last 12 months ;  &gt; Females ;</v>
          </cell>
          <cell r="GZ1" t="str">
            <v>&gt; 45-64 years ;  &gt; Did not change jobs in last 12 months ;  Persons ;</v>
          </cell>
          <cell r="HA1" t="str">
            <v>&gt; 45-64 years ;  &gt; Did not change jobs in last 12 months ;  &gt; Males ;</v>
          </cell>
          <cell r="HB1" t="str">
            <v>&gt; 45-64 years ;  &gt; Did not change jobs in last 12 months ;  &gt; Females ;</v>
          </cell>
          <cell r="HC1" t="str">
            <v>&gt; 45-64 years ;  Civilian Population aged 15 and over ;  Persons ;</v>
          </cell>
          <cell r="HD1" t="str">
            <v>&gt; 45-64 years ;  Civilian Population aged 15 and over ;  &gt; Males ;</v>
          </cell>
          <cell r="HE1" t="str">
            <v>&gt; 45-64 years ;  Civilian Population aged 15 and over ;  &gt; Females ;</v>
          </cell>
          <cell r="HF1" t="str">
            <v>&gt; 45-64 years ;  Left, lost or worked multiple jobs last year ;  Persons ;</v>
          </cell>
          <cell r="HG1" t="str">
            <v>&gt; 45-64 years ;  Left, lost or worked multiple jobs last year ;  &gt; Males ;</v>
          </cell>
          <cell r="HH1" t="str">
            <v>&gt; 45-64 years ;  Left, lost or worked multiple jobs last year ;  &gt; Females ;</v>
          </cell>
          <cell r="HI1" t="str">
            <v>&gt; 45-64 years ;  &gt; Employed and had more than one job last year ;  Persons ;</v>
          </cell>
          <cell r="HJ1" t="str">
            <v>&gt; 45-64 years ;  &gt; Employed and had more than one job last year ;  &gt; Males ;</v>
          </cell>
          <cell r="HK1" t="str">
            <v>&gt; 45-64 years ;  &gt; Employed and had more than one job last year ;  &gt; Females ;</v>
          </cell>
          <cell r="HL1" t="str">
            <v>&gt; 45-64 years ;  &gt;&gt; Single job holder and had more than one job last year ;  Persons ;</v>
          </cell>
          <cell r="HM1" t="str">
            <v>&gt; 45-64 years ;  &gt;&gt; Single job holder and had more than one job last year ;  &gt; Males ;</v>
          </cell>
          <cell r="HN1" t="str">
            <v>&gt; 45-64 years ;  &gt;&gt; Single job holder and had more than one job last year ;  &gt; Females ;</v>
          </cell>
          <cell r="HO1" t="str">
            <v>&gt; 45-64 years ;  &gt;&gt; Multiple job holder and had more than one job last year ;  Persons ;</v>
          </cell>
          <cell r="HP1" t="str">
            <v>&gt; 45-64 years ;  &gt;&gt; Multiple job holder and had more than one job last year ;  &gt; Males ;</v>
          </cell>
          <cell r="HQ1" t="str">
            <v>&gt; 45-64 years ;  &gt;&gt; Multiple job holder and had more than one job last year ;  &gt; Females ;</v>
          </cell>
          <cell r="HR1" t="str">
            <v>&gt; 45-64 years ;  &gt;&gt; Underemployed and had more than one job last year ;  Persons ;</v>
          </cell>
          <cell r="HS1" t="str">
            <v>&gt; 45-64 years ;  &gt;&gt; Underemployed and had more than one job last year ;  &gt; Males ;</v>
          </cell>
          <cell r="HT1" t="str">
            <v>&gt; 45-64 years ;  &gt;&gt; Underemployed and had more than one job last year ;  &gt; Females ;</v>
          </cell>
          <cell r="HU1" t="str">
            <v>&gt; 45-64 years ;  &gt; Unemployed and had a job last year ;  Persons ;</v>
          </cell>
          <cell r="HV1" t="str">
            <v>&gt; 45-64 years ;  &gt; Unemployed and had a job last year ;  &gt; Males ;</v>
          </cell>
          <cell r="HW1" t="str">
            <v>&gt; 45-64 years ;  &gt; Unemployed and had a job last year ;  &gt; Females ;</v>
          </cell>
          <cell r="HX1" t="str">
            <v>&gt; 45-64 years ;  &gt; Not in the labour force and had a job last year ;  Persons ;</v>
          </cell>
          <cell r="HY1" t="str">
            <v>&gt; 45-64 years ;  &gt; Not in the labour force and had a job last year ;  &gt; Males ;</v>
          </cell>
          <cell r="HZ1" t="str">
            <v>&gt; 45-64 years ;  &gt; Not in the labour force and had a job last year ;  &gt; Females ;</v>
          </cell>
          <cell r="IA1" t="str">
            <v>&gt; 45-64 years ;  Left a job last year ;  Persons ;</v>
          </cell>
          <cell r="IB1" t="str">
            <v>&gt; 45-64 years ;  Left a job last year ;  &gt; Males ;</v>
          </cell>
          <cell r="IC1" t="str">
            <v>&gt; 45-64 years ;  Left a job last year ;  &gt; Females ;</v>
          </cell>
          <cell r="ID1" t="str">
            <v>&gt; 45-64 years ;  &gt; Employed in a new job since left last job ;  Persons ;</v>
          </cell>
          <cell r="IE1" t="str">
            <v>&gt; 45-64 years ;  &gt; Employed in a new job since left last job ;  &gt; Males ;</v>
          </cell>
          <cell r="IF1" t="str">
            <v>&gt; 45-64 years ;  &gt; Employed in a new job since left last job ;  &gt; Females ;</v>
          </cell>
          <cell r="IG1" t="str">
            <v>&gt; 45-64 years ;  &gt;&gt; Underemployed in a new job since left last job ;  Persons ;</v>
          </cell>
          <cell r="IH1" t="str">
            <v>&gt; 45-64 years ;  &gt;&gt; Underemployed in a new job since left last job ;  &gt; Males ;</v>
          </cell>
          <cell r="II1" t="str">
            <v>&gt; 45-64 years ;  &gt;&gt; Underemployed in a new job since left last job ;  &gt; Females ;</v>
          </cell>
          <cell r="IJ1" t="str">
            <v>&gt; 45-64 years ;  &gt; Not employed since left last job ;  Persons ;</v>
          </cell>
          <cell r="IK1" t="str">
            <v>&gt; 45-64 years ;  &gt; Not employed since left last job ;  &gt; Males ;</v>
          </cell>
          <cell r="IL1" t="str">
            <v>&gt; 45-64 years ;  &gt; Not employed since left last job ;  &gt; Females ;</v>
          </cell>
          <cell r="IM1" t="str">
            <v>&gt; 45-64 years ;  Lost a job last year ;  Persons ;</v>
          </cell>
          <cell r="IN1" t="str">
            <v>&gt; 45-64 years ;  Lost a job last year ;  &gt; Males ;</v>
          </cell>
          <cell r="IO1" t="str">
            <v>&gt; 45-64 years ;  Lost a job last year ;  &gt; Females ;</v>
          </cell>
          <cell r="IP1" t="str">
            <v>&gt; 45-64 years ;  &gt; Retrenched last year ;  Persons ;</v>
          </cell>
          <cell r="IQ1" t="str">
            <v>&gt; 45-64 years ;  &gt; Retrenched last year ;  &gt; Males ;</v>
          </cell>
        </row>
        <row r="2">
          <cell r="B2" t="str">
            <v>000</v>
          </cell>
          <cell r="C2" t="str">
            <v>000</v>
          </cell>
          <cell r="D2" t="str">
            <v>000</v>
          </cell>
          <cell r="E2" t="str">
            <v>000</v>
          </cell>
          <cell r="F2" t="str">
            <v>000</v>
          </cell>
          <cell r="G2" t="str">
            <v>000</v>
          </cell>
          <cell r="H2" t="str">
            <v>000</v>
          </cell>
          <cell r="I2" t="str">
            <v>000</v>
          </cell>
          <cell r="J2" t="str">
            <v>000</v>
          </cell>
          <cell r="K2" t="str">
            <v>000</v>
          </cell>
          <cell r="L2" t="str">
            <v>000</v>
          </cell>
          <cell r="M2" t="str">
            <v>000</v>
          </cell>
          <cell r="N2" t="str">
            <v>000</v>
          </cell>
          <cell r="O2" t="str">
            <v>000</v>
          </cell>
          <cell r="P2" t="str">
            <v>000</v>
          </cell>
          <cell r="Q2" t="str">
            <v>000</v>
          </cell>
          <cell r="R2" t="str">
            <v>000</v>
          </cell>
          <cell r="S2" t="str">
            <v>000</v>
          </cell>
          <cell r="T2" t="str">
            <v>000</v>
          </cell>
          <cell r="U2" t="str">
            <v>000</v>
          </cell>
          <cell r="V2" t="str">
            <v>000</v>
          </cell>
          <cell r="W2" t="str">
            <v>000</v>
          </cell>
          <cell r="X2" t="str">
            <v>000</v>
          </cell>
          <cell r="Y2" t="str">
            <v>000</v>
          </cell>
          <cell r="Z2" t="str">
            <v>000</v>
          </cell>
          <cell r="AA2" t="str">
            <v>000</v>
          </cell>
          <cell r="AB2" t="str">
            <v>000</v>
          </cell>
          <cell r="AC2" t="str">
            <v>000</v>
          </cell>
          <cell r="AD2" t="str">
            <v>000</v>
          </cell>
          <cell r="AE2" t="str">
            <v>000</v>
          </cell>
          <cell r="AF2" t="str">
            <v>000</v>
          </cell>
          <cell r="AG2" t="str">
            <v>000</v>
          </cell>
          <cell r="AH2" t="str">
            <v>000</v>
          </cell>
          <cell r="AI2" t="str">
            <v>000</v>
          </cell>
          <cell r="AJ2" t="str">
            <v>000</v>
          </cell>
          <cell r="AK2" t="str">
            <v>000</v>
          </cell>
          <cell r="AL2" t="str">
            <v>000</v>
          </cell>
          <cell r="AM2" t="str">
            <v>000</v>
          </cell>
          <cell r="AN2" t="str">
            <v>000</v>
          </cell>
          <cell r="AO2" t="str">
            <v>000</v>
          </cell>
          <cell r="AP2" t="str">
            <v>000</v>
          </cell>
          <cell r="AQ2" t="str">
            <v>000</v>
          </cell>
          <cell r="AR2" t="str">
            <v>000</v>
          </cell>
          <cell r="AS2" t="str">
            <v>000</v>
          </cell>
          <cell r="AT2" t="str">
            <v>000</v>
          </cell>
          <cell r="AU2" t="str">
            <v>000</v>
          </cell>
          <cell r="AV2" t="str">
            <v>000</v>
          </cell>
          <cell r="AW2" t="str">
            <v>000</v>
          </cell>
          <cell r="AX2" t="str">
            <v>000</v>
          </cell>
          <cell r="AY2" t="str">
            <v>000</v>
          </cell>
          <cell r="AZ2" t="str">
            <v>000</v>
          </cell>
          <cell r="BA2" t="str">
            <v>000</v>
          </cell>
          <cell r="BB2" t="str">
            <v>000</v>
          </cell>
          <cell r="BC2" t="str">
            <v>000</v>
          </cell>
          <cell r="BD2" t="str">
            <v>000</v>
          </cell>
          <cell r="BE2" t="str">
            <v>000</v>
          </cell>
          <cell r="BF2" t="str">
            <v>000</v>
          </cell>
          <cell r="BG2" t="str">
            <v>000</v>
          </cell>
          <cell r="BH2" t="str">
            <v>000</v>
          </cell>
          <cell r="BI2" t="str">
            <v>000</v>
          </cell>
          <cell r="BJ2" t="str">
            <v>000</v>
          </cell>
          <cell r="BK2" t="str">
            <v>000</v>
          </cell>
          <cell r="BL2" t="str">
            <v>000</v>
          </cell>
          <cell r="BM2" t="str">
            <v>000</v>
          </cell>
          <cell r="BN2" t="str">
            <v>000</v>
          </cell>
          <cell r="BO2" t="str">
            <v>000</v>
          </cell>
          <cell r="BP2" t="str">
            <v>000</v>
          </cell>
          <cell r="BQ2" t="str">
            <v>000</v>
          </cell>
          <cell r="BR2" t="str">
            <v>000</v>
          </cell>
          <cell r="BS2" t="str">
            <v>000</v>
          </cell>
          <cell r="BT2" t="str">
            <v>000</v>
          </cell>
          <cell r="BU2" t="str">
            <v>000</v>
          </cell>
          <cell r="BV2" t="str">
            <v>000</v>
          </cell>
          <cell r="BW2" t="str">
            <v>000</v>
          </cell>
          <cell r="BX2" t="str">
            <v>000</v>
          </cell>
          <cell r="BY2" t="str">
            <v>000</v>
          </cell>
          <cell r="BZ2" t="str">
            <v>000</v>
          </cell>
          <cell r="CA2" t="str">
            <v>000</v>
          </cell>
          <cell r="CB2" t="str">
            <v>000</v>
          </cell>
          <cell r="CC2" t="str">
            <v>000</v>
          </cell>
          <cell r="CD2" t="str">
            <v>000</v>
          </cell>
          <cell r="CE2" t="str">
            <v>000</v>
          </cell>
          <cell r="CF2" t="str">
            <v>000</v>
          </cell>
          <cell r="CG2" t="str">
            <v>000</v>
          </cell>
          <cell r="CH2" t="str">
            <v>000</v>
          </cell>
          <cell r="CI2" t="str">
            <v>000</v>
          </cell>
          <cell r="CJ2" t="str">
            <v>000</v>
          </cell>
          <cell r="CK2" t="str">
            <v>000</v>
          </cell>
          <cell r="CL2" t="str">
            <v>000</v>
          </cell>
          <cell r="CM2" t="str">
            <v>000</v>
          </cell>
          <cell r="CN2" t="str">
            <v>000</v>
          </cell>
          <cell r="CO2" t="str">
            <v>000</v>
          </cell>
          <cell r="CP2" t="str">
            <v>000</v>
          </cell>
          <cell r="CQ2" t="str">
            <v>000</v>
          </cell>
          <cell r="CR2" t="str">
            <v>000</v>
          </cell>
          <cell r="CS2" t="str">
            <v>000</v>
          </cell>
          <cell r="CT2" t="str">
            <v>000</v>
          </cell>
          <cell r="CU2" t="str">
            <v>000</v>
          </cell>
          <cell r="CV2" t="str">
            <v>000</v>
          </cell>
          <cell r="CW2" t="str">
            <v>000</v>
          </cell>
          <cell r="CX2" t="str">
            <v>000</v>
          </cell>
          <cell r="CY2" t="str">
            <v>000</v>
          </cell>
          <cell r="CZ2" t="str">
            <v>000</v>
          </cell>
          <cell r="DA2" t="str">
            <v>000</v>
          </cell>
          <cell r="DB2" t="str">
            <v>000</v>
          </cell>
          <cell r="DC2" t="str">
            <v>000</v>
          </cell>
          <cell r="DD2" t="str">
            <v>000</v>
          </cell>
          <cell r="DE2" t="str">
            <v>000</v>
          </cell>
          <cell r="DF2" t="str">
            <v>000</v>
          </cell>
          <cell r="DG2" t="str">
            <v>000</v>
          </cell>
          <cell r="DH2" t="str">
            <v>000</v>
          </cell>
          <cell r="DI2" t="str">
            <v>000</v>
          </cell>
          <cell r="DJ2" t="str">
            <v>000</v>
          </cell>
          <cell r="DK2" t="str">
            <v>000</v>
          </cell>
          <cell r="DL2" t="str">
            <v>000</v>
          </cell>
          <cell r="DM2" t="str">
            <v>000</v>
          </cell>
          <cell r="DN2" t="str">
            <v>000</v>
          </cell>
          <cell r="DO2" t="str">
            <v>000</v>
          </cell>
          <cell r="DP2" t="str">
            <v>000</v>
          </cell>
          <cell r="DQ2" t="str">
            <v>000</v>
          </cell>
          <cell r="DR2" t="str">
            <v>000</v>
          </cell>
          <cell r="DS2" t="str">
            <v>000</v>
          </cell>
          <cell r="DT2" t="str">
            <v>000</v>
          </cell>
          <cell r="DU2" t="str">
            <v>000</v>
          </cell>
          <cell r="DV2" t="str">
            <v>000</v>
          </cell>
          <cell r="DW2" t="str">
            <v>000</v>
          </cell>
          <cell r="DX2" t="str">
            <v>000</v>
          </cell>
          <cell r="DY2" t="str">
            <v>000</v>
          </cell>
          <cell r="DZ2" t="str">
            <v>000</v>
          </cell>
          <cell r="EA2" t="str">
            <v>000</v>
          </cell>
          <cell r="EB2" t="str">
            <v>000</v>
          </cell>
          <cell r="EC2" t="str">
            <v>000</v>
          </cell>
          <cell r="ED2" t="str">
            <v>000</v>
          </cell>
          <cell r="EE2" t="str">
            <v>000</v>
          </cell>
          <cell r="EF2" t="str">
            <v>000</v>
          </cell>
          <cell r="EG2" t="str">
            <v>000</v>
          </cell>
          <cell r="EH2" t="str">
            <v>000</v>
          </cell>
          <cell r="EI2" t="str">
            <v>000</v>
          </cell>
          <cell r="EJ2" t="str">
            <v>000</v>
          </cell>
          <cell r="EK2" t="str">
            <v>000</v>
          </cell>
          <cell r="EL2" t="str">
            <v>000</v>
          </cell>
          <cell r="EM2" t="str">
            <v>000</v>
          </cell>
          <cell r="EN2" t="str">
            <v>000</v>
          </cell>
          <cell r="EO2" t="str">
            <v>000</v>
          </cell>
          <cell r="EP2" t="str">
            <v>000</v>
          </cell>
          <cell r="EQ2" t="str">
            <v>000</v>
          </cell>
          <cell r="ER2" t="str">
            <v>000</v>
          </cell>
          <cell r="ES2" t="str">
            <v>000</v>
          </cell>
          <cell r="ET2" t="str">
            <v>000</v>
          </cell>
          <cell r="EU2" t="str">
            <v>000</v>
          </cell>
          <cell r="EV2" t="str">
            <v>000</v>
          </cell>
          <cell r="EW2" t="str">
            <v>000</v>
          </cell>
          <cell r="EX2" t="str">
            <v>000</v>
          </cell>
          <cell r="EY2" t="str">
            <v>000</v>
          </cell>
          <cell r="EZ2" t="str">
            <v>000</v>
          </cell>
          <cell r="FA2" t="str">
            <v>000</v>
          </cell>
          <cell r="FB2" t="str">
            <v>000</v>
          </cell>
          <cell r="FC2" t="str">
            <v>000</v>
          </cell>
          <cell r="FD2" t="str">
            <v>000</v>
          </cell>
          <cell r="FE2" t="str">
            <v>000</v>
          </cell>
          <cell r="FF2" t="str">
            <v>000</v>
          </cell>
          <cell r="FG2" t="str">
            <v>000</v>
          </cell>
          <cell r="FH2" t="str">
            <v>000</v>
          </cell>
          <cell r="FI2" t="str">
            <v>000</v>
          </cell>
          <cell r="FJ2" t="str">
            <v>000</v>
          </cell>
          <cell r="FK2" t="str">
            <v>000</v>
          </cell>
          <cell r="FL2" t="str">
            <v>000</v>
          </cell>
          <cell r="FM2" t="str">
            <v>000</v>
          </cell>
          <cell r="FN2" t="str">
            <v>000</v>
          </cell>
          <cell r="FO2" t="str">
            <v>000</v>
          </cell>
          <cell r="FP2" t="str">
            <v>000</v>
          </cell>
          <cell r="FQ2" t="str">
            <v>000</v>
          </cell>
          <cell r="FR2" t="str">
            <v>000</v>
          </cell>
          <cell r="FS2" t="str">
            <v>000</v>
          </cell>
          <cell r="FT2" t="str">
            <v>000</v>
          </cell>
          <cell r="FU2" t="str">
            <v>000</v>
          </cell>
          <cell r="FV2" t="str">
            <v>000</v>
          </cell>
          <cell r="FW2" t="str">
            <v>000</v>
          </cell>
          <cell r="FX2" t="str">
            <v>000</v>
          </cell>
          <cell r="FY2" t="str">
            <v>000</v>
          </cell>
          <cell r="FZ2" t="str">
            <v>000</v>
          </cell>
          <cell r="GA2" t="str">
            <v>000</v>
          </cell>
          <cell r="GB2" t="str">
            <v>000</v>
          </cell>
          <cell r="GC2" t="str">
            <v>000</v>
          </cell>
          <cell r="GD2" t="str">
            <v>000</v>
          </cell>
          <cell r="GE2" t="str">
            <v>000</v>
          </cell>
          <cell r="GF2" t="str">
            <v>000</v>
          </cell>
          <cell r="GG2" t="str">
            <v>000</v>
          </cell>
          <cell r="GH2" t="str">
            <v>000</v>
          </cell>
          <cell r="GI2" t="str">
            <v>000</v>
          </cell>
          <cell r="GJ2" t="str">
            <v>000</v>
          </cell>
          <cell r="GK2" t="str">
            <v>000</v>
          </cell>
          <cell r="GL2" t="str">
            <v>000</v>
          </cell>
          <cell r="GM2" t="str">
            <v>000</v>
          </cell>
          <cell r="GN2" t="str">
            <v>000</v>
          </cell>
          <cell r="GO2" t="str">
            <v>000</v>
          </cell>
          <cell r="GP2" t="str">
            <v>000</v>
          </cell>
          <cell r="GQ2" t="str">
            <v>000</v>
          </cell>
          <cell r="GR2" t="str">
            <v>000</v>
          </cell>
          <cell r="GS2" t="str">
            <v>000</v>
          </cell>
          <cell r="GT2" t="str">
            <v>000</v>
          </cell>
          <cell r="GU2" t="str">
            <v>000</v>
          </cell>
          <cell r="GV2" t="str">
            <v>000</v>
          </cell>
          <cell r="GW2" t="str">
            <v>000</v>
          </cell>
          <cell r="GX2" t="str">
            <v>000</v>
          </cell>
          <cell r="GY2" t="str">
            <v>000</v>
          </cell>
          <cell r="GZ2" t="str">
            <v>000</v>
          </cell>
          <cell r="HA2" t="str">
            <v>000</v>
          </cell>
          <cell r="HB2" t="str">
            <v>000</v>
          </cell>
          <cell r="HC2" t="str">
            <v>000</v>
          </cell>
          <cell r="HD2" t="str">
            <v>000</v>
          </cell>
          <cell r="HE2" t="str">
            <v>000</v>
          </cell>
          <cell r="HF2" t="str">
            <v>000</v>
          </cell>
          <cell r="HG2" t="str">
            <v>000</v>
          </cell>
          <cell r="HH2" t="str">
            <v>000</v>
          </cell>
          <cell r="HI2" t="str">
            <v>000</v>
          </cell>
          <cell r="HJ2" t="str">
            <v>000</v>
          </cell>
          <cell r="HK2" t="str">
            <v>000</v>
          </cell>
          <cell r="HL2" t="str">
            <v>000</v>
          </cell>
          <cell r="HM2" t="str">
            <v>000</v>
          </cell>
          <cell r="HN2" t="str">
            <v>000</v>
          </cell>
          <cell r="HO2" t="str">
            <v>000</v>
          </cell>
          <cell r="HP2" t="str">
            <v>000</v>
          </cell>
          <cell r="HQ2" t="str">
            <v>000</v>
          </cell>
          <cell r="HR2" t="str">
            <v>000</v>
          </cell>
          <cell r="HS2" t="str">
            <v>000</v>
          </cell>
          <cell r="HT2" t="str">
            <v>000</v>
          </cell>
          <cell r="HU2" t="str">
            <v>000</v>
          </cell>
          <cell r="HV2" t="str">
            <v>000</v>
          </cell>
          <cell r="HW2" t="str">
            <v>000</v>
          </cell>
          <cell r="HX2" t="str">
            <v>000</v>
          </cell>
          <cell r="HY2" t="str">
            <v>000</v>
          </cell>
          <cell r="HZ2" t="str">
            <v>000</v>
          </cell>
          <cell r="IA2" t="str">
            <v>000</v>
          </cell>
          <cell r="IB2" t="str">
            <v>000</v>
          </cell>
          <cell r="IC2" t="str">
            <v>000</v>
          </cell>
          <cell r="ID2" t="str">
            <v>000</v>
          </cell>
          <cell r="IE2" t="str">
            <v>000</v>
          </cell>
          <cell r="IF2" t="str">
            <v>000</v>
          </cell>
          <cell r="IG2" t="str">
            <v>000</v>
          </cell>
          <cell r="IH2" t="str">
            <v>000</v>
          </cell>
          <cell r="II2" t="str">
            <v>000</v>
          </cell>
          <cell r="IJ2" t="str">
            <v>000</v>
          </cell>
          <cell r="IK2" t="str">
            <v>000</v>
          </cell>
          <cell r="IL2" t="str">
            <v>000</v>
          </cell>
          <cell r="IM2" t="str">
            <v>000</v>
          </cell>
          <cell r="IN2" t="str">
            <v>000</v>
          </cell>
          <cell r="IO2" t="str">
            <v>000</v>
          </cell>
          <cell r="IP2" t="str">
            <v>000</v>
          </cell>
          <cell r="IQ2" t="str">
            <v>000</v>
          </cell>
        </row>
        <row r="3"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CT3" t="str">
            <v>Original</v>
          </cell>
          <cell r="CU3" t="str">
            <v>Original</v>
          </cell>
          <cell r="CV3" t="str">
            <v>Original</v>
          </cell>
          <cell r="CW3" t="str">
            <v>Original</v>
          </cell>
          <cell r="CX3" t="str">
            <v>Original</v>
          </cell>
          <cell r="CY3" t="str">
            <v>Original</v>
          </cell>
          <cell r="CZ3" t="str">
            <v>Original</v>
          </cell>
          <cell r="DA3" t="str">
            <v>Original</v>
          </cell>
          <cell r="DB3" t="str">
            <v>Original</v>
          </cell>
          <cell r="DC3" t="str">
            <v>Original</v>
          </cell>
          <cell r="DD3" t="str">
            <v>Original</v>
          </cell>
          <cell r="DE3" t="str">
            <v>Original</v>
          </cell>
          <cell r="DF3" t="str">
            <v>Original</v>
          </cell>
          <cell r="DG3" t="str">
            <v>Original</v>
          </cell>
          <cell r="DH3" t="str">
            <v>Original</v>
          </cell>
          <cell r="DI3" t="str">
            <v>Original</v>
          </cell>
          <cell r="DJ3" t="str">
            <v>Original</v>
          </cell>
          <cell r="DK3" t="str">
            <v>Original</v>
          </cell>
          <cell r="DL3" t="str">
            <v>Original</v>
          </cell>
          <cell r="DM3" t="str">
            <v>Original</v>
          </cell>
          <cell r="DN3" t="str">
            <v>Original</v>
          </cell>
          <cell r="DO3" t="str">
            <v>Original</v>
          </cell>
          <cell r="DP3" t="str">
            <v>Original</v>
          </cell>
          <cell r="DQ3" t="str">
            <v>Original</v>
          </cell>
          <cell r="DR3" t="str">
            <v>Original</v>
          </cell>
          <cell r="DS3" t="str">
            <v>Original</v>
          </cell>
          <cell r="DT3" t="str">
            <v>Original</v>
          </cell>
          <cell r="DU3" t="str">
            <v>Original</v>
          </cell>
          <cell r="DV3" t="str">
            <v>Original</v>
          </cell>
          <cell r="DW3" t="str">
            <v>Original</v>
          </cell>
          <cell r="DX3" t="str">
            <v>Original</v>
          </cell>
          <cell r="DY3" t="str">
            <v>Original</v>
          </cell>
          <cell r="DZ3" t="str">
            <v>Original</v>
          </cell>
          <cell r="EA3" t="str">
            <v>Original</v>
          </cell>
          <cell r="EB3" t="str">
            <v>Original</v>
          </cell>
          <cell r="EC3" t="str">
            <v>Original</v>
          </cell>
          <cell r="ED3" t="str">
            <v>Original</v>
          </cell>
          <cell r="EE3" t="str">
            <v>Original</v>
          </cell>
          <cell r="EF3" t="str">
            <v>Original</v>
          </cell>
          <cell r="EG3" t="str">
            <v>Original</v>
          </cell>
          <cell r="EH3" t="str">
            <v>Original</v>
          </cell>
          <cell r="EI3" t="str">
            <v>Original</v>
          </cell>
          <cell r="EJ3" t="str">
            <v>Original</v>
          </cell>
          <cell r="EK3" t="str">
            <v>Original</v>
          </cell>
          <cell r="EL3" t="str">
            <v>Original</v>
          </cell>
          <cell r="EM3" t="str">
            <v>Original</v>
          </cell>
          <cell r="EN3" t="str">
            <v>Original</v>
          </cell>
          <cell r="EO3" t="str">
            <v>Original</v>
          </cell>
          <cell r="EP3" t="str">
            <v>Original</v>
          </cell>
          <cell r="EQ3" t="str">
            <v>Original</v>
          </cell>
          <cell r="ER3" t="str">
            <v>Original</v>
          </cell>
          <cell r="ES3" t="str">
            <v>Original</v>
          </cell>
          <cell r="ET3" t="str">
            <v>Original</v>
          </cell>
          <cell r="EU3" t="str">
            <v>Original</v>
          </cell>
          <cell r="EV3" t="str">
            <v>Original</v>
          </cell>
          <cell r="EW3" t="str">
            <v>Original</v>
          </cell>
          <cell r="EX3" t="str">
            <v>Original</v>
          </cell>
          <cell r="EY3" t="str">
            <v>Original</v>
          </cell>
          <cell r="EZ3" t="str">
            <v>Original</v>
          </cell>
          <cell r="FA3" t="str">
            <v>Original</v>
          </cell>
          <cell r="FB3" t="str">
            <v>Original</v>
          </cell>
          <cell r="FC3" t="str">
            <v>Original</v>
          </cell>
          <cell r="FD3" t="str">
            <v>Original</v>
          </cell>
          <cell r="FE3" t="str">
            <v>Original</v>
          </cell>
          <cell r="FF3" t="str">
            <v>Original</v>
          </cell>
          <cell r="FG3" t="str">
            <v>Original</v>
          </cell>
          <cell r="FH3" t="str">
            <v>Original</v>
          </cell>
          <cell r="FI3" t="str">
            <v>Original</v>
          </cell>
          <cell r="FJ3" t="str">
            <v>Original</v>
          </cell>
          <cell r="FK3" t="str">
            <v>Original</v>
          </cell>
          <cell r="FL3" t="str">
            <v>Original</v>
          </cell>
          <cell r="FM3" t="str">
            <v>Original</v>
          </cell>
          <cell r="FN3" t="str">
            <v>Original</v>
          </cell>
          <cell r="FO3" t="str">
            <v>Original</v>
          </cell>
          <cell r="FP3" t="str">
            <v>Original</v>
          </cell>
          <cell r="FQ3" t="str">
            <v>Original</v>
          </cell>
          <cell r="FR3" t="str">
            <v>Original</v>
          </cell>
          <cell r="FS3" t="str">
            <v>Original</v>
          </cell>
          <cell r="FT3" t="str">
            <v>Original</v>
          </cell>
          <cell r="FU3" t="str">
            <v>Original</v>
          </cell>
          <cell r="FV3" t="str">
            <v>Original</v>
          </cell>
          <cell r="FW3" t="str">
            <v>Original</v>
          </cell>
          <cell r="FX3" t="str">
            <v>Original</v>
          </cell>
          <cell r="FY3" t="str">
            <v>Original</v>
          </cell>
          <cell r="FZ3" t="str">
            <v>Original</v>
          </cell>
          <cell r="GA3" t="str">
            <v>Original</v>
          </cell>
          <cell r="GB3" t="str">
            <v>Original</v>
          </cell>
          <cell r="GC3" t="str">
            <v>Original</v>
          </cell>
          <cell r="GD3" t="str">
            <v>Original</v>
          </cell>
          <cell r="GE3" t="str">
            <v>Original</v>
          </cell>
          <cell r="GF3" t="str">
            <v>Original</v>
          </cell>
          <cell r="GG3" t="str">
            <v>Original</v>
          </cell>
          <cell r="GH3" t="str">
            <v>Original</v>
          </cell>
          <cell r="GI3" t="str">
            <v>Original</v>
          </cell>
          <cell r="GJ3" t="str">
            <v>Original</v>
          </cell>
          <cell r="GK3" t="str">
            <v>Original</v>
          </cell>
          <cell r="GL3" t="str">
            <v>Original</v>
          </cell>
          <cell r="GM3" t="str">
            <v>Original</v>
          </cell>
          <cell r="GN3" t="str">
            <v>Original</v>
          </cell>
          <cell r="GO3" t="str">
            <v>Original</v>
          </cell>
          <cell r="GP3" t="str">
            <v>Original</v>
          </cell>
          <cell r="GQ3" t="str">
            <v>Original</v>
          </cell>
          <cell r="GR3" t="str">
            <v>Original</v>
          </cell>
          <cell r="GS3" t="str">
            <v>Original</v>
          </cell>
          <cell r="GT3" t="str">
            <v>Original</v>
          </cell>
          <cell r="GU3" t="str">
            <v>Original</v>
          </cell>
          <cell r="GV3" t="str">
            <v>Original</v>
          </cell>
          <cell r="GW3" t="str">
            <v>Original</v>
          </cell>
          <cell r="GX3" t="str">
            <v>Original</v>
          </cell>
          <cell r="GY3" t="str">
            <v>Original</v>
          </cell>
          <cell r="GZ3" t="str">
            <v>Original</v>
          </cell>
          <cell r="HA3" t="str">
            <v>Original</v>
          </cell>
          <cell r="HB3" t="str">
            <v>Original</v>
          </cell>
          <cell r="HC3" t="str">
            <v>Original</v>
          </cell>
          <cell r="HD3" t="str">
            <v>Original</v>
          </cell>
          <cell r="HE3" t="str">
            <v>Original</v>
          </cell>
          <cell r="HF3" t="str">
            <v>Original</v>
          </cell>
          <cell r="HG3" t="str">
            <v>Original</v>
          </cell>
          <cell r="HH3" t="str">
            <v>Original</v>
          </cell>
          <cell r="HI3" t="str">
            <v>Original</v>
          </cell>
          <cell r="HJ3" t="str">
            <v>Original</v>
          </cell>
          <cell r="HK3" t="str">
            <v>Original</v>
          </cell>
          <cell r="HL3" t="str">
            <v>Original</v>
          </cell>
          <cell r="HM3" t="str">
            <v>Original</v>
          </cell>
          <cell r="HN3" t="str">
            <v>Original</v>
          </cell>
          <cell r="HO3" t="str">
            <v>Original</v>
          </cell>
          <cell r="HP3" t="str">
            <v>Original</v>
          </cell>
          <cell r="HQ3" t="str">
            <v>Original</v>
          </cell>
          <cell r="HR3" t="str">
            <v>Original</v>
          </cell>
          <cell r="HS3" t="str">
            <v>Original</v>
          </cell>
          <cell r="HT3" t="str">
            <v>Original</v>
          </cell>
          <cell r="HU3" t="str">
            <v>Original</v>
          </cell>
          <cell r="HV3" t="str">
            <v>Original</v>
          </cell>
          <cell r="HW3" t="str">
            <v>Original</v>
          </cell>
          <cell r="HX3" t="str">
            <v>Original</v>
          </cell>
          <cell r="HY3" t="str">
            <v>Original</v>
          </cell>
          <cell r="HZ3" t="str">
            <v>Original</v>
          </cell>
          <cell r="IA3" t="str">
            <v>Original</v>
          </cell>
          <cell r="IB3" t="str">
            <v>Original</v>
          </cell>
          <cell r="IC3" t="str">
            <v>Original</v>
          </cell>
          <cell r="ID3" t="str">
            <v>Original</v>
          </cell>
          <cell r="IE3" t="str">
            <v>Original</v>
          </cell>
          <cell r="IF3" t="str">
            <v>Original</v>
          </cell>
          <cell r="IG3" t="str">
            <v>Original</v>
          </cell>
          <cell r="IH3" t="str">
            <v>Original</v>
          </cell>
          <cell r="II3" t="str">
            <v>Original</v>
          </cell>
          <cell r="IJ3" t="str">
            <v>Original</v>
          </cell>
          <cell r="IK3" t="str">
            <v>Original</v>
          </cell>
          <cell r="IL3" t="str">
            <v>Original</v>
          </cell>
          <cell r="IM3" t="str">
            <v>Original</v>
          </cell>
          <cell r="IN3" t="str">
            <v>Original</v>
          </cell>
          <cell r="IO3" t="str">
            <v>Original</v>
          </cell>
          <cell r="IP3" t="str">
            <v>Original</v>
          </cell>
          <cell r="IQ3" t="str">
            <v>Original</v>
          </cell>
        </row>
        <row r="4">
          <cell r="B4" t="str">
            <v>STOCK</v>
          </cell>
          <cell r="C4" t="str">
            <v>STOCK</v>
          </cell>
          <cell r="D4" t="str">
            <v>STOCK</v>
          </cell>
          <cell r="E4" t="str">
            <v>STOCK</v>
          </cell>
          <cell r="F4" t="str">
            <v>STOCK</v>
          </cell>
          <cell r="G4" t="str">
            <v>STOCK</v>
          </cell>
          <cell r="H4" t="str">
            <v>STOCK</v>
          </cell>
          <cell r="I4" t="str">
            <v>STOCK</v>
          </cell>
          <cell r="J4" t="str">
            <v>STOCK</v>
          </cell>
          <cell r="K4" t="str">
            <v>STOCK</v>
          </cell>
          <cell r="L4" t="str">
            <v>STOCK</v>
          </cell>
          <cell r="M4" t="str">
            <v>STOCK</v>
          </cell>
          <cell r="N4" t="str">
            <v>STOCK</v>
          </cell>
          <cell r="O4" t="str">
            <v>STOCK</v>
          </cell>
          <cell r="P4" t="str">
            <v>STOCK</v>
          </cell>
          <cell r="Q4" t="str">
            <v>STOCK</v>
          </cell>
          <cell r="R4" t="str">
            <v>STOCK</v>
          </cell>
          <cell r="S4" t="str">
            <v>STOCK</v>
          </cell>
          <cell r="T4" t="str">
            <v>STOCK</v>
          </cell>
          <cell r="U4" t="str">
            <v>STOCK</v>
          </cell>
          <cell r="V4" t="str">
            <v>STOCK</v>
          </cell>
          <cell r="W4" t="str">
            <v>STOCK</v>
          </cell>
          <cell r="X4" t="str">
            <v>STOCK</v>
          </cell>
          <cell r="Y4" t="str">
            <v>STOCK</v>
          </cell>
          <cell r="Z4" t="str">
            <v>STOCK</v>
          </cell>
          <cell r="AA4" t="str">
            <v>STOCK</v>
          </cell>
          <cell r="AB4" t="str">
            <v>STOCK</v>
          </cell>
          <cell r="AC4" t="str">
            <v>STOCK</v>
          </cell>
          <cell r="AD4" t="str">
            <v>STOCK</v>
          </cell>
          <cell r="AE4" t="str">
            <v>STOCK</v>
          </cell>
          <cell r="AF4" t="str">
            <v>STOCK</v>
          </cell>
          <cell r="AG4" t="str">
            <v>STOCK</v>
          </cell>
          <cell r="AH4" t="str">
            <v>STOCK</v>
          </cell>
          <cell r="AI4" t="str">
            <v>STOCK</v>
          </cell>
          <cell r="AJ4" t="str">
            <v>STOCK</v>
          </cell>
          <cell r="AK4" t="str">
            <v>STOCK</v>
          </cell>
          <cell r="AL4" t="str">
            <v>STOCK</v>
          </cell>
          <cell r="AM4" t="str">
            <v>STOCK</v>
          </cell>
          <cell r="AN4" t="str">
            <v>STOCK</v>
          </cell>
          <cell r="AO4" t="str">
            <v>STOCK</v>
          </cell>
          <cell r="AP4" t="str">
            <v>STOCK</v>
          </cell>
          <cell r="AQ4" t="str">
            <v>STOCK</v>
          </cell>
          <cell r="AR4" t="str">
            <v>STOCK</v>
          </cell>
          <cell r="AS4" t="str">
            <v>STOCK</v>
          </cell>
          <cell r="AT4" t="str">
            <v>STOCK</v>
          </cell>
          <cell r="AU4" t="str">
            <v>STOCK</v>
          </cell>
          <cell r="AV4" t="str">
            <v>STOCK</v>
          </cell>
          <cell r="AW4" t="str">
            <v>STOCK</v>
          </cell>
          <cell r="AX4" t="str">
            <v>STOCK</v>
          </cell>
          <cell r="AY4" t="str">
            <v>STOCK</v>
          </cell>
          <cell r="AZ4" t="str">
            <v>STOCK</v>
          </cell>
          <cell r="BA4" t="str">
            <v>STOCK</v>
          </cell>
          <cell r="BB4" t="str">
            <v>STOCK</v>
          </cell>
          <cell r="BC4" t="str">
            <v>STOCK</v>
          </cell>
          <cell r="BD4" t="str">
            <v>STOCK</v>
          </cell>
          <cell r="BE4" t="str">
            <v>STOCK</v>
          </cell>
          <cell r="BF4" t="str">
            <v>STOCK</v>
          </cell>
          <cell r="BG4" t="str">
            <v>STOCK</v>
          </cell>
          <cell r="BH4" t="str">
            <v>STOCK</v>
          </cell>
          <cell r="BI4" t="str">
            <v>STOCK</v>
          </cell>
          <cell r="BJ4" t="str">
            <v>STOCK</v>
          </cell>
          <cell r="BK4" t="str">
            <v>STOCK</v>
          </cell>
          <cell r="BL4" t="str">
            <v>STOCK</v>
          </cell>
          <cell r="BM4" t="str">
            <v>STOCK</v>
          </cell>
          <cell r="BN4" t="str">
            <v>STOCK</v>
          </cell>
          <cell r="BO4" t="str">
            <v>STOCK</v>
          </cell>
          <cell r="BP4" t="str">
            <v>STOCK</v>
          </cell>
          <cell r="BQ4" t="str">
            <v>STOCK</v>
          </cell>
          <cell r="BR4" t="str">
            <v>STOCK</v>
          </cell>
          <cell r="BS4" t="str">
            <v>STOCK</v>
          </cell>
          <cell r="BT4" t="str">
            <v>STOCK</v>
          </cell>
          <cell r="BU4" t="str">
            <v>STOCK</v>
          </cell>
          <cell r="BV4" t="str">
            <v>STOCK</v>
          </cell>
          <cell r="BW4" t="str">
            <v>STOCK</v>
          </cell>
          <cell r="BX4" t="str">
            <v>STOCK</v>
          </cell>
          <cell r="BY4" t="str">
            <v>STOCK</v>
          </cell>
          <cell r="BZ4" t="str">
            <v>STOCK</v>
          </cell>
          <cell r="CA4" t="str">
            <v>STOCK</v>
          </cell>
          <cell r="CB4" t="str">
            <v>STOCK</v>
          </cell>
          <cell r="CC4" t="str">
            <v>STOCK</v>
          </cell>
          <cell r="CD4" t="str">
            <v>STOCK</v>
          </cell>
          <cell r="CE4" t="str">
            <v>STOCK</v>
          </cell>
          <cell r="CF4" t="str">
            <v>STOCK</v>
          </cell>
          <cell r="CG4" t="str">
            <v>STOCK</v>
          </cell>
          <cell r="CH4" t="str">
            <v>STOCK</v>
          </cell>
          <cell r="CI4" t="str">
            <v>STOCK</v>
          </cell>
          <cell r="CJ4" t="str">
            <v>STOCK</v>
          </cell>
          <cell r="CK4" t="str">
            <v>STOCK</v>
          </cell>
          <cell r="CL4" t="str">
            <v>STOCK</v>
          </cell>
          <cell r="CM4" t="str">
            <v>STOCK</v>
          </cell>
          <cell r="CN4" t="str">
            <v>STOCK</v>
          </cell>
          <cell r="CO4" t="str">
            <v>STOCK</v>
          </cell>
          <cell r="CP4" t="str">
            <v>STOCK</v>
          </cell>
          <cell r="CQ4" t="str">
            <v>STOCK</v>
          </cell>
          <cell r="CR4" t="str">
            <v>STOCK</v>
          </cell>
          <cell r="CS4" t="str">
            <v>STOCK</v>
          </cell>
          <cell r="CT4" t="str">
            <v>STOCK</v>
          </cell>
          <cell r="CU4" t="str">
            <v>STOCK</v>
          </cell>
          <cell r="CV4" t="str">
            <v>STOCK</v>
          </cell>
          <cell r="CW4" t="str">
            <v>STOCK</v>
          </cell>
          <cell r="CX4" t="str">
            <v>STOCK</v>
          </cell>
          <cell r="CY4" t="str">
            <v>STOCK</v>
          </cell>
          <cell r="CZ4" t="str">
            <v>STOCK</v>
          </cell>
          <cell r="DA4" t="str">
            <v>STOCK</v>
          </cell>
          <cell r="DB4" t="str">
            <v>STOCK</v>
          </cell>
          <cell r="DC4" t="str">
            <v>STOCK</v>
          </cell>
          <cell r="DD4" t="str">
            <v>STOCK</v>
          </cell>
          <cell r="DE4" t="str">
            <v>STOCK</v>
          </cell>
          <cell r="DF4" t="str">
            <v>STOCK</v>
          </cell>
          <cell r="DG4" t="str">
            <v>STOCK</v>
          </cell>
          <cell r="DH4" t="str">
            <v>STOCK</v>
          </cell>
          <cell r="DI4" t="str">
            <v>STOCK</v>
          </cell>
          <cell r="DJ4" t="str">
            <v>STOCK</v>
          </cell>
          <cell r="DK4" t="str">
            <v>STOCK</v>
          </cell>
          <cell r="DL4" t="str">
            <v>STOCK</v>
          </cell>
          <cell r="DM4" t="str">
            <v>STOCK</v>
          </cell>
          <cell r="DN4" t="str">
            <v>STOCK</v>
          </cell>
          <cell r="DO4" t="str">
            <v>STOCK</v>
          </cell>
          <cell r="DP4" t="str">
            <v>STOCK</v>
          </cell>
          <cell r="DQ4" t="str">
            <v>STOCK</v>
          </cell>
          <cell r="DR4" t="str">
            <v>STOCK</v>
          </cell>
          <cell r="DS4" t="str">
            <v>STOCK</v>
          </cell>
          <cell r="DT4" t="str">
            <v>STOCK</v>
          </cell>
          <cell r="DU4" t="str">
            <v>STOCK</v>
          </cell>
          <cell r="DV4" t="str">
            <v>STOCK</v>
          </cell>
          <cell r="DW4" t="str">
            <v>STOCK</v>
          </cell>
          <cell r="DX4" t="str">
            <v>STOCK</v>
          </cell>
          <cell r="DY4" t="str">
            <v>STOCK</v>
          </cell>
          <cell r="DZ4" t="str">
            <v>STOCK</v>
          </cell>
          <cell r="EA4" t="str">
            <v>STOCK</v>
          </cell>
          <cell r="EB4" t="str">
            <v>STOCK</v>
          </cell>
          <cell r="EC4" t="str">
            <v>STOCK</v>
          </cell>
          <cell r="ED4" t="str">
            <v>STOCK</v>
          </cell>
          <cell r="EE4" t="str">
            <v>STOCK</v>
          </cell>
          <cell r="EF4" t="str">
            <v>STOCK</v>
          </cell>
          <cell r="EG4" t="str">
            <v>STOCK</v>
          </cell>
          <cell r="EH4" t="str">
            <v>STOCK</v>
          </cell>
          <cell r="EI4" t="str">
            <v>STOCK</v>
          </cell>
          <cell r="EJ4" t="str">
            <v>STOCK</v>
          </cell>
          <cell r="EK4" t="str">
            <v>STOCK</v>
          </cell>
          <cell r="EL4" t="str">
            <v>STOCK</v>
          </cell>
          <cell r="EM4" t="str">
            <v>STOCK</v>
          </cell>
          <cell r="EN4" t="str">
            <v>STOCK</v>
          </cell>
          <cell r="EO4" t="str">
            <v>STOCK</v>
          </cell>
          <cell r="EP4" t="str">
            <v>STOCK</v>
          </cell>
          <cell r="EQ4" t="str">
            <v>STOCK</v>
          </cell>
          <cell r="ER4" t="str">
            <v>STOCK</v>
          </cell>
          <cell r="ES4" t="str">
            <v>STOCK</v>
          </cell>
          <cell r="ET4" t="str">
            <v>STOCK</v>
          </cell>
          <cell r="EU4" t="str">
            <v>STOCK</v>
          </cell>
          <cell r="EV4" t="str">
            <v>STOCK</v>
          </cell>
          <cell r="EW4" t="str">
            <v>STOCK</v>
          </cell>
          <cell r="EX4" t="str">
            <v>STOCK</v>
          </cell>
          <cell r="EY4" t="str">
            <v>STOCK</v>
          </cell>
          <cell r="EZ4" t="str">
            <v>STOCK</v>
          </cell>
          <cell r="FA4" t="str">
            <v>STOCK</v>
          </cell>
          <cell r="FB4" t="str">
            <v>STOCK</v>
          </cell>
          <cell r="FC4" t="str">
            <v>STOCK</v>
          </cell>
          <cell r="FD4" t="str">
            <v>STOCK</v>
          </cell>
          <cell r="FE4" t="str">
            <v>STOCK</v>
          </cell>
          <cell r="FF4" t="str">
            <v>STOCK</v>
          </cell>
          <cell r="FG4" t="str">
            <v>STOCK</v>
          </cell>
          <cell r="FH4" t="str">
            <v>STOCK</v>
          </cell>
          <cell r="FI4" t="str">
            <v>STOCK</v>
          </cell>
          <cell r="FJ4" t="str">
            <v>STOCK</v>
          </cell>
          <cell r="FK4" t="str">
            <v>STOCK</v>
          </cell>
          <cell r="FL4" t="str">
            <v>STOCK</v>
          </cell>
          <cell r="FM4" t="str">
            <v>STOCK</v>
          </cell>
          <cell r="FN4" t="str">
            <v>STOCK</v>
          </cell>
          <cell r="FO4" t="str">
            <v>STOCK</v>
          </cell>
          <cell r="FP4" t="str">
            <v>STOCK</v>
          </cell>
          <cell r="FQ4" t="str">
            <v>STOCK</v>
          </cell>
          <cell r="FR4" t="str">
            <v>STOCK</v>
          </cell>
          <cell r="FS4" t="str">
            <v>STOCK</v>
          </cell>
          <cell r="FT4" t="str">
            <v>STOCK</v>
          </cell>
          <cell r="FU4" t="str">
            <v>STOCK</v>
          </cell>
          <cell r="FV4" t="str">
            <v>STOCK</v>
          </cell>
          <cell r="FW4" t="str">
            <v>STOCK</v>
          </cell>
          <cell r="FX4" t="str">
            <v>STOCK</v>
          </cell>
          <cell r="FY4" t="str">
            <v>STOCK</v>
          </cell>
          <cell r="FZ4" t="str">
            <v>STOCK</v>
          </cell>
          <cell r="GA4" t="str">
            <v>STOCK</v>
          </cell>
          <cell r="GB4" t="str">
            <v>STOCK</v>
          </cell>
          <cell r="GC4" t="str">
            <v>STOCK</v>
          </cell>
          <cell r="GD4" t="str">
            <v>STOCK</v>
          </cell>
          <cell r="GE4" t="str">
            <v>STOCK</v>
          </cell>
          <cell r="GF4" t="str">
            <v>STOCK</v>
          </cell>
          <cell r="GG4" t="str">
            <v>STOCK</v>
          </cell>
          <cell r="GH4" t="str">
            <v>STOCK</v>
          </cell>
          <cell r="GI4" t="str">
            <v>STOCK</v>
          </cell>
          <cell r="GJ4" t="str">
            <v>STOCK</v>
          </cell>
          <cell r="GK4" t="str">
            <v>STOCK</v>
          </cell>
          <cell r="GL4" t="str">
            <v>STOCK</v>
          </cell>
          <cell r="GM4" t="str">
            <v>STOCK</v>
          </cell>
          <cell r="GN4" t="str">
            <v>STOCK</v>
          </cell>
          <cell r="GO4" t="str">
            <v>STOCK</v>
          </cell>
          <cell r="GP4" t="str">
            <v>STOCK</v>
          </cell>
          <cell r="GQ4" t="str">
            <v>STOCK</v>
          </cell>
          <cell r="GR4" t="str">
            <v>STOCK</v>
          </cell>
          <cell r="GS4" t="str">
            <v>STOCK</v>
          </cell>
          <cell r="GT4" t="str">
            <v>STOCK</v>
          </cell>
          <cell r="GU4" t="str">
            <v>STOCK</v>
          </cell>
          <cell r="GV4" t="str">
            <v>STOCK</v>
          </cell>
          <cell r="GW4" t="str">
            <v>STOCK</v>
          </cell>
          <cell r="GX4" t="str">
            <v>STOCK</v>
          </cell>
          <cell r="GY4" t="str">
            <v>STOCK</v>
          </cell>
          <cell r="GZ4" t="str">
            <v>STOCK</v>
          </cell>
          <cell r="HA4" t="str">
            <v>STOCK</v>
          </cell>
          <cell r="HB4" t="str">
            <v>STOCK</v>
          </cell>
          <cell r="HC4" t="str">
            <v>STOCK</v>
          </cell>
          <cell r="HD4" t="str">
            <v>STOCK</v>
          </cell>
          <cell r="HE4" t="str">
            <v>STOCK</v>
          </cell>
          <cell r="HF4" t="str">
            <v>STOCK</v>
          </cell>
          <cell r="HG4" t="str">
            <v>STOCK</v>
          </cell>
          <cell r="HH4" t="str">
            <v>STOCK</v>
          </cell>
          <cell r="HI4" t="str">
            <v>STOCK</v>
          </cell>
          <cell r="HJ4" t="str">
            <v>STOCK</v>
          </cell>
          <cell r="HK4" t="str">
            <v>STOCK</v>
          </cell>
          <cell r="HL4" t="str">
            <v>STOCK</v>
          </cell>
          <cell r="HM4" t="str">
            <v>STOCK</v>
          </cell>
          <cell r="HN4" t="str">
            <v>STOCK</v>
          </cell>
          <cell r="HO4" t="str">
            <v>STOCK</v>
          </cell>
          <cell r="HP4" t="str">
            <v>STOCK</v>
          </cell>
          <cell r="HQ4" t="str">
            <v>STOCK</v>
          </cell>
          <cell r="HR4" t="str">
            <v>STOCK</v>
          </cell>
          <cell r="HS4" t="str">
            <v>STOCK</v>
          </cell>
          <cell r="HT4" t="str">
            <v>STOCK</v>
          </cell>
          <cell r="HU4" t="str">
            <v>STOCK</v>
          </cell>
          <cell r="HV4" t="str">
            <v>STOCK</v>
          </cell>
          <cell r="HW4" t="str">
            <v>STOCK</v>
          </cell>
          <cell r="HX4" t="str">
            <v>STOCK</v>
          </cell>
          <cell r="HY4" t="str">
            <v>STOCK</v>
          </cell>
          <cell r="HZ4" t="str">
            <v>STOCK</v>
          </cell>
          <cell r="IA4" t="str">
            <v>STOCK</v>
          </cell>
          <cell r="IB4" t="str">
            <v>STOCK</v>
          </cell>
          <cell r="IC4" t="str">
            <v>STOCK</v>
          </cell>
          <cell r="ID4" t="str">
            <v>STOCK</v>
          </cell>
          <cell r="IE4" t="str">
            <v>STOCK</v>
          </cell>
          <cell r="IF4" t="str">
            <v>STOCK</v>
          </cell>
          <cell r="IG4" t="str">
            <v>STOCK</v>
          </cell>
          <cell r="IH4" t="str">
            <v>STOCK</v>
          </cell>
          <cell r="II4" t="str">
            <v>STOCK</v>
          </cell>
          <cell r="IJ4" t="str">
            <v>STOCK</v>
          </cell>
          <cell r="IK4" t="str">
            <v>STOCK</v>
          </cell>
          <cell r="IL4" t="str">
            <v>STOCK</v>
          </cell>
          <cell r="IM4" t="str">
            <v>STOCK</v>
          </cell>
          <cell r="IN4" t="str">
            <v>STOCK</v>
          </cell>
          <cell r="IO4" t="str">
            <v>STOCK</v>
          </cell>
          <cell r="IP4" t="str">
            <v>STOCK</v>
          </cell>
          <cell r="IQ4" t="str">
            <v>STOCK</v>
          </cell>
        </row>
        <row r="5">
          <cell r="B5" t="str">
            <v>Annual</v>
          </cell>
          <cell r="C5" t="str">
            <v>Annual</v>
          </cell>
          <cell r="D5" t="str">
            <v>Annual</v>
          </cell>
          <cell r="E5" t="str">
            <v>Annual</v>
          </cell>
          <cell r="F5" t="str">
            <v>Annual</v>
          </cell>
          <cell r="G5" t="str">
            <v>Annual</v>
          </cell>
          <cell r="H5" t="str">
            <v>Annual</v>
          </cell>
          <cell r="I5" t="str">
            <v>Annual</v>
          </cell>
          <cell r="J5" t="str">
            <v>Annual</v>
          </cell>
          <cell r="K5" t="str">
            <v>Annual</v>
          </cell>
          <cell r="L5" t="str">
            <v>Annual</v>
          </cell>
          <cell r="M5" t="str">
            <v>Annual</v>
          </cell>
          <cell r="N5" t="str">
            <v>Annual</v>
          </cell>
          <cell r="O5" t="str">
            <v>Annual</v>
          </cell>
          <cell r="P5" t="str">
            <v>Annual</v>
          </cell>
          <cell r="Q5" t="str">
            <v>Annual</v>
          </cell>
          <cell r="R5" t="str">
            <v>Annual</v>
          </cell>
          <cell r="S5" t="str">
            <v>Annual</v>
          </cell>
          <cell r="T5" t="str">
            <v>Annual</v>
          </cell>
          <cell r="U5" t="str">
            <v>Annual</v>
          </cell>
          <cell r="V5" t="str">
            <v>Annual</v>
          </cell>
          <cell r="W5" t="str">
            <v>Annual</v>
          </cell>
          <cell r="X5" t="str">
            <v>Annual</v>
          </cell>
          <cell r="Y5" t="str">
            <v>Annual</v>
          </cell>
          <cell r="Z5" t="str">
            <v>Annual</v>
          </cell>
          <cell r="AA5" t="str">
            <v>Annual</v>
          </cell>
          <cell r="AB5" t="str">
            <v>Annual</v>
          </cell>
          <cell r="AC5" t="str">
            <v>Annual</v>
          </cell>
          <cell r="AD5" t="str">
            <v>Annual</v>
          </cell>
          <cell r="AE5" t="str">
            <v>Annual</v>
          </cell>
          <cell r="AF5" t="str">
            <v>Annual</v>
          </cell>
          <cell r="AG5" t="str">
            <v>Annual</v>
          </cell>
          <cell r="AH5" t="str">
            <v>Annual</v>
          </cell>
          <cell r="AI5" t="str">
            <v>Annual</v>
          </cell>
          <cell r="AJ5" t="str">
            <v>Annual</v>
          </cell>
          <cell r="AK5" t="str">
            <v>Annual</v>
          </cell>
          <cell r="AL5" t="str">
            <v>Annual</v>
          </cell>
          <cell r="AM5" t="str">
            <v>Annual</v>
          </cell>
          <cell r="AN5" t="str">
            <v>Annual</v>
          </cell>
          <cell r="AO5" t="str">
            <v>Annual</v>
          </cell>
          <cell r="AP5" t="str">
            <v>Annual</v>
          </cell>
          <cell r="AQ5" t="str">
            <v>Annual</v>
          </cell>
          <cell r="AR5" t="str">
            <v>Annual</v>
          </cell>
          <cell r="AS5" t="str">
            <v>Annual</v>
          </cell>
          <cell r="AT5" t="str">
            <v>Annual</v>
          </cell>
          <cell r="AU5" t="str">
            <v>Annual</v>
          </cell>
          <cell r="AV5" t="str">
            <v>Annual</v>
          </cell>
          <cell r="AW5" t="str">
            <v>Annual</v>
          </cell>
          <cell r="AX5" t="str">
            <v>Annual</v>
          </cell>
          <cell r="AY5" t="str">
            <v>Annual</v>
          </cell>
          <cell r="AZ5" t="str">
            <v>Annual</v>
          </cell>
          <cell r="BA5" t="str">
            <v>Annual</v>
          </cell>
          <cell r="BB5" t="str">
            <v>Annual</v>
          </cell>
          <cell r="BC5" t="str">
            <v>Annual</v>
          </cell>
          <cell r="BD5" t="str">
            <v>Annual</v>
          </cell>
          <cell r="BE5" t="str">
            <v>Annual</v>
          </cell>
          <cell r="BF5" t="str">
            <v>Annual</v>
          </cell>
          <cell r="BG5" t="str">
            <v>Annual</v>
          </cell>
          <cell r="BH5" t="str">
            <v>Annual</v>
          </cell>
          <cell r="BI5" t="str">
            <v>Annual</v>
          </cell>
          <cell r="BJ5" t="str">
            <v>Annual</v>
          </cell>
          <cell r="BK5" t="str">
            <v>Annual</v>
          </cell>
          <cell r="BL5" t="str">
            <v>Annual</v>
          </cell>
          <cell r="BM5" t="str">
            <v>Annual</v>
          </cell>
          <cell r="BN5" t="str">
            <v>Annual</v>
          </cell>
          <cell r="BO5" t="str">
            <v>Annual</v>
          </cell>
          <cell r="BP5" t="str">
            <v>Annual</v>
          </cell>
          <cell r="BQ5" t="str">
            <v>Annual</v>
          </cell>
          <cell r="BR5" t="str">
            <v>Annual</v>
          </cell>
          <cell r="BS5" t="str">
            <v>Annual</v>
          </cell>
          <cell r="BT5" t="str">
            <v>Annual</v>
          </cell>
          <cell r="BU5" t="str">
            <v>Annual</v>
          </cell>
          <cell r="BV5" t="str">
            <v>Annual</v>
          </cell>
          <cell r="BW5" t="str">
            <v>Annual</v>
          </cell>
          <cell r="BX5" t="str">
            <v>Annual</v>
          </cell>
          <cell r="BY5" t="str">
            <v>Annual</v>
          </cell>
          <cell r="BZ5" t="str">
            <v>Annual</v>
          </cell>
          <cell r="CA5" t="str">
            <v>Annual</v>
          </cell>
          <cell r="CB5" t="str">
            <v>Annual</v>
          </cell>
          <cell r="CC5" t="str">
            <v>Annual</v>
          </cell>
          <cell r="CD5" t="str">
            <v>Annual</v>
          </cell>
          <cell r="CE5" t="str">
            <v>Annual</v>
          </cell>
          <cell r="CF5" t="str">
            <v>Annual</v>
          </cell>
          <cell r="CG5" t="str">
            <v>Annual</v>
          </cell>
          <cell r="CH5" t="str">
            <v>Annual</v>
          </cell>
          <cell r="CI5" t="str">
            <v>Annual</v>
          </cell>
          <cell r="CJ5" t="str">
            <v>Annual</v>
          </cell>
          <cell r="CK5" t="str">
            <v>Annual</v>
          </cell>
          <cell r="CL5" t="str">
            <v>Annual</v>
          </cell>
          <cell r="CM5" t="str">
            <v>Annual</v>
          </cell>
          <cell r="CN5" t="str">
            <v>Annual</v>
          </cell>
          <cell r="CO5" t="str">
            <v>Annual</v>
          </cell>
          <cell r="CP5" t="str">
            <v>Annual</v>
          </cell>
          <cell r="CQ5" t="str">
            <v>Annual</v>
          </cell>
          <cell r="CR5" t="str">
            <v>Annual</v>
          </cell>
          <cell r="CS5" t="str">
            <v>Annual</v>
          </cell>
          <cell r="CT5" t="str">
            <v>Annual</v>
          </cell>
          <cell r="CU5" t="str">
            <v>Annual</v>
          </cell>
          <cell r="CV5" t="str">
            <v>Annual</v>
          </cell>
          <cell r="CW5" t="str">
            <v>Annual</v>
          </cell>
          <cell r="CX5" t="str">
            <v>Annual</v>
          </cell>
          <cell r="CY5" t="str">
            <v>Annual</v>
          </cell>
          <cell r="CZ5" t="str">
            <v>Annual</v>
          </cell>
          <cell r="DA5" t="str">
            <v>Annual</v>
          </cell>
          <cell r="DB5" t="str">
            <v>Annual</v>
          </cell>
          <cell r="DC5" t="str">
            <v>Annual</v>
          </cell>
          <cell r="DD5" t="str">
            <v>Annual</v>
          </cell>
          <cell r="DE5" t="str">
            <v>Annual</v>
          </cell>
          <cell r="DF5" t="str">
            <v>Annual</v>
          </cell>
          <cell r="DG5" t="str">
            <v>Annual</v>
          </cell>
          <cell r="DH5" t="str">
            <v>Annual</v>
          </cell>
          <cell r="DI5" t="str">
            <v>Annual</v>
          </cell>
          <cell r="DJ5" t="str">
            <v>Annual</v>
          </cell>
          <cell r="DK5" t="str">
            <v>Annual</v>
          </cell>
          <cell r="DL5" t="str">
            <v>Annual</v>
          </cell>
          <cell r="DM5" t="str">
            <v>Annual</v>
          </cell>
          <cell r="DN5" t="str">
            <v>Annual</v>
          </cell>
          <cell r="DO5" t="str">
            <v>Annual</v>
          </cell>
          <cell r="DP5" t="str">
            <v>Annual</v>
          </cell>
          <cell r="DQ5" t="str">
            <v>Annual</v>
          </cell>
          <cell r="DR5" t="str">
            <v>Annual</v>
          </cell>
          <cell r="DS5" t="str">
            <v>Annual</v>
          </cell>
          <cell r="DT5" t="str">
            <v>Annual</v>
          </cell>
          <cell r="DU5" t="str">
            <v>Annual</v>
          </cell>
          <cell r="DV5" t="str">
            <v>Annual</v>
          </cell>
          <cell r="DW5" t="str">
            <v>Annual</v>
          </cell>
          <cell r="DX5" t="str">
            <v>Annual</v>
          </cell>
          <cell r="DY5" t="str">
            <v>Annual</v>
          </cell>
          <cell r="DZ5" t="str">
            <v>Annual</v>
          </cell>
          <cell r="EA5" t="str">
            <v>Annual</v>
          </cell>
          <cell r="EB5" t="str">
            <v>Annual</v>
          </cell>
          <cell r="EC5" t="str">
            <v>Annual</v>
          </cell>
          <cell r="ED5" t="str">
            <v>Annual</v>
          </cell>
          <cell r="EE5" t="str">
            <v>Annual</v>
          </cell>
          <cell r="EF5" t="str">
            <v>Annual</v>
          </cell>
          <cell r="EG5" t="str">
            <v>Annual</v>
          </cell>
          <cell r="EH5" t="str">
            <v>Annual</v>
          </cell>
          <cell r="EI5" t="str">
            <v>Annual</v>
          </cell>
          <cell r="EJ5" t="str">
            <v>Annual</v>
          </cell>
          <cell r="EK5" t="str">
            <v>Annual</v>
          </cell>
          <cell r="EL5" t="str">
            <v>Annual</v>
          </cell>
          <cell r="EM5" t="str">
            <v>Annual</v>
          </cell>
          <cell r="EN5" t="str">
            <v>Annual</v>
          </cell>
          <cell r="EO5" t="str">
            <v>Annual</v>
          </cell>
          <cell r="EP5" t="str">
            <v>Annual</v>
          </cell>
          <cell r="EQ5" t="str">
            <v>Annual</v>
          </cell>
          <cell r="ER5" t="str">
            <v>Annual</v>
          </cell>
          <cell r="ES5" t="str">
            <v>Annual</v>
          </cell>
          <cell r="ET5" t="str">
            <v>Annual</v>
          </cell>
          <cell r="EU5" t="str">
            <v>Annual</v>
          </cell>
          <cell r="EV5" t="str">
            <v>Annual</v>
          </cell>
          <cell r="EW5" t="str">
            <v>Annual</v>
          </cell>
          <cell r="EX5" t="str">
            <v>Annual</v>
          </cell>
          <cell r="EY5" t="str">
            <v>Annual</v>
          </cell>
          <cell r="EZ5" t="str">
            <v>Annual</v>
          </cell>
          <cell r="FA5" t="str">
            <v>Annual</v>
          </cell>
          <cell r="FB5" t="str">
            <v>Annual</v>
          </cell>
          <cell r="FC5" t="str">
            <v>Annual</v>
          </cell>
          <cell r="FD5" t="str">
            <v>Annual</v>
          </cell>
          <cell r="FE5" t="str">
            <v>Annual</v>
          </cell>
          <cell r="FF5" t="str">
            <v>Annual</v>
          </cell>
          <cell r="FG5" t="str">
            <v>Annual</v>
          </cell>
          <cell r="FH5" t="str">
            <v>Annual</v>
          </cell>
          <cell r="FI5" t="str">
            <v>Annual</v>
          </cell>
          <cell r="FJ5" t="str">
            <v>Annual</v>
          </cell>
          <cell r="FK5" t="str">
            <v>Annual</v>
          </cell>
          <cell r="FL5" t="str">
            <v>Annual</v>
          </cell>
          <cell r="FM5" t="str">
            <v>Annual</v>
          </cell>
          <cell r="FN5" t="str">
            <v>Annual</v>
          </cell>
          <cell r="FO5" t="str">
            <v>Annual</v>
          </cell>
          <cell r="FP5" t="str">
            <v>Annual</v>
          </cell>
          <cell r="FQ5" t="str">
            <v>Annual</v>
          </cell>
          <cell r="FR5" t="str">
            <v>Annual</v>
          </cell>
          <cell r="FS5" t="str">
            <v>Annual</v>
          </cell>
          <cell r="FT5" t="str">
            <v>Annual</v>
          </cell>
          <cell r="FU5" t="str">
            <v>Annual</v>
          </cell>
          <cell r="FV5" t="str">
            <v>Annual</v>
          </cell>
          <cell r="FW5" t="str">
            <v>Annual</v>
          </cell>
          <cell r="FX5" t="str">
            <v>Annual</v>
          </cell>
          <cell r="FY5" t="str">
            <v>Annual</v>
          </cell>
          <cell r="FZ5" t="str">
            <v>Annual</v>
          </cell>
          <cell r="GA5" t="str">
            <v>Annual</v>
          </cell>
          <cell r="GB5" t="str">
            <v>Annual</v>
          </cell>
          <cell r="GC5" t="str">
            <v>Annual</v>
          </cell>
          <cell r="GD5" t="str">
            <v>Annual</v>
          </cell>
          <cell r="GE5" t="str">
            <v>Annual</v>
          </cell>
          <cell r="GF5" t="str">
            <v>Annual</v>
          </cell>
          <cell r="GG5" t="str">
            <v>Annual</v>
          </cell>
          <cell r="GH5" t="str">
            <v>Annual</v>
          </cell>
          <cell r="GI5" t="str">
            <v>Annual</v>
          </cell>
          <cell r="GJ5" t="str">
            <v>Annual</v>
          </cell>
          <cell r="GK5" t="str">
            <v>Annual</v>
          </cell>
          <cell r="GL5" t="str">
            <v>Annual</v>
          </cell>
          <cell r="GM5" t="str">
            <v>Annual</v>
          </cell>
          <cell r="GN5" t="str">
            <v>Annual</v>
          </cell>
          <cell r="GO5" t="str">
            <v>Annual</v>
          </cell>
          <cell r="GP5" t="str">
            <v>Annual</v>
          </cell>
          <cell r="GQ5" t="str">
            <v>Annual</v>
          </cell>
          <cell r="GR5" t="str">
            <v>Annual</v>
          </cell>
          <cell r="GS5" t="str">
            <v>Annual</v>
          </cell>
          <cell r="GT5" t="str">
            <v>Annual</v>
          </cell>
          <cell r="GU5" t="str">
            <v>Annual</v>
          </cell>
          <cell r="GV5" t="str">
            <v>Annual</v>
          </cell>
          <cell r="GW5" t="str">
            <v>Annual</v>
          </cell>
          <cell r="GX5" t="str">
            <v>Annual</v>
          </cell>
          <cell r="GY5" t="str">
            <v>Annual</v>
          </cell>
          <cell r="GZ5" t="str">
            <v>Annual</v>
          </cell>
          <cell r="HA5" t="str">
            <v>Annual</v>
          </cell>
          <cell r="HB5" t="str">
            <v>Annual</v>
          </cell>
          <cell r="HC5" t="str">
            <v>Annual</v>
          </cell>
          <cell r="HD5" t="str">
            <v>Annual</v>
          </cell>
          <cell r="HE5" t="str">
            <v>Annual</v>
          </cell>
          <cell r="HF5" t="str">
            <v>Annual</v>
          </cell>
          <cell r="HG5" t="str">
            <v>Annual</v>
          </cell>
          <cell r="HH5" t="str">
            <v>Annual</v>
          </cell>
          <cell r="HI5" t="str">
            <v>Annual</v>
          </cell>
          <cell r="HJ5" t="str">
            <v>Annual</v>
          </cell>
          <cell r="HK5" t="str">
            <v>Annual</v>
          </cell>
          <cell r="HL5" t="str">
            <v>Annual</v>
          </cell>
          <cell r="HM5" t="str">
            <v>Annual</v>
          </cell>
          <cell r="HN5" t="str">
            <v>Annual</v>
          </cell>
          <cell r="HO5" t="str">
            <v>Annual</v>
          </cell>
          <cell r="HP5" t="str">
            <v>Annual</v>
          </cell>
          <cell r="HQ5" t="str">
            <v>Annual</v>
          </cell>
          <cell r="HR5" t="str">
            <v>Annual</v>
          </cell>
          <cell r="HS5" t="str">
            <v>Annual</v>
          </cell>
          <cell r="HT5" t="str">
            <v>Annual</v>
          </cell>
          <cell r="HU5" t="str">
            <v>Annual</v>
          </cell>
          <cell r="HV5" t="str">
            <v>Annual</v>
          </cell>
          <cell r="HW5" t="str">
            <v>Annual</v>
          </cell>
          <cell r="HX5" t="str">
            <v>Annual</v>
          </cell>
          <cell r="HY5" t="str">
            <v>Annual</v>
          </cell>
          <cell r="HZ5" t="str">
            <v>Annual</v>
          </cell>
          <cell r="IA5" t="str">
            <v>Annual</v>
          </cell>
          <cell r="IB5" t="str">
            <v>Annual</v>
          </cell>
          <cell r="IC5" t="str">
            <v>Annual</v>
          </cell>
          <cell r="ID5" t="str">
            <v>Annual</v>
          </cell>
          <cell r="IE5" t="str">
            <v>Annual</v>
          </cell>
          <cell r="IF5" t="str">
            <v>Annual</v>
          </cell>
          <cell r="IG5" t="str">
            <v>Annual</v>
          </cell>
          <cell r="IH5" t="str">
            <v>Annual</v>
          </cell>
          <cell r="II5" t="str">
            <v>Annual</v>
          </cell>
          <cell r="IJ5" t="str">
            <v>Annual</v>
          </cell>
          <cell r="IK5" t="str">
            <v>Annual</v>
          </cell>
          <cell r="IL5" t="str">
            <v>Annual</v>
          </cell>
          <cell r="IM5" t="str">
            <v>Annual</v>
          </cell>
          <cell r="IN5" t="str">
            <v>Annual</v>
          </cell>
          <cell r="IO5" t="str">
            <v>Annual</v>
          </cell>
          <cell r="IP5" t="str">
            <v>Annual</v>
          </cell>
          <cell r="IQ5" t="str">
            <v>Annual</v>
          </cell>
        </row>
        <row r="6">
          <cell r="B6">
            <v>2</v>
          </cell>
          <cell r="C6">
            <v>2</v>
          </cell>
          <cell r="D6">
            <v>2</v>
          </cell>
          <cell r="E6">
            <v>2</v>
          </cell>
          <cell r="F6">
            <v>2</v>
          </cell>
          <cell r="G6">
            <v>2</v>
          </cell>
          <cell r="H6">
            <v>2</v>
          </cell>
          <cell r="I6">
            <v>2</v>
          </cell>
          <cell r="J6">
            <v>2</v>
          </cell>
          <cell r="K6">
            <v>2</v>
          </cell>
          <cell r="L6">
            <v>2</v>
          </cell>
          <cell r="M6">
            <v>2</v>
          </cell>
          <cell r="N6">
            <v>2</v>
          </cell>
          <cell r="O6">
            <v>2</v>
          </cell>
          <cell r="P6">
            <v>2</v>
          </cell>
          <cell r="Q6">
            <v>2</v>
          </cell>
          <cell r="R6">
            <v>2</v>
          </cell>
          <cell r="S6">
            <v>2</v>
          </cell>
          <cell r="T6">
            <v>2</v>
          </cell>
          <cell r="U6">
            <v>2</v>
          </cell>
          <cell r="V6">
            <v>2</v>
          </cell>
          <cell r="W6">
            <v>2</v>
          </cell>
          <cell r="X6">
            <v>2</v>
          </cell>
          <cell r="Y6">
            <v>2</v>
          </cell>
          <cell r="Z6">
            <v>2</v>
          </cell>
          <cell r="AA6">
            <v>2</v>
          </cell>
          <cell r="AB6">
            <v>2</v>
          </cell>
          <cell r="AC6">
            <v>2</v>
          </cell>
          <cell r="AD6">
            <v>2</v>
          </cell>
          <cell r="AE6">
            <v>2</v>
          </cell>
          <cell r="AF6">
            <v>2</v>
          </cell>
          <cell r="AG6">
            <v>2</v>
          </cell>
          <cell r="AH6">
            <v>2</v>
          </cell>
          <cell r="AI6">
            <v>2</v>
          </cell>
          <cell r="AJ6">
            <v>2</v>
          </cell>
          <cell r="AK6">
            <v>2</v>
          </cell>
          <cell r="AL6">
            <v>2</v>
          </cell>
          <cell r="AM6">
            <v>2</v>
          </cell>
          <cell r="AN6">
            <v>2</v>
          </cell>
          <cell r="AO6">
            <v>2</v>
          </cell>
          <cell r="AP6">
            <v>2</v>
          </cell>
          <cell r="AQ6">
            <v>2</v>
          </cell>
          <cell r="AR6">
            <v>2</v>
          </cell>
          <cell r="AS6">
            <v>2</v>
          </cell>
          <cell r="AT6">
            <v>2</v>
          </cell>
          <cell r="AU6">
            <v>2</v>
          </cell>
          <cell r="AV6">
            <v>2</v>
          </cell>
          <cell r="AW6">
            <v>2</v>
          </cell>
          <cell r="AX6">
            <v>2</v>
          </cell>
          <cell r="AY6">
            <v>2</v>
          </cell>
          <cell r="AZ6">
            <v>2</v>
          </cell>
          <cell r="BA6">
            <v>2</v>
          </cell>
          <cell r="BB6">
            <v>2</v>
          </cell>
          <cell r="BC6">
            <v>2</v>
          </cell>
          <cell r="BD6">
            <v>2</v>
          </cell>
          <cell r="BE6">
            <v>2</v>
          </cell>
          <cell r="BF6">
            <v>2</v>
          </cell>
          <cell r="BG6">
            <v>2</v>
          </cell>
          <cell r="BH6">
            <v>2</v>
          </cell>
          <cell r="BI6">
            <v>2</v>
          </cell>
          <cell r="BJ6">
            <v>2</v>
          </cell>
          <cell r="BK6">
            <v>2</v>
          </cell>
          <cell r="BL6">
            <v>2</v>
          </cell>
          <cell r="BM6">
            <v>2</v>
          </cell>
          <cell r="BN6">
            <v>2</v>
          </cell>
          <cell r="BO6">
            <v>2</v>
          </cell>
          <cell r="BP6">
            <v>2</v>
          </cell>
          <cell r="BQ6">
            <v>2</v>
          </cell>
          <cell r="BR6">
            <v>2</v>
          </cell>
          <cell r="BS6">
            <v>2</v>
          </cell>
          <cell r="BT6">
            <v>2</v>
          </cell>
          <cell r="BU6">
            <v>2</v>
          </cell>
          <cell r="BV6">
            <v>2</v>
          </cell>
          <cell r="BW6">
            <v>2</v>
          </cell>
          <cell r="BX6">
            <v>2</v>
          </cell>
          <cell r="BY6">
            <v>2</v>
          </cell>
          <cell r="BZ6">
            <v>2</v>
          </cell>
          <cell r="CA6">
            <v>2</v>
          </cell>
          <cell r="CB6">
            <v>2</v>
          </cell>
          <cell r="CC6">
            <v>2</v>
          </cell>
          <cell r="CD6">
            <v>2</v>
          </cell>
          <cell r="CE6">
            <v>2</v>
          </cell>
          <cell r="CF6">
            <v>2</v>
          </cell>
          <cell r="CG6">
            <v>2</v>
          </cell>
          <cell r="CH6">
            <v>2</v>
          </cell>
          <cell r="CI6">
            <v>2</v>
          </cell>
          <cell r="CJ6">
            <v>2</v>
          </cell>
          <cell r="CK6">
            <v>2</v>
          </cell>
          <cell r="CL6">
            <v>2</v>
          </cell>
          <cell r="CM6">
            <v>2</v>
          </cell>
          <cell r="CN6">
            <v>2</v>
          </cell>
          <cell r="CO6">
            <v>2</v>
          </cell>
          <cell r="CP6">
            <v>2</v>
          </cell>
          <cell r="CQ6">
            <v>2</v>
          </cell>
          <cell r="CR6">
            <v>2</v>
          </cell>
          <cell r="CS6">
            <v>2</v>
          </cell>
          <cell r="CT6">
            <v>2</v>
          </cell>
          <cell r="CU6">
            <v>2</v>
          </cell>
          <cell r="CV6">
            <v>2</v>
          </cell>
          <cell r="CW6">
            <v>2</v>
          </cell>
          <cell r="CX6">
            <v>2</v>
          </cell>
          <cell r="CY6">
            <v>2</v>
          </cell>
          <cell r="CZ6">
            <v>2</v>
          </cell>
          <cell r="DA6">
            <v>2</v>
          </cell>
          <cell r="DB6">
            <v>2</v>
          </cell>
          <cell r="DC6">
            <v>2</v>
          </cell>
          <cell r="DD6">
            <v>2</v>
          </cell>
          <cell r="DE6">
            <v>2</v>
          </cell>
          <cell r="DF6">
            <v>2</v>
          </cell>
          <cell r="DG6">
            <v>2</v>
          </cell>
          <cell r="DH6">
            <v>2</v>
          </cell>
          <cell r="DI6">
            <v>2</v>
          </cell>
          <cell r="DJ6">
            <v>2</v>
          </cell>
          <cell r="DK6">
            <v>2</v>
          </cell>
          <cell r="DL6">
            <v>2</v>
          </cell>
          <cell r="DM6">
            <v>2</v>
          </cell>
          <cell r="DN6">
            <v>2</v>
          </cell>
          <cell r="DO6">
            <v>2</v>
          </cell>
          <cell r="DP6">
            <v>2</v>
          </cell>
          <cell r="DQ6">
            <v>2</v>
          </cell>
          <cell r="DR6">
            <v>2</v>
          </cell>
          <cell r="DS6">
            <v>2</v>
          </cell>
          <cell r="DT6">
            <v>2</v>
          </cell>
          <cell r="DU6">
            <v>2</v>
          </cell>
          <cell r="DV6">
            <v>2</v>
          </cell>
          <cell r="DW6">
            <v>2</v>
          </cell>
          <cell r="DX6">
            <v>2</v>
          </cell>
          <cell r="DY6">
            <v>2</v>
          </cell>
          <cell r="DZ6">
            <v>2</v>
          </cell>
          <cell r="EA6">
            <v>2</v>
          </cell>
          <cell r="EB6">
            <v>2</v>
          </cell>
          <cell r="EC6">
            <v>2</v>
          </cell>
          <cell r="ED6">
            <v>2</v>
          </cell>
          <cell r="EE6">
            <v>2</v>
          </cell>
          <cell r="EF6">
            <v>2</v>
          </cell>
          <cell r="EG6">
            <v>2</v>
          </cell>
          <cell r="EH6">
            <v>2</v>
          </cell>
          <cell r="EI6">
            <v>2</v>
          </cell>
          <cell r="EJ6">
            <v>2</v>
          </cell>
          <cell r="EK6">
            <v>2</v>
          </cell>
          <cell r="EL6">
            <v>2</v>
          </cell>
          <cell r="EM6">
            <v>2</v>
          </cell>
          <cell r="EN6">
            <v>2</v>
          </cell>
          <cell r="EO6">
            <v>2</v>
          </cell>
          <cell r="EP6">
            <v>2</v>
          </cell>
          <cell r="EQ6">
            <v>2</v>
          </cell>
          <cell r="ER6">
            <v>2</v>
          </cell>
          <cell r="ES6">
            <v>2</v>
          </cell>
          <cell r="ET6">
            <v>2</v>
          </cell>
          <cell r="EU6">
            <v>2</v>
          </cell>
          <cell r="EV6">
            <v>2</v>
          </cell>
          <cell r="EW6">
            <v>2</v>
          </cell>
          <cell r="EX6">
            <v>2</v>
          </cell>
          <cell r="EY6">
            <v>2</v>
          </cell>
          <cell r="EZ6">
            <v>2</v>
          </cell>
          <cell r="FA6">
            <v>2</v>
          </cell>
          <cell r="FB6">
            <v>2</v>
          </cell>
          <cell r="FC6">
            <v>2</v>
          </cell>
          <cell r="FD6">
            <v>2</v>
          </cell>
          <cell r="FE6">
            <v>2</v>
          </cell>
          <cell r="FF6">
            <v>2</v>
          </cell>
          <cell r="FG6">
            <v>2</v>
          </cell>
          <cell r="FH6">
            <v>2</v>
          </cell>
          <cell r="FI6">
            <v>2</v>
          </cell>
          <cell r="FJ6">
            <v>2</v>
          </cell>
          <cell r="FK6">
            <v>2</v>
          </cell>
          <cell r="FL6">
            <v>2</v>
          </cell>
          <cell r="FM6">
            <v>2</v>
          </cell>
          <cell r="FN6">
            <v>2</v>
          </cell>
          <cell r="FO6">
            <v>2</v>
          </cell>
          <cell r="FP6">
            <v>2</v>
          </cell>
          <cell r="FQ6">
            <v>2</v>
          </cell>
          <cell r="FR6">
            <v>2</v>
          </cell>
          <cell r="FS6">
            <v>2</v>
          </cell>
          <cell r="FT6">
            <v>2</v>
          </cell>
          <cell r="FU6">
            <v>2</v>
          </cell>
          <cell r="FV6">
            <v>2</v>
          </cell>
          <cell r="FW6">
            <v>2</v>
          </cell>
          <cell r="FX6">
            <v>2</v>
          </cell>
          <cell r="FY6">
            <v>2</v>
          </cell>
          <cell r="FZ6">
            <v>2</v>
          </cell>
          <cell r="GA6">
            <v>2</v>
          </cell>
          <cell r="GB6">
            <v>2</v>
          </cell>
          <cell r="GC6">
            <v>2</v>
          </cell>
          <cell r="GD6">
            <v>2</v>
          </cell>
          <cell r="GE6">
            <v>2</v>
          </cell>
          <cell r="GF6">
            <v>2</v>
          </cell>
          <cell r="GG6">
            <v>2</v>
          </cell>
          <cell r="GH6">
            <v>2</v>
          </cell>
          <cell r="GI6">
            <v>2</v>
          </cell>
          <cell r="GJ6">
            <v>2</v>
          </cell>
          <cell r="GK6">
            <v>2</v>
          </cell>
          <cell r="GL6">
            <v>2</v>
          </cell>
          <cell r="GM6">
            <v>2</v>
          </cell>
          <cell r="GN6">
            <v>2</v>
          </cell>
          <cell r="GO6">
            <v>2</v>
          </cell>
          <cell r="GP6">
            <v>2</v>
          </cell>
          <cell r="GQ6">
            <v>2</v>
          </cell>
          <cell r="GR6">
            <v>2</v>
          </cell>
          <cell r="GS6">
            <v>2</v>
          </cell>
          <cell r="GT6">
            <v>2</v>
          </cell>
          <cell r="GU6">
            <v>2</v>
          </cell>
          <cell r="GV6">
            <v>2</v>
          </cell>
          <cell r="GW6">
            <v>2</v>
          </cell>
          <cell r="GX6">
            <v>2</v>
          </cell>
          <cell r="GY6">
            <v>2</v>
          </cell>
          <cell r="GZ6">
            <v>2</v>
          </cell>
          <cell r="HA6">
            <v>2</v>
          </cell>
          <cell r="HB6">
            <v>2</v>
          </cell>
          <cell r="HC6">
            <v>2</v>
          </cell>
          <cell r="HD6">
            <v>2</v>
          </cell>
          <cell r="HE6">
            <v>2</v>
          </cell>
          <cell r="HF6">
            <v>2</v>
          </cell>
          <cell r="HG6">
            <v>2</v>
          </cell>
          <cell r="HH6">
            <v>2</v>
          </cell>
          <cell r="HI6">
            <v>2</v>
          </cell>
          <cell r="HJ6">
            <v>2</v>
          </cell>
          <cell r="HK6">
            <v>2</v>
          </cell>
          <cell r="HL6">
            <v>2</v>
          </cell>
          <cell r="HM6">
            <v>2</v>
          </cell>
          <cell r="HN6">
            <v>2</v>
          </cell>
          <cell r="HO6">
            <v>2</v>
          </cell>
          <cell r="HP6">
            <v>2</v>
          </cell>
          <cell r="HQ6">
            <v>2</v>
          </cell>
          <cell r="HR6">
            <v>2</v>
          </cell>
          <cell r="HS6">
            <v>2</v>
          </cell>
          <cell r="HT6">
            <v>2</v>
          </cell>
          <cell r="HU6">
            <v>2</v>
          </cell>
          <cell r="HV6">
            <v>2</v>
          </cell>
          <cell r="HW6">
            <v>2</v>
          </cell>
          <cell r="HX6">
            <v>2</v>
          </cell>
          <cell r="HY6">
            <v>2</v>
          </cell>
          <cell r="HZ6">
            <v>2</v>
          </cell>
          <cell r="IA6">
            <v>2</v>
          </cell>
          <cell r="IB6">
            <v>2</v>
          </cell>
          <cell r="IC6">
            <v>2</v>
          </cell>
          <cell r="ID6">
            <v>2</v>
          </cell>
          <cell r="IE6">
            <v>2</v>
          </cell>
          <cell r="IF6">
            <v>2</v>
          </cell>
          <cell r="IG6">
            <v>2</v>
          </cell>
          <cell r="IH6">
            <v>2</v>
          </cell>
          <cell r="II6">
            <v>2</v>
          </cell>
          <cell r="IJ6">
            <v>2</v>
          </cell>
          <cell r="IK6">
            <v>2</v>
          </cell>
          <cell r="IL6">
            <v>2</v>
          </cell>
          <cell r="IM6">
            <v>2</v>
          </cell>
          <cell r="IN6">
            <v>2</v>
          </cell>
          <cell r="IO6">
            <v>2</v>
          </cell>
          <cell r="IP6">
            <v>2</v>
          </cell>
          <cell r="IQ6">
            <v>2</v>
          </cell>
        </row>
        <row r="7">
          <cell r="B7">
            <v>42036</v>
          </cell>
          <cell r="C7">
            <v>42036</v>
          </cell>
          <cell r="D7">
            <v>42036</v>
          </cell>
          <cell r="E7">
            <v>42036</v>
          </cell>
          <cell r="F7">
            <v>42036</v>
          </cell>
          <cell r="G7">
            <v>42036</v>
          </cell>
          <cell r="H7">
            <v>42036</v>
          </cell>
          <cell r="I7">
            <v>42036</v>
          </cell>
          <cell r="J7">
            <v>42036</v>
          </cell>
          <cell r="K7">
            <v>42036</v>
          </cell>
          <cell r="L7">
            <v>42036</v>
          </cell>
          <cell r="M7">
            <v>42036</v>
          </cell>
          <cell r="N7">
            <v>42036</v>
          </cell>
          <cell r="O7">
            <v>42036</v>
          </cell>
          <cell r="P7">
            <v>42036</v>
          </cell>
          <cell r="Q7">
            <v>42036</v>
          </cell>
          <cell r="R7">
            <v>42036</v>
          </cell>
          <cell r="S7">
            <v>42036</v>
          </cell>
          <cell r="T7">
            <v>42036</v>
          </cell>
          <cell r="U7">
            <v>42036</v>
          </cell>
          <cell r="V7">
            <v>42036</v>
          </cell>
          <cell r="W7">
            <v>42036</v>
          </cell>
          <cell r="X7">
            <v>42036</v>
          </cell>
          <cell r="Y7">
            <v>42036</v>
          </cell>
          <cell r="Z7">
            <v>42036</v>
          </cell>
          <cell r="AA7">
            <v>42036</v>
          </cell>
          <cell r="AB7">
            <v>42036</v>
          </cell>
          <cell r="AC7">
            <v>42036</v>
          </cell>
          <cell r="AD7">
            <v>42036</v>
          </cell>
          <cell r="AE7">
            <v>42036</v>
          </cell>
          <cell r="AF7">
            <v>42036</v>
          </cell>
          <cell r="AG7">
            <v>42036</v>
          </cell>
          <cell r="AH7">
            <v>42036</v>
          </cell>
          <cell r="AI7">
            <v>42036</v>
          </cell>
          <cell r="AJ7">
            <v>42036</v>
          </cell>
          <cell r="AK7">
            <v>42036</v>
          </cell>
          <cell r="AL7">
            <v>42036</v>
          </cell>
          <cell r="AM7">
            <v>42036</v>
          </cell>
          <cell r="AN7">
            <v>42036</v>
          </cell>
          <cell r="AO7">
            <v>42036</v>
          </cell>
          <cell r="AP7">
            <v>42036</v>
          </cell>
          <cell r="AQ7">
            <v>42036</v>
          </cell>
          <cell r="AR7">
            <v>42036</v>
          </cell>
          <cell r="AS7">
            <v>42036</v>
          </cell>
          <cell r="AT7">
            <v>42036</v>
          </cell>
          <cell r="AU7">
            <v>42036</v>
          </cell>
          <cell r="AV7">
            <v>42036</v>
          </cell>
          <cell r="AW7">
            <v>42036</v>
          </cell>
          <cell r="AX7">
            <v>42036</v>
          </cell>
          <cell r="AY7">
            <v>42036</v>
          </cell>
          <cell r="AZ7">
            <v>42036</v>
          </cell>
          <cell r="BA7">
            <v>42036</v>
          </cell>
          <cell r="BB7">
            <v>42036</v>
          </cell>
          <cell r="BC7">
            <v>42036</v>
          </cell>
          <cell r="BD7">
            <v>42036</v>
          </cell>
          <cell r="BE7">
            <v>42036</v>
          </cell>
          <cell r="BF7">
            <v>42036</v>
          </cell>
          <cell r="BG7">
            <v>42036</v>
          </cell>
          <cell r="BH7">
            <v>42036</v>
          </cell>
          <cell r="BI7">
            <v>42036</v>
          </cell>
          <cell r="BJ7">
            <v>42036</v>
          </cell>
          <cell r="BK7">
            <v>42036</v>
          </cell>
          <cell r="BL7">
            <v>42036</v>
          </cell>
          <cell r="BM7">
            <v>42036</v>
          </cell>
          <cell r="BN7">
            <v>42036</v>
          </cell>
          <cell r="BO7">
            <v>42036</v>
          </cell>
          <cell r="BP7">
            <v>42036</v>
          </cell>
          <cell r="BQ7">
            <v>42036</v>
          </cell>
          <cell r="BR7">
            <v>42036</v>
          </cell>
          <cell r="BS7">
            <v>42036</v>
          </cell>
          <cell r="BT7">
            <v>42036</v>
          </cell>
          <cell r="BU7">
            <v>42036</v>
          </cell>
          <cell r="BV7">
            <v>42036</v>
          </cell>
          <cell r="BW7">
            <v>42036</v>
          </cell>
          <cell r="BX7">
            <v>42036</v>
          </cell>
          <cell r="BY7">
            <v>42036</v>
          </cell>
          <cell r="BZ7">
            <v>42036</v>
          </cell>
          <cell r="CA7">
            <v>42036</v>
          </cell>
          <cell r="CB7">
            <v>42036</v>
          </cell>
          <cell r="CC7">
            <v>42036</v>
          </cell>
          <cell r="CD7">
            <v>42036</v>
          </cell>
          <cell r="CE7">
            <v>42036</v>
          </cell>
          <cell r="CF7">
            <v>42036</v>
          </cell>
          <cell r="CG7">
            <v>42036</v>
          </cell>
          <cell r="CH7">
            <v>42036</v>
          </cell>
          <cell r="CI7">
            <v>42036</v>
          </cell>
          <cell r="CJ7">
            <v>42036</v>
          </cell>
          <cell r="CK7">
            <v>42036</v>
          </cell>
          <cell r="CL7">
            <v>42036</v>
          </cell>
          <cell r="CM7">
            <v>42036</v>
          </cell>
          <cell r="CN7">
            <v>42036</v>
          </cell>
          <cell r="CO7">
            <v>42036</v>
          </cell>
          <cell r="CP7">
            <v>42036</v>
          </cell>
          <cell r="CQ7">
            <v>42036</v>
          </cell>
          <cell r="CR7">
            <v>42036</v>
          </cell>
          <cell r="CS7">
            <v>42036</v>
          </cell>
          <cell r="CT7">
            <v>42036</v>
          </cell>
          <cell r="CU7">
            <v>42036</v>
          </cell>
          <cell r="CV7">
            <v>42036</v>
          </cell>
          <cell r="CW7">
            <v>42036</v>
          </cell>
          <cell r="CX7">
            <v>42036</v>
          </cell>
          <cell r="CY7">
            <v>42036</v>
          </cell>
          <cell r="CZ7">
            <v>42036</v>
          </cell>
          <cell r="DA7">
            <v>42036</v>
          </cell>
          <cell r="DB7">
            <v>42036</v>
          </cell>
          <cell r="DC7">
            <v>42036</v>
          </cell>
          <cell r="DD7">
            <v>42036</v>
          </cell>
          <cell r="DE7">
            <v>42036</v>
          </cell>
          <cell r="DF7">
            <v>42036</v>
          </cell>
          <cell r="DG7">
            <v>42036</v>
          </cell>
          <cell r="DH7">
            <v>42036</v>
          </cell>
          <cell r="DI7">
            <v>42036</v>
          </cell>
          <cell r="DJ7">
            <v>42036</v>
          </cell>
          <cell r="DK7">
            <v>42036</v>
          </cell>
          <cell r="DL7">
            <v>42036</v>
          </cell>
          <cell r="DM7">
            <v>42036</v>
          </cell>
          <cell r="DN7">
            <v>42036</v>
          </cell>
          <cell r="DO7">
            <v>42036</v>
          </cell>
          <cell r="DP7">
            <v>42036</v>
          </cell>
          <cell r="DQ7">
            <v>42036</v>
          </cell>
          <cell r="DR7">
            <v>42036</v>
          </cell>
          <cell r="DS7">
            <v>42036</v>
          </cell>
          <cell r="DT7">
            <v>42036</v>
          </cell>
          <cell r="DU7">
            <v>42036</v>
          </cell>
          <cell r="DV7">
            <v>42036</v>
          </cell>
          <cell r="DW7">
            <v>42036</v>
          </cell>
          <cell r="DX7">
            <v>42036</v>
          </cell>
          <cell r="DY7">
            <v>42036</v>
          </cell>
          <cell r="DZ7">
            <v>42036</v>
          </cell>
          <cell r="EA7">
            <v>42036</v>
          </cell>
          <cell r="EB7">
            <v>42036</v>
          </cell>
          <cell r="EC7">
            <v>42036</v>
          </cell>
          <cell r="ED7">
            <v>42036</v>
          </cell>
          <cell r="EE7">
            <v>42036</v>
          </cell>
          <cell r="EF7">
            <v>42036</v>
          </cell>
          <cell r="EG7">
            <v>42036</v>
          </cell>
          <cell r="EH7">
            <v>42036</v>
          </cell>
          <cell r="EI7">
            <v>42036</v>
          </cell>
          <cell r="EJ7">
            <v>42036</v>
          </cell>
          <cell r="EK7">
            <v>42036</v>
          </cell>
          <cell r="EL7">
            <v>42036</v>
          </cell>
          <cell r="EM7">
            <v>42036</v>
          </cell>
          <cell r="EN7">
            <v>42036</v>
          </cell>
          <cell r="EO7">
            <v>42036</v>
          </cell>
          <cell r="EP7">
            <v>42036</v>
          </cell>
          <cell r="EQ7">
            <v>42036</v>
          </cell>
          <cell r="ER7">
            <v>42036</v>
          </cell>
          <cell r="ES7">
            <v>42036</v>
          </cell>
          <cell r="ET7">
            <v>42036</v>
          </cell>
          <cell r="EU7">
            <v>42036</v>
          </cell>
          <cell r="EV7">
            <v>42036</v>
          </cell>
          <cell r="EW7">
            <v>42036</v>
          </cell>
          <cell r="EX7">
            <v>42036</v>
          </cell>
          <cell r="EY7">
            <v>42036</v>
          </cell>
          <cell r="EZ7">
            <v>42036</v>
          </cell>
          <cell r="FA7">
            <v>42036</v>
          </cell>
          <cell r="FB7">
            <v>42036</v>
          </cell>
          <cell r="FC7">
            <v>42036</v>
          </cell>
          <cell r="FD7">
            <v>42036</v>
          </cell>
          <cell r="FE7">
            <v>42036</v>
          </cell>
          <cell r="FF7">
            <v>42036</v>
          </cell>
          <cell r="FG7">
            <v>42036</v>
          </cell>
          <cell r="FH7">
            <v>42036</v>
          </cell>
          <cell r="FI7">
            <v>42036</v>
          </cell>
          <cell r="FJ7">
            <v>42036</v>
          </cell>
          <cell r="FK7">
            <v>42036</v>
          </cell>
          <cell r="FL7">
            <v>42036</v>
          </cell>
          <cell r="FM7">
            <v>42036</v>
          </cell>
          <cell r="FN7">
            <v>42036</v>
          </cell>
          <cell r="FO7">
            <v>42036</v>
          </cell>
          <cell r="FP7">
            <v>42036</v>
          </cell>
          <cell r="FQ7">
            <v>42036</v>
          </cell>
          <cell r="FR7">
            <v>42036</v>
          </cell>
          <cell r="FS7">
            <v>42036</v>
          </cell>
          <cell r="FT7">
            <v>42036</v>
          </cell>
          <cell r="FU7">
            <v>42036</v>
          </cell>
          <cell r="FV7">
            <v>42036</v>
          </cell>
          <cell r="FW7">
            <v>42036</v>
          </cell>
          <cell r="FX7">
            <v>42036</v>
          </cell>
          <cell r="FY7">
            <v>42036</v>
          </cell>
          <cell r="FZ7">
            <v>42036</v>
          </cell>
          <cell r="GA7">
            <v>42036</v>
          </cell>
          <cell r="GB7">
            <v>42036</v>
          </cell>
          <cell r="GC7">
            <v>42036</v>
          </cell>
          <cell r="GD7">
            <v>42036</v>
          </cell>
          <cell r="GE7">
            <v>42036</v>
          </cell>
          <cell r="GF7">
            <v>42036</v>
          </cell>
          <cell r="GG7">
            <v>42036</v>
          </cell>
          <cell r="GH7">
            <v>42036</v>
          </cell>
          <cell r="GI7">
            <v>42036</v>
          </cell>
          <cell r="GJ7">
            <v>42036</v>
          </cell>
          <cell r="GK7">
            <v>42036</v>
          </cell>
          <cell r="GL7">
            <v>42036</v>
          </cell>
          <cell r="GM7">
            <v>42036</v>
          </cell>
          <cell r="GN7">
            <v>42036</v>
          </cell>
          <cell r="GO7">
            <v>42036</v>
          </cell>
          <cell r="GP7">
            <v>42036</v>
          </cell>
          <cell r="GQ7">
            <v>42036</v>
          </cell>
          <cell r="GR7">
            <v>42036</v>
          </cell>
          <cell r="GS7">
            <v>42036</v>
          </cell>
          <cell r="GT7">
            <v>42036</v>
          </cell>
          <cell r="GU7">
            <v>42036</v>
          </cell>
          <cell r="GV7">
            <v>42036</v>
          </cell>
          <cell r="GW7">
            <v>42036</v>
          </cell>
          <cell r="GX7">
            <v>42036</v>
          </cell>
          <cell r="GY7">
            <v>42036</v>
          </cell>
          <cell r="GZ7">
            <v>42036</v>
          </cell>
          <cell r="HA7">
            <v>42036</v>
          </cell>
          <cell r="HB7">
            <v>42036</v>
          </cell>
          <cell r="HC7">
            <v>42036</v>
          </cell>
          <cell r="HD7">
            <v>42036</v>
          </cell>
          <cell r="HE7">
            <v>42036</v>
          </cell>
          <cell r="HF7">
            <v>42036</v>
          </cell>
          <cell r="HG7">
            <v>42036</v>
          </cell>
          <cell r="HH7">
            <v>42036</v>
          </cell>
          <cell r="HI7">
            <v>42036</v>
          </cell>
          <cell r="HJ7">
            <v>42036</v>
          </cell>
          <cell r="HK7">
            <v>42036</v>
          </cell>
          <cell r="HL7">
            <v>42036</v>
          </cell>
          <cell r="HM7">
            <v>42036</v>
          </cell>
          <cell r="HN7">
            <v>42036</v>
          </cell>
          <cell r="HO7">
            <v>42036</v>
          </cell>
          <cell r="HP7">
            <v>42036</v>
          </cell>
          <cell r="HQ7">
            <v>42036</v>
          </cell>
          <cell r="HR7">
            <v>42036</v>
          </cell>
          <cell r="HS7">
            <v>42036</v>
          </cell>
          <cell r="HT7">
            <v>42036</v>
          </cell>
          <cell r="HU7">
            <v>42036</v>
          </cell>
          <cell r="HV7">
            <v>42036</v>
          </cell>
          <cell r="HW7">
            <v>42036</v>
          </cell>
          <cell r="HX7">
            <v>42036</v>
          </cell>
          <cell r="HY7">
            <v>42036</v>
          </cell>
          <cell r="HZ7">
            <v>42036</v>
          </cell>
          <cell r="IA7">
            <v>42036</v>
          </cell>
          <cell r="IB7">
            <v>42036</v>
          </cell>
          <cell r="IC7">
            <v>42036</v>
          </cell>
          <cell r="ID7">
            <v>42036</v>
          </cell>
          <cell r="IE7">
            <v>42036</v>
          </cell>
          <cell r="IF7">
            <v>42036</v>
          </cell>
          <cell r="IG7">
            <v>42036</v>
          </cell>
          <cell r="IH7">
            <v>42036</v>
          </cell>
          <cell r="II7">
            <v>42036</v>
          </cell>
          <cell r="IJ7">
            <v>42036</v>
          </cell>
          <cell r="IK7">
            <v>42036</v>
          </cell>
          <cell r="IL7">
            <v>42036</v>
          </cell>
          <cell r="IM7">
            <v>42036</v>
          </cell>
          <cell r="IN7">
            <v>42036</v>
          </cell>
          <cell r="IO7">
            <v>42036</v>
          </cell>
          <cell r="IP7">
            <v>42036</v>
          </cell>
          <cell r="IQ7">
            <v>42036</v>
          </cell>
        </row>
        <row r="8">
          <cell r="B8">
            <v>44593</v>
          </cell>
          <cell r="C8">
            <v>44593</v>
          </cell>
          <cell r="D8">
            <v>44593</v>
          </cell>
          <cell r="E8">
            <v>44593</v>
          </cell>
          <cell r="F8">
            <v>44593</v>
          </cell>
          <cell r="G8">
            <v>44593</v>
          </cell>
          <cell r="H8">
            <v>44593</v>
          </cell>
          <cell r="I8">
            <v>44593</v>
          </cell>
          <cell r="J8">
            <v>44593</v>
          </cell>
          <cell r="K8">
            <v>44593</v>
          </cell>
          <cell r="L8">
            <v>44593</v>
          </cell>
          <cell r="M8">
            <v>44593</v>
          </cell>
          <cell r="N8">
            <v>44593</v>
          </cell>
          <cell r="O8">
            <v>44593</v>
          </cell>
          <cell r="P8">
            <v>44593</v>
          </cell>
          <cell r="Q8">
            <v>44593</v>
          </cell>
          <cell r="R8">
            <v>44593</v>
          </cell>
          <cell r="S8">
            <v>44593</v>
          </cell>
          <cell r="T8">
            <v>44593</v>
          </cell>
          <cell r="U8">
            <v>44593</v>
          </cell>
          <cell r="V8">
            <v>44593</v>
          </cell>
          <cell r="W8">
            <v>44593</v>
          </cell>
          <cell r="X8">
            <v>44593</v>
          </cell>
          <cell r="Y8">
            <v>44593</v>
          </cell>
          <cell r="Z8">
            <v>44593</v>
          </cell>
          <cell r="AA8">
            <v>44593</v>
          </cell>
          <cell r="AB8">
            <v>44593</v>
          </cell>
          <cell r="AC8">
            <v>44593</v>
          </cell>
          <cell r="AD8">
            <v>44593</v>
          </cell>
          <cell r="AE8">
            <v>44593</v>
          </cell>
          <cell r="AF8">
            <v>44593</v>
          </cell>
          <cell r="AG8">
            <v>44593</v>
          </cell>
          <cell r="AH8">
            <v>44593</v>
          </cell>
          <cell r="AI8">
            <v>44593</v>
          </cell>
          <cell r="AJ8">
            <v>44593</v>
          </cell>
          <cell r="AK8">
            <v>44593</v>
          </cell>
          <cell r="AL8">
            <v>44593</v>
          </cell>
          <cell r="AM8">
            <v>44593</v>
          </cell>
          <cell r="AN8">
            <v>44593</v>
          </cell>
          <cell r="AO8">
            <v>44593</v>
          </cell>
          <cell r="AP8">
            <v>44593</v>
          </cell>
          <cell r="AQ8">
            <v>44593</v>
          </cell>
          <cell r="AR8">
            <v>44593</v>
          </cell>
          <cell r="AS8">
            <v>44593</v>
          </cell>
          <cell r="AT8">
            <v>44593</v>
          </cell>
          <cell r="AU8">
            <v>44593</v>
          </cell>
          <cell r="AV8">
            <v>44593</v>
          </cell>
          <cell r="AW8">
            <v>44593</v>
          </cell>
          <cell r="AX8">
            <v>44593</v>
          </cell>
          <cell r="AY8">
            <v>44593</v>
          </cell>
          <cell r="AZ8">
            <v>44593</v>
          </cell>
          <cell r="BA8">
            <v>44593</v>
          </cell>
          <cell r="BB8">
            <v>44593</v>
          </cell>
          <cell r="BC8">
            <v>44593</v>
          </cell>
          <cell r="BD8">
            <v>44593</v>
          </cell>
          <cell r="BE8">
            <v>44593</v>
          </cell>
          <cell r="BF8">
            <v>44593</v>
          </cell>
          <cell r="BG8">
            <v>44593</v>
          </cell>
          <cell r="BH8">
            <v>44593</v>
          </cell>
          <cell r="BI8">
            <v>44593</v>
          </cell>
          <cell r="BJ8">
            <v>44593</v>
          </cell>
          <cell r="BK8">
            <v>44593</v>
          </cell>
          <cell r="BL8">
            <v>44593</v>
          </cell>
          <cell r="BM8">
            <v>44593</v>
          </cell>
          <cell r="BN8">
            <v>44593</v>
          </cell>
          <cell r="BO8">
            <v>44593</v>
          </cell>
          <cell r="BP8">
            <v>44593</v>
          </cell>
          <cell r="BQ8">
            <v>44593</v>
          </cell>
          <cell r="BR8">
            <v>44593</v>
          </cell>
          <cell r="BS8">
            <v>44593</v>
          </cell>
          <cell r="BT8">
            <v>44593</v>
          </cell>
          <cell r="BU8">
            <v>44593</v>
          </cell>
          <cell r="BV8">
            <v>44593</v>
          </cell>
          <cell r="BW8">
            <v>44593</v>
          </cell>
          <cell r="BX8">
            <v>44593</v>
          </cell>
          <cell r="BY8">
            <v>44593</v>
          </cell>
          <cell r="BZ8">
            <v>44593</v>
          </cell>
          <cell r="CA8">
            <v>44593</v>
          </cell>
          <cell r="CB8">
            <v>44593</v>
          </cell>
          <cell r="CC8">
            <v>44593</v>
          </cell>
          <cell r="CD8">
            <v>44593</v>
          </cell>
          <cell r="CE8">
            <v>44593</v>
          </cell>
          <cell r="CF8">
            <v>44593</v>
          </cell>
          <cell r="CG8">
            <v>44593</v>
          </cell>
          <cell r="CH8">
            <v>44593</v>
          </cell>
          <cell r="CI8">
            <v>44593</v>
          </cell>
          <cell r="CJ8">
            <v>44593</v>
          </cell>
          <cell r="CK8">
            <v>44593</v>
          </cell>
          <cell r="CL8">
            <v>44593</v>
          </cell>
          <cell r="CM8">
            <v>44593</v>
          </cell>
          <cell r="CN8">
            <v>44593</v>
          </cell>
          <cell r="CO8">
            <v>44593</v>
          </cell>
          <cell r="CP8">
            <v>44593</v>
          </cell>
          <cell r="CQ8">
            <v>44593</v>
          </cell>
          <cell r="CR8">
            <v>44593</v>
          </cell>
          <cell r="CS8">
            <v>44593</v>
          </cell>
          <cell r="CT8">
            <v>44593</v>
          </cell>
          <cell r="CU8">
            <v>44593</v>
          </cell>
          <cell r="CV8">
            <v>44593</v>
          </cell>
          <cell r="CW8">
            <v>44593</v>
          </cell>
          <cell r="CX8">
            <v>44593</v>
          </cell>
          <cell r="CY8">
            <v>44593</v>
          </cell>
          <cell r="CZ8">
            <v>44593</v>
          </cell>
          <cell r="DA8">
            <v>44593</v>
          </cell>
          <cell r="DB8">
            <v>44593</v>
          </cell>
          <cell r="DC8">
            <v>44593</v>
          </cell>
          <cell r="DD8">
            <v>44593</v>
          </cell>
          <cell r="DE8">
            <v>44593</v>
          </cell>
          <cell r="DF8">
            <v>44593</v>
          </cell>
          <cell r="DG8">
            <v>44593</v>
          </cell>
          <cell r="DH8">
            <v>44593</v>
          </cell>
          <cell r="DI8">
            <v>44593</v>
          </cell>
          <cell r="DJ8">
            <v>44593</v>
          </cell>
          <cell r="DK8">
            <v>44593</v>
          </cell>
          <cell r="DL8">
            <v>44593</v>
          </cell>
          <cell r="DM8">
            <v>44593</v>
          </cell>
          <cell r="DN8">
            <v>44593</v>
          </cell>
          <cell r="DO8">
            <v>44593</v>
          </cell>
          <cell r="DP8">
            <v>44593</v>
          </cell>
          <cell r="DQ8">
            <v>44593</v>
          </cell>
          <cell r="DR8">
            <v>44593</v>
          </cell>
          <cell r="DS8">
            <v>44593</v>
          </cell>
          <cell r="DT8">
            <v>44593</v>
          </cell>
          <cell r="DU8">
            <v>44593</v>
          </cell>
          <cell r="DV8">
            <v>44593</v>
          </cell>
          <cell r="DW8">
            <v>44593</v>
          </cell>
          <cell r="DX8">
            <v>44593</v>
          </cell>
          <cell r="DY8">
            <v>44593</v>
          </cell>
          <cell r="DZ8">
            <v>44593</v>
          </cell>
          <cell r="EA8">
            <v>44593</v>
          </cell>
          <cell r="EB8">
            <v>44593</v>
          </cell>
          <cell r="EC8">
            <v>44593</v>
          </cell>
          <cell r="ED8">
            <v>44593</v>
          </cell>
          <cell r="EE8">
            <v>44593</v>
          </cell>
          <cell r="EF8">
            <v>44593</v>
          </cell>
          <cell r="EG8">
            <v>44593</v>
          </cell>
          <cell r="EH8">
            <v>44593</v>
          </cell>
          <cell r="EI8">
            <v>44593</v>
          </cell>
          <cell r="EJ8">
            <v>44593</v>
          </cell>
          <cell r="EK8">
            <v>44593</v>
          </cell>
          <cell r="EL8">
            <v>44593</v>
          </cell>
          <cell r="EM8">
            <v>44593</v>
          </cell>
          <cell r="EN8">
            <v>44593</v>
          </cell>
          <cell r="EO8">
            <v>44593</v>
          </cell>
          <cell r="EP8">
            <v>44593</v>
          </cell>
          <cell r="EQ8">
            <v>44593</v>
          </cell>
          <cell r="ER8">
            <v>44593</v>
          </cell>
          <cell r="ES8">
            <v>44593</v>
          </cell>
          <cell r="ET8">
            <v>44593</v>
          </cell>
          <cell r="EU8">
            <v>44593</v>
          </cell>
          <cell r="EV8">
            <v>44593</v>
          </cell>
          <cell r="EW8">
            <v>44593</v>
          </cell>
          <cell r="EX8">
            <v>44593</v>
          </cell>
          <cell r="EY8">
            <v>44593</v>
          </cell>
          <cell r="EZ8">
            <v>44593</v>
          </cell>
          <cell r="FA8">
            <v>44593</v>
          </cell>
          <cell r="FB8">
            <v>44593</v>
          </cell>
          <cell r="FC8">
            <v>44593</v>
          </cell>
          <cell r="FD8">
            <v>44593</v>
          </cell>
          <cell r="FE8">
            <v>44593</v>
          </cell>
          <cell r="FF8">
            <v>44593</v>
          </cell>
          <cell r="FG8">
            <v>44593</v>
          </cell>
          <cell r="FH8">
            <v>44593</v>
          </cell>
          <cell r="FI8">
            <v>44593</v>
          </cell>
          <cell r="FJ8">
            <v>44593</v>
          </cell>
          <cell r="FK8">
            <v>44593</v>
          </cell>
          <cell r="FL8">
            <v>44593</v>
          </cell>
          <cell r="FM8">
            <v>44593</v>
          </cell>
          <cell r="FN8">
            <v>44593</v>
          </cell>
          <cell r="FO8">
            <v>44593</v>
          </cell>
          <cell r="FP8">
            <v>44593</v>
          </cell>
          <cell r="FQ8">
            <v>44593</v>
          </cell>
          <cell r="FR8">
            <v>44593</v>
          </cell>
          <cell r="FS8">
            <v>44593</v>
          </cell>
          <cell r="FT8">
            <v>44593</v>
          </cell>
          <cell r="FU8">
            <v>44593</v>
          </cell>
          <cell r="FV8">
            <v>44593</v>
          </cell>
          <cell r="FW8">
            <v>44593</v>
          </cell>
          <cell r="FX8">
            <v>44593</v>
          </cell>
          <cell r="FY8">
            <v>44593</v>
          </cell>
          <cell r="FZ8">
            <v>44593</v>
          </cell>
          <cell r="GA8">
            <v>44593</v>
          </cell>
          <cell r="GB8">
            <v>44593</v>
          </cell>
          <cell r="GC8">
            <v>44593</v>
          </cell>
          <cell r="GD8">
            <v>44593</v>
          </cell>
          <cell r="GE8">
            <v>44593</v>
          </cell>
          <cell r="GF8">
            <v>44593</v>
          </cell>
          <cell r="GG8">
            <v>44593</v>
          </cell>
          <cell r="GH8">
            <v>44593</v>
          </cell>
          <cell r="GI8">
            <v>44593</v>
          </cell>
          <cell r="GJ8">
            <v>44593</v>
          </cell>
          <cell r="GK8">
            <v>44593</v>
          </cell>
          <cell r="GL8">
            <v>44593</v>
          </cell>
          <cell r="GM8">
            <v>44593</v>
          </cell>
          <cell r="GN8">
            <v>44593</v>
          </cell>
          <cell r="GO8">
            <v>44593</v>
          </cell>
          <cell r="GP8">
            <v>44593</v>
          </cell>
          <cell r="GQ8">
            <v>44593</v>
          </cell>
          <cell r="GR8">
            <v>44593</v>
          </cell>
          <cell r="GS8">
            <v>44593</v>
          </cell>
          <cell r="GT8">
            <v>44593</v>
          </cell>
          <cell r="GU8">
            <v>44593</v>
          </cell>
          <cell r="GV8">
            <v>44593</v>
          </cell>
          <cell r="GW8">
            <v>44593</v>
          </cell>
          <cell r="GX8">
            <v>44593</v>
          </cell>
          <cell r="GY8">
            <v>44593</v>
          </cell>
          <cell r="GZ8">
            <v>44593</v>
          </cell>
          <cell r="HA8">
            <v>44593</v>
          </cell>
          <cell r="HB8">
            <v>44593</v>
          </cell>
          <cell r="HC8">
            <v>44593</v>
          </cell>
          <cell r="HD8">
            <v>44593</v>
          </cell>
          <cell r="HE8">
            <v>44593</v>
          </cell>
          <cell r="HF8">
            <v>44593</v>
          </cell>
          <cell r="HG8">
            <v>44593</v>
          </cell>
          <cell r="HH8">
            <v>44593</v>
          </cell>
          <cell r="HI8">
            <v>44593</v>
          </cell>
          <cell r="HJ8">
            <v>44593</v>
          </cell>
          <cell r="HK8">
            <v>44593</v>
          </cell>
          <cell r="HL8">
            <v>44593</v>
          </cell>
          <cell r="HM8">
            <v>44593</v>
          </cell>
          <cell r="HN8">
            <v>44593</v>
          </cell>
          <cell r="HO8">
            <v>44593</v>
          </cell>
          <cell r="HP8">
            <v>44593</v>
          </cell>
          <cell r="HQ8">
            <v>44593</v>
          </cell>
          <cell r="HR8">
            <v>44593</v>
          </cell>
          <cell r="HS8">
            <v>44593</v>
          </cell>
          <cell r="HT8">
            <v>44593</v>
          </cell>
          <cell r="HU8">
            <v>44593</v>
          </cell>
          <cell r="HV8">
            <v>44593</v>
          </cell>
          <cell r="HW8">
            <v>44593</v>
          </cell>
          <cell r="HX8">
            <v>44593</v>
          </cell>
          <cell r="HY8">
            <v>44593</v>
          </cell>
          <cell r="HZ8">
            <v>44593</v>
          </cell>
          <cell r="IA8">
            <v>44593</v>
          </cell>
          <cell r="IB8">
            <v>44593</v>
          </cell>
          <cell r="IC8">
            <v>44593</v>
          </cell>
          <cell r="ID8">
            <v>44593</v>
          </cell>
          <cell r="IE8">
            <v>44593</v>
          </cell>
          <cell r="IF8">
            <v>44593</v>
          </cell>
          <cell r="IG8">
            <v>44593</v>
          </cell>
          <cell r="IH8">
            <v>44593</v>
          </cell>
          <cell r="II8">
            <v>44593</v>
          </cell>
          <cell r="IJ8">
            <v>44593</v>
          </cell>
          <cell r="IK8">
            <v>44593</v>
          </cell>
          <cell r="IL8">
            <v>44593</v>
          </cell>
          <cell r="IM8">
            <v>44593</v>
          </cell>
          <cell r="IN8">
            <v>44593</v>
          </cell>
          <cell r="IO8">
            <v>44593</v>
          </cell>
          <cell r="IP8">
            <v>44593</v>
          </cell>
          <cell r="IQ8">
            <v>44593</v>
          </cell>
        </row>
        <row r="9">
          <cell r="B9">
            <v>8</v>
          </cell>
          <cell r="C9">
            <v>8</v>
          </cell>
          <cell r="D9">
            <v>8</v>
          </cell>
          <cell r="E9">
            <v>8</v>
          </cell>
          <cell r="F9">
            <v>8</v>
          </cell>
          <cell r="G9">
            <v>8</v>
          </cell>
          <cell r="H9">
            <v>8</v>
          </cell>
          <cell r="I9">
            <v>8</v>
          </cell>
          <cell r="J9">
            <v>8</v>
          </cell>
          <cell r="K9">
            <v>8</v>
          </cell>
          <cell r="L9">
            <v>8</v>
          </cell>
          <cell r="M9">
            <v>8</v>
          </cell>
          <cell r="N9">
            <v>8</v>
          </cell>
          <cell r="O9">
            <v>8</v>
          </cell>
          <cell r="P9">
            <v>8</v>
          </cell>
          <cell r="Q9">
            <v>8</v>
          </cell>
          <cell r="R9">
            <v>8</v>
          </cell>
          <cell r="S9">
            <v>8</v>
          </cell>
          <cell r="T9">
            <v>8</v>
          </cell>
          <cell r="U9">
            <v>8</v>
          </cell>
          <cell r="V9">
            <v>8</v>
          </cell>
          <cell r="W9">
            <v>8</v>
          </cell>
          <cell r="X9">
            <v>8</v>
          </cell>
          <cell r="Y9">
            <v>8</v>
          </cell>
          <cell r="Z9">
            <v>8</v>
          </cell>
          <cell r="AA9">
            <v>8</v>
          </cell>
          <cell r="AB9">
            <v>8</v>
          </cell>
          <cell r="AC9">
            <v>8</v>
          </cell>
          <cell r="AD9">
            <v>8</v>
          </cell>
          <cell r="AE9">
            <v>8</v>
          </cell>
          <cell r="AF9">
            <v>8</v>
          </cell>
          <cell r="AG9">
            <v>8</v>
          </cell>
          <cell r="AH9">
            <v>8</v>
          </cell>
          <cell r="AI9">
            <v>8</v>
          </cell>
          <cell r="AJ9">
            <v>8</v>
          </cell>
          <cell r="AK9">
            <v>8</v>
          </cell>
          <cell r="AL9">
            <v>8</v>
          </cell>
          <cell r="AM9">
            <v>8</v>
          </cell>
          <cell r="AN9">
            <v>8</v>
          </cell>
          <cell r="AO9">
            <v>8</v>
          </cell>
          <cell r="AP9">
            <v>8</v>
          </cell>
          <cell r="AQ9">
            <v>8</v>
          </cell>
          <cell r="AR9">
            <v>8</v>
          </cell>
          <cell r="AS9">
            <v>8</v>
          </cell>
          <cell r="AT9">
            <v>8</v>
          </cell>
          <cell r="AU9">
            <v>8</v>
          </cell>
          <cell r="AV9">
            <v>8</v>
          </cell>
          <cell r="AW9">
            <v>8</v>
          </cell>
          <cell r="AX9">
            <v>8</v>
          </cell>
          <cell r="AY9">
            <v>8</v>
          </cell>
          <cell r="AZ9">
            <v>8</v>
          </cell>
          <cell r="BA9">
            <v>8</v>
          </cell>
          <cell r="BB9">
            <v>8</v>
          </cell>
          <cell r="BC9">
            <v>8</v>
          </cell>
          <cell r="BD9">
            <v>8</v>
          </cell>
          <cell r="BE9">
            <v>8</v>
          </cell>
          <cell r="BF9">
            <v>8</v>
          </cell>
          <cell r="BG9">
            <v>8</v>
          </cell>
          <cell r="BH9">
            <v>8</v>
          </cell>
          <cell r="BI9">
            <v>8</v>
          </cell>
          <cell r="BJ9">
            <v>8</v>
          </cell>
          <cell r="BK9">
            <v>8</v>
          </cell>
          <cell r="BL9">
            <v>8</v>
          </cell>
          <cell r="BM9">
            <v>8</v>
          </cell>
          <cell r="BN9">
            <v>8</v>
          </cell>
          <cell r="BO9">
            <v>8</v>
          </cell>
          <cell r="BP9">
            <v>8</v>
          </cell>
          <cell r="BQ9">
            <v>8</v>
          </cell>
          <cell r="BR9">
            <v>8</v>
          </cell>
          <cell r="BS9">
            <v>8</v>
          </cell>
          <cell r="BT9">
            <v>8</v>
          </cell>
          <cell r="BU9">
            <v>8</v>
          </cell>
          <cell r="BV9">
            <v>8</v>
          </cell>
          <cell r="BW9">
            <v>8</v>
          </cell>
          <cell r="BX9">
            <v>8</v>
          </cell>
          <cell r="BY9">
            <v>8</v>
          </cell>
          <cell r="BZ9">
            <v>8</v>
          </cell>
          <cell r="CA9">
            <v>8</v>
          </cell>
          <cell r="CB9">
            <v>8</v>
          </cell>
          <cell r="CC9">
            <v>8</v>
          </cell>
          <cell r="CD9">
            <v>8</v>
          </cell>
          <cell r="CE9">
            <v>8</v>
          </cell>
          <cell r="CF9">
            <v>8</v>
          </cell>
          <cell r="CG9">
            <v>8</v>
          </cell>
          <cell r="CH9">
            <v>8</v>
          </cell>
          <cell r="CI9">
            <v>8</v>
          </cell>
          <cell r="CJ9">
            <v>8</v>
          </cell>
          <cell r="CK9">
            <v>8</v>
          </cell>
          <cell r="CL9">
            <v>8</v>
          </cell>
          <cell r="CM9">
            <v>8</v>
          </cell>
          <cell r="CN9">
            <v>8</v>
          </cell>
          <cell r="CO9">
            <v>8</v>
          </cell>
          <cell r="CP9">
            <v>8</v>
          </cell>
          <cell r="CQ9">
            <v>8</v>
          </cell>
          <cell r="CR9">
            <v>8</v>
          </cell>
          <cell r="CS9">
            <v>8</v>
          </cell>
          <cell r="CT9">
            <v>8</v>
          </cell>
          <cell r="CU9">
            <v>8</v>
          </cell>
          <cell r="CV9">
            <v>8</v>
          </cell>
          <cell r="CW9">
            <v>8</v>
          </cell>
          <cell r="CX9">
            <v>8</v>
          </cell>
          <cell r="CY9">
            <v>8</v>
          </cell>
          <cell r="CZ9">
            <v>8</v>
          </cell>
          <cell r="DA9">
            <v>8</v>
          </cell>
          <cell r="DB9">
            <v>8</v>
          </cell>
          <cell r="DC9">
            <v>8</v>
          </cell>
          <cell r="DD9">
            <v>8</v>
          </cell>
          <cell r="DE9">
            <v>8</v>
          </cell>
          <cell r="DF9">
            <v>8</v>
          </cell>
          <cell r="DG9">
            <v>8</v>
          </cell>
          <cell r="DH9">
            <v>8</v>
          </cell>
          <cell r="DI9">
            <v>8</v>
          </cell>
          <cell r="DJ9">
            <v>8</v>
          </cell>
          <cell r="DK9">
            <v>8</v>
          </cell>
          <cell r="DL9">
            <v>8</v>
          </cell>
          <cell r="DM9">
            <v>8</v>
          </cell>
          <cell r="DN9">
            <v>8</v>
          </cell>
          <cell r="DO9">
            <v>8</v>
          </cell>
          <cell r="DP9">
            <v>8</v>
          </cell>
          <cell r="DQ9">
            <v>8</v>
          </cell>
          <cell r="DR9">
            <v>8</v>
          </cell>
          <cell r="DS9">
            <v>8</v>
          </cell>
          <cell r="DT9">
            <v>8</v>
          </cell>
          <cell r="DU9">
            <v>8</v>
          </cell>
          <cell r="DV9">
            <v>8</v>
          </cell>
          <cell r="DW9">
            <v>8</v>
          </cell>
          <cell r="DX9">
            <v>8</v>
          </cell>
          <cell r="DY9">
            <v>8</v>
          </cell>
          <cell r="DZ9">
            <v>8</v>
          </cell>
          <cell r="EA9">
            <v>8</v>
          </cell>
          <cell r="EB9">
            <v>8</v>
          </cell>
          <cell r="EC9">
            <v>8</v>
          </cell>
          <cell r="ED9">
            <v>8</v>
          </cell>
          <cell r="EE9">
            <v>8</v>
          </cell>
          <cell r="EF9">
            <v>8</v>
          </cell>
          <cell r="EG9">
            <v>8</v>
          </cell>
          <cell r="EH9">
            <v>8</v>
          </cell>
          <cell r="EI9">
            <v>8</v>
          </cell>
          <cell r="EJ9">
            <v>8</v>
          </cell>
          <cell r="EK9">
            <v>8</v>
          </cell>
          <cell r="EL9">
            <v>8</v>
          </cell>
          <cell r="EM9">
            <v>8</v>
          </cell>
          <cell r="EN9">
            <v>8</v>
          </cell>
          <cell r="EO9">
            <v>8</v>
          </cell>
          <cell r="EP9">
            <v>8</v>
          </cell>
          <cell r="EQ9">
            <v>8</v>
          </cell>
          <cell r="ER9">
            <v>8</v>
          </cell>
          <cell r="ES9">
            <v>8</v>
          </cell>
          <cell r="ET9">
            <v>8</v>
          </cell>
          <cell r="EU9">
            <v>8</v>
          </cell>
          <cell r="EV9">
            <v>8</v>
          </cell>
          <cell r="EW9">
            <v>8</v>
          </cell>
          <cell r="EX9">
            <v>8</v>
          </cell>
          <cell r="EY9">
            <v>8</v>
          </cell>
          <cell r="EZ9">
            <v>8</v>
          </cell>
          <cell r="FA9">
            <v>8</v>
          </cell>
          <cell r="FB9">
            <v>8</v>
          </cell>
          <cell r="FC9">
            <v>8</v>
          </cell>
          <cell r="FD9">
            <v>8</v>
          </cell>
          <cell r="FE9">
            <v>8</v>
          </cell>
          <cell r="FF9">
            <v>8</v>
          </cell>
          <cell r="FG9">
            <v>8</v>
          </cell>
          <cell r="FH9">
            <v>8</v>
          </cell>
          <cell r="FI9">
            <v>8</v>
          </cell>
          <cell r="FJ9">
            <v>8</v>
          </cell>
          <cell r="FK9">
            <v>8</v>
          </cell>
          <cell r="FL9">
            <v>8</v>
          </cell>
          <cell r="FM9">
            <v>8</v>
          </cell>
          <cell r="FN9">
            <v>8</v>
          </cell>
          <cell r="FO9">
            <v>8</v>
          </cell>
          <cell r="FP9">
            <v>8</v>
          </cell>
          <cell r="FQ9">
            <v>8</v>
          </cell>
          <cell r="FR9">
            <v>8</v>
          </cell>
          <cell r="FS9">
            <v>8</v>
          </cell>
          <cell r="FT9">
            <v>8</v>
          </cell>
          <cell r="FU9">
            <v>8</v>
          </cell>
          <cell r="FV9">
            <v>8</v>
          </cell>
          <cell r="FW9">
            <v>8</v>
          </cell>
          <cell r="FX9">
            <v>8</v>
          </cell>
          <cell r="FY9">
            <v>8</v>
          </cell>
          <cell r="FZ9">
            <v>8</v>
          </cell>
          <cell r="GA9">
            <v>8</v>
          </cell>
          <cell r="GB9">
            <v>8</v>
          </cell>
          <cell r="GC9">
            <v>8</v>
          </cell>
          <cell r="GD9">
            <v>8</v>
          </cell>
          <cell r="GE9">
            <v>8</v>
          </cell>
          <cell r="GF9">
            <v>8</v>
          </cell>
          <cell r="GG9">
            <v>8</v>
          </cell>
          <cell r="GH9">
            <v>8</v>
          </cell>
          <cell r="GI9">
            <v>8</v>
          </cell>
          <cell r="GJ9">
            <v>8</v>
          </cell>
          <cell r="GK9">
            <v>8</v>
          </cell>
          <cell r="GL9">
            <v>8</v>
          </cell>
          <cell r="GM9">
            <v>8</v>
          </cell>
          <cell r="GN9">
            <v>8</v>
          </cell>
          <cell r="GO9">
            <v>8</v>
          </cell>
          <cell r="GP9">
            <v>8</v>
          </cell>
          <cell r="GQ9">
            <v>8</v>
          </cell>
          <cell r="GR9">
            <v>8</v>
          </cell>
          <cell r="GS9">
            <v>8</v>
          </cell>
          <cell r="GT9">
            <v>8</v>
          </cell>
          <cell r="GU9">
            <v>8</v>
          </cell>
          <cell r="GV9">
            <v>8</v>
          </cell>
          <cell r="GW9">
            <v>8</v>
          </cell>
          <cell r="GX9">
            <v>8</v>
          </cell>
          <cell r="GY9">
            <v>8</v>
          </cell>
          <cell r="GZ9">
            <v>8</v>
          </cell>
          <cell r="HA9">
            <v>8</v>
          </cell>
          <cell r="HB9">
            <v>8</v>
          </cell>
          <cell r="HC9">
            <v>8</v>
          </cell>
          <cell r="HD9">
            <v>8</v>
          </cell>
          <cell r="HE9">
            <v>8</v>
          </cell>
          <cell r="HF9">
            <v>8</v>
          </cell>
          <cell r="HG9">
            <v>8</v>
          </cell>
          <cell r="HH9">
            <v>8</v>
          </cell>
          <cell r="HI9">
            <v>8</v>
          </cell>
          <cell r="HJ9">
            <v>8</v>
          </cell>
          <cell r="HK9">
            <v>8</v>
          </cell>
          <cell r="HL9">
            <v>8</v>
          </cell>
          <cell r="HM9">
            <v>8</v>
          </cell>
          <cell r="HN9">
            <v>8</v>
          </cell>
          <cell r="HO9">
            <v>8</v>
          </cell>
          <cell r="HP9">
            <v>8</v>
          </cell>
          <cell r="HQ9">
            <v>8</v>
          </cell>
          <cell r="HR9">
            <v>8</v>
          </cell>
          <cell r="HS9">
            <v>8</v>
          </cell>
          <cell r="HT9">
            <v>8</v>
          </cell>
          <cell r="HU9">
            <v>8</v>
          </cell>
          <cell r="HV9">
            <v>8</v>
          </cell>
          <cell r="HW9">
            <v>8</v>
          </cell>
          <cell r="HX9">
            <v>8</v>
          </cell>
          <cell r="HY9">
            <v>8</v>
          </cell>
          <cell r="HZ9">
            <v>8</v>
          </cell>
          <cell r="IA9">
            <v>8</v>
          </cell>
          <cell r="IB9">
            <v>8</v>
          </cell>
          <cell r="IC9">
            <v>8</v>
          </cell>
          <cell r="ID9">
            <v>8</v>
          </cell>
          <cell r="IE9">
            <v>8</v>
          </cell>
          <cell r="IF9">
            <v>8</v>
          </cell>
          <cell r="IG9">
            <v>8</v>
          </cell>
          <cell r="IH9">
            <v>8</v>
          </cell>
          <cell r="II9">
            <v>8</v>
          </cell>
          <cell r="IJ9">
            <v>8</v>
          </cell>
          <cell r="IK9">
            <v>8</v>
          </cell>
          <cell r="IL9">
            <v>8</v>
          </cell>
          <cell r="IM9">
            <v>8</v>
          </cell>
          <cell r="IN9">
            <v>8</v>
          </cell>
          <cell r="IO9">
            <v>8</v>
          </cell>
          <cell r="IP9">
            <v>8</v>
          </cell>
          <cell r="IQ9">
            <v>8</v>
          </cell>
        </row>
        <row r="10">
          <cell r="B10" t="str">
            <v>A126267642F</v>
          </cell>
          <cell r="C10" t="str">
            <v>A126260298C</v>
          </cell>
          <cell r="D10" t="str">
            <v>A126252898J</v>
          </cell>
          <cell r="E10" t="str">
            <v>A126267586X</v>
          </cell>
          <cell r="F10" t="str">
            <v>A126260242T</v>
          </cell>
          <cell r="G10" t="str">
            <v>A126252890R</v>
          </cell>
          <cell r="H10" t="str">
            <v>A126267578X</v>
          </cell>
          <cell r="I10" t="str">
            <v>A126260234T</v>
          </cell>
          <cell r="J10" t="str">
            <v>A126252982X</v>
          </cell>
          <cell r="K10" t="str">
            <v>A126267670R</v>
          </cell>
          <cell r="L10" t="str">
            <v>A126260326A</v>
          </cell>
          <cell r="M10" t="str">
            <v>A126252986J</v>
          </cell>
          <cell r="N10" t="str">
            <v>A126267674X</v>
          </cell>
          <cell r="O10" t="str">
            <v>A126260330T</v>
          </cell>
          <cell r="P10" t="str">
            <v>A126252906W</v>
          </cell>
          <cell r="Q10" t="str">
            <v>A126267594X</v>
          </cell>
          <cell r="R10" t="str">
            <v>A126260250T</v>
          </cell>
          <cell r="S10" t="str">
            <v>A126252886X</v>
          </cell>
          <cell r="T10" t="str">
            <v>A126267574R</v>
          </cell>
          <cell r="U10" t="str">
            <v>A126260230J</v>
          </cell>
          <cell r="V10" t="str">
            <v>A126252926F</v>
          </cell>
          <cell r="W10" t="str">
            <v>A126267614W</v>
          </cell>
          <cell r="X10" t="str">
            <v>A126260270A</v>
          </cell>
          <cell r="Y10" t="str">
            <v>A126252902L</v>
          </cell>
          <cell r="Z10" t="str">
            <v>A126267590R</v>
          </cell>
          <cell r="AA10" t="str">
            <v>A126260246A</v>
          </cell>
          <cell r="AB10" t="str">
            <v>A126252930W</v>
          </cell>
          <cell r="AC10" t="str">
            <v>A126267618F</v>
          </cell>
          <cell r="AD10" t="str">
            <v>A126260274K</v>
          </cell>
          <cell r="AE10" t="str">
            <v>A126252910L</v>
          </cell>
          <cell r="AF10" t="str">
            <v>A126267598J</v>
          </cell>
          <cell r="AG10" t="str">
            <v>A126260254A</v>
          </cell>
          <cell r="AH10" t="str">
            <v>A126252934F</v>
          </cell>
          <cell r="AI10" t="str">
            <v>A126267622W</v>
          </cell>
          <cell r="AJ10" t="str">
            <v>A126260278V</v>
          </cell>
          <cell r="AK10" t="str">
            <v>A126252962R</v>
          </cell>
          <cell r="AL10" t="str">
            <v>A126267650F</v>
          </cell>
          <cell r="AM10" t="str">
            <v>A126260306T</v>
          </cell>
          <cell r="AN10" t="str">
            <v>A126252938R</v>
          </cell>
          <cell r="AO10" t="str">
            <v>A126267626F</v>
          </cell>
          <cell r="AP10" t="str">
            <v>A126260282K</v>
          </cell>
          <cell r="AQ10" t="str">
            <v>A126252914W</v>
          </cell>
          <cell r="AR10" t="str">
            <v>A126267602L</v>
          </cell>
          <cell r="AS10" t="str">
            <v>A126260258K</v>
          </cell>
          <cell r="AT10" t="str">
            <v>A126252990X</v>
          </cell>
          <cell r="AU10" t="str">
            <v>A126267678J</v>
          </cell>
          <cell r="AV10" t="str">
            <v>A126260334A</v>
          </cell>
          <cell r="AW10" t="str">
            <v>A126252966X</v>
          </cell>
          <cell r="AX10" t="str">
            <v>A126267654R</v>
          </cell>
          <cell r="AY10" t="str">
            <v>A126260310J</v>
          </cell>
          <cell r="AZ10" t="str">
            <v>A126252970R</v>
          </cell>
          <cell r="BA10" t="str">
            <v>A126267658X</v>
          </cell>
          <cell r="BB10" t="str">
            <v>A126260314T</v>
          </cell>
          <cell r="BC10" t="str">
            <v>A126253014J</v>
          </cell>
          <cell r="BD10" t="str">
            <v>A126267702W</v>
          </cell>
          <cell r="BE10" t="str">
            <v>A126260358V</v>
          </cell>
          <cell r="BF10" t="str">
            <v>A126256630T</v>
          </cell>
          <cell r="BG10" t="str">
            <v>A126271318F</v>
          </cell>
          <cell r="BH10" t="str">
            <v>A126263974C</v>
          </cell>
          <cell r="BI10" t="str">
            <v>A126256666V</v>
          </cell>
          <cell r="BJ10" t="str">
            <v>A126271354R</v>
          </cell>
          <cell r="BK10" t="str">
            <v>A126264010C</v>
          </cell>
          <cell r="BL10" t="str">
            <v>A126256614T</v>
          </cell>
          <cell r="BM10" t="str">
            <v>A126271302L</v>
          </cell>
          <cell r="BN10" t="str">
            <v>A126263958C</v>
          </cell>
          <cell r="BO10" t="str">
            <v>A126256670K</v>
          </cell>
          <cell r="BP10" t="str">
            <v>A126271358X</v>
          </cell>
          <cell r="BQ10" t="str">
            <v>A126264014L</v>
          </cell>
          <cell r="BR10" t="str">
            <v>A126256674V</v>
          </cell>
          <cell r="BS10" t="str">
            <v>A126271362R</v>
          </cell>
          <cell r="BT10" t="str">
            <v>A126264018W</v>
          </cell>
          <cell r="BU10" t="str">
            <v>A126256618A</v>
          </cell>
          <cell r="BV10" t="str">
            <v>A126271306W</v>
          </cell>
          <cell r="BW10" t="str">
            <v>A126263962V</v>
          </cell>
          <cell r="BX10" t="str">
            <v>A126256622T</v>
          </cell>
          <cell r="BY10" t="str">
            <v>A126271310L</v>
          </cell>
          <cell r="BZ10" t="str">
            <v>A126263966C</v>
          </cell>
          <cell r="CA10" t="str">
            <v>A126256646K</v>
          </cell>
          <cell r="CB10" t="str">
            <v>A126271334F</v>
          </cell>
          <cell r="CC10" t="str">
            <v>A126263990C</v>
          </cell>
          <cell r="CD10" t="str">
            <v>A126256590K</v>
          </cell>
          <cell r="CE10" t="str">
            <v>A126271278X</v>
          </cell>
          <cell r="CF10" t="str">
            <v>A126263934K</v>
          </cell>
          <cell r="CG10" t="str">
            <v>A126256678C</v>
          </cell>
          <cell r="CH10" t="str">
            <v>A126271366X</v>
          </cell>
          <cell r="CI10" t="str">
            <v>A126264022L</v>
          </cell>
          <cell r="CJ10" t="str">
            <v>A126256650A</v>
          </cell>
          <cell r="CK10" t="str">
            <v>A126271338R</v>
          </cell>
          <cell r="CL10" t="str">
            <v>A126263994L</v>
          </cell>
          <cell r="CM10" t="str">
            <v>A126256682V</v>
          </cell>
          <cell r="CN10" t="str">
            <v>A126271370R</v>
          </cell>
          <cell r="CO10" t="str">
            <v>A126264026W</v>
          </cell>
          <cell r="CP10" t="str">
            <v>A126256594V</v>
          </cell>
          <cell r="CQ10" t="str">
            <v>A126271282R</v>
          </cell>
          <cell r="CR10" t="str">
            <v>A126263938V</v>
          </cell>
          <cell r="CS10" t="str">
            <v>A126256554A</v>
          </cell>
          <cell r="CT10" t="str">
            <v>A126271242W</v>
          </cell>
          <cell r="CU10" t="str">
            <v>A126263898L</v>
          </cell>
          <cell r="CV10" t="str">
            <v>A126256566K</v>
          </cell>
          <cell r="CW10" t="str">
            <v>A126271254F</v>
          </cell>
          <cell r="CX10" t="str">
            <v>A126263910T</v>
          </cell>
          <cell r="CY10" t="str">
            <v>A126256626A</v>
          </cell>
          <cell r="CZ10" t="str">
            <v>A126271314W</v>
          </cell>
          <cell r="DA10" t="str">
            <v>A126263970V</v>
          </cell>
          <cell r="DB10" t="str">
            <v>A126256570A</v>
          </cell>
          <cell r="DC10" t="str">
            <v>A126271258R</v>
          </cell>
          <cell r="DD10" t="str">
            <v>A126263914A</v>
          </cell>
          <cell r="DE10" t="str">
            <v>A126256562A</v>
          </cell>
          <cell r="DF10" t="str">
            <v>A126271250W</v>
          </cell>
          <cell r="DG10" t="str">
            <v>A126263906A</v>
          </cell>
          <cell r="DH10" t="str">
            <v>A126256654K</v>
          </cell>
          <cell r="DI10" t="str">
            <v>A126271342F</v>
          </cell>
          <cell r="DJ10" t="str">
            <v>A126263998W</v>
          </cell>
          <cell r="DK10" t="str">
            <v>A126256658V</v>
          </cell>
          <cell r="DL10" t="str">
            <v>A126271346R</v>
          </cell>
          <cell r="DM10" t="str">
            <v>A126264002C</v>
          </cell>
          <cell r="DN10" t="str">
            <v>A126256578V</v>
          </cell>
          <cell r="DO10" t="str">
            <v>A126271266R</v>
          </cell>
          <cell r="DP10" t="str">
            <v>A126263922A</v>
          </cell>
          <cell r="DQ10" t="str">
            <v>A126256558K</v>
          </cell>
          <cell r="DR10" t="str">
            <v>A126271246F</v>
          </cell>
          <cell r="DS10" t="str">
            <v>A126263902T</v>
          </cell>
          <cell r="DT10" t="str">
            <v>A126256598C</v>
          </cell>
          <cell r="DU10" t="str">
            <v>A126271286X</v>
          </cell>
          <cell r="DV10" t="str">
            <v>A126263942K</v>
          </cell>
          <cell r="DW10" t="str">
            <v>A126256574K</v>
          </cell>
          <cell r="DX10" t="str">
            <v>A126271262F</v>
          </cell>
          <cell r="DY10" t="str">
            <v>A126263918K</v>
          </cell>
          <cell r="DZ10" t="str">
            <v>A126256602J</v>
          </cell>
          <cell r="EA10" t="str">
            <v>A126271290R</v>
          </cell>
          <cell r="EB10" t="str">
            <v>A126263946V</v>
          </cell>
          <cell r="EC10" t="str">
            <v>A126256582K</v>
          </cell>
          <cell r="ED10" t="str">
            <v>A126271270F</v>
          </cell>
          <cell r="EE10" t="str">
            <v>A126263926K</v>
          </cell>
          <cell r="EF10" t="str">
            <v>A126256606T</v>
          </cell>
          <cell r="EG10" t="str">
            <v>A126271294X</v>
          </cell>
          <cell r="EH10" t="str">
            <v>A126263950K</v>
          </cell>
          <cell r="EI10" t="str">
            <v>A126256634A</v>
          </cell>
          <cell r="EJ10" t="str">
            <v>A126271322W</v>
          </cell>
          <cell r="EK10" t="str">
            <v>A126263978L</v>
          </cell>
          <cell r="EL10" t="str">
            <v>A126256610J</v>
          </cell>
          <cell r="EM10" t="str">
            <v>A126271298J</v>
          </cell>
          <cell r="EN10" t="str">
            <v>A126263954V</v>
          </cell>
          <cell r="EO10" t="str">
            <v>A126256586V</v>
          </cell>
          <cell r="EP10" t="str">
            <v>A126271274R</v>
          </cell>
          <cell r="EQ10" t="str">
            <v>A126263930A</v>
          </cell>
          <cell r="ER10" t="str">
            <v>A126256662K</v>
          </cell>
          <cell r="ES10" t="str">
            <v>A126271350F</v>
          </cell>
          <cell r="ET10" t="str">
            <v>A126264006L</v>
          </cell>
          <cell r="EU10" t="str">
            <v>A126256638K</v>
          </cell>
          <cell r="EV10" t="str">
            <v>A126271326F</v>
          </cell>
          <cell r="EW10" t="str">
            <v>A126263982C</v>
          </cell>
          <cell r="EX10" t="str">
            <v>A126256642A</v>
          </cell>
          <cell r="EY10" t="str">
            <v>A126271330W</v>
          </cell>
          <cell r="EZ10" t="str">
            <v>A126263986L</v>
          </cell>
          <cell r="FA10" t="str">
            <v>A126256686C</v>
          </cell>
          <cell r="FB10" t="str">
            <v>A126271374X</v>
          </cell>
          <cell r="FC10" t="str">
            <v>A126264030L</v>
          </cell>
          <cell r="FD10" t="str">
            <v>A126257854W</v>
          </cell>
          <cell r="FE10" t="str">
            <v>A126272542T</v>
          </cell>
          <cell r="FF10" t="str">
            <v>A126265198K</v>
          </cell>
          <cell r="FG10" t="str">
            <v>A126257890F</v>
          </cell>
          <cell r="FH10" t="str">
            <v>A126272578V</v>
          </cell>
          <cell r="FI10" t="str">
            <v>A126265234J</v>
          </cell>
          <cell r="FJ10" t="str">
            <v>A126257838W</v>
          </cell>
          <cell r="FK10" t="str">
            <v>A126272526T</v>
          </cell>
          <cell r="FL10" t="str">
            <v>A126265182T</v>
          </cell>
          <cell r="FM10" t="str">
            <v>A126257894R</v>
          </cell>
          <cell r="FN10" t="str">
            <v>A126272582K</v>
          </cell>
          <cell r="FO10" t="str">
            <v>A126265238T</v>
          </cell>
          <cell r="FP10" t="str">
            <v>A126257898X</v>
          </cell>
          <cell r="FQ10" t="str">
            <v>A126272586V</v>
          </cell>
          <cell r="FR10" t="str">
            <v>A126265242J</v>
          </cell>
          <cell r="FS10" t="str">
            <v>A126257842L</v>
          </cell>
          <cell r="FT10" t="str">
            <v>A126272530J</v>
          </cell>
          <cell r="FU10" t="str">
            <v>A126265186A</v>
          </cell>
          <cell r="FV10" t="str">
            <v>A126257846W</v>
          </cell>
          <cell r="FW10" t="str">
            <v>A126272534T</v>
          </cell>
          <cell r="FX10" t="str">
            <v>A126265190T</v>
          </cell>
          <cell r="FY10" t="str">
            <v>A126257870W</v>
          </cell>
          <cell r="FZ10" t="str">
            <v>A126272558K</v>
          </cell>
          <cell r="GA10" t="str">
            <v>A126265214X</v>
          </cell>
          <cell r="GB10" t="str">
            <v>A126257814C</v>
          </cell>
          <cell r="GC10" t="str">
            <v>A126272502X</v>
          </cell>
          <cell r="GD10" t="str">
            <v>A126265158T</v>
          </cell>
          <cell r="GE10" t="str">
            <v>A126257902C</v>
          </cell>
          <cell r="GF10" t="str">
            <v>A126272590K</v>
          </cell>
          <cell r="GG10" t="str">
            <v>A126265246T</v>
          </cell>
          <cell r="GH10" t="str">
            <v>A126257874F</v>
          </cell>
          <cell r="GI10" t="str">
            <v>A126272562A</v>
          </cell>
          <cell r="GJ10" t="str">
            <v>A126265218J</v>
          </cell>
          <cell r="GK10" t="str">
            <v>A126257906L</v>
          </cell>
          <cell r="GL10" t="str">
            <v>A126272594V</v>
          </cell>
          <cell r="GM10" t="str">
            <v>A126265250J</v>
          </cell>
          <cell r="GN10" t="str">
            <v>A126257818L</v>
          </cell>
          <cell r="GO10" t="str">
            <v>A126272506J</v>
          </cell>
          <cell r="GP10" t="str">
            <v>A126265162J</v>
          </cell>
          <cell r="GQ10" t="str">
            <v>A126257778F</v>
          </cell>
          <cell r="GR10" t="str">
            <v>A126272466A</v>
          </cell>
          <cell r="GS10" t="str">
            <v>A126265122R</v>
          </cell>
          <cell r="GT10" t="str">
            <v>A126257790W</v>
          </cell>
          <cell r="GU10" t="str">
            <v>A126272478K</v>
          </cell>
          <cell r="GV10" t="str">
            <v>A126265134X</v>
          </cell>
          <cell r="GW10" t="str">
            <v>A126257850L</v>
          </cell>
          <cell r="GX10" t="str">
            <v>A126272538A</v>
          </cell>
          <cell r="GY10" t="str">
            <v>A126265194A</v>
          </cell>
          <cell r="GZ10" t="str">
            <v>A126257794F</v>
          </cell>
          <cell r="HA10" t="str">
            <v>A126272482A</v>
          </cell>
          <cell r="HB10" t="str">
            <v>A126265138J</v>
          </cell>
          <cell r="HC10" t="str">
            <v>A126257786F</v>
          </cell>
          <cell r="HD10" t="str">
            <v>A126272474A</v>
          </cell>
          <cell r="HE10" t="str">
            <v>A126265130R</v>
          </cell>
          <cell r="HF10" t="str">
            <v>A126257878R</v>
          </cell>
          <cell r="HG10" t="str">
            <v>A126272566K</v>
          </cell>
          <cell r="HH10" t="str">
            <v>A126265222X</v>
          </cell>
          <cell r="HI10" t="str">
            <v>A126257882F</v>
          </cell>
          <cell r="HJ10" t="str">
            <v>A126272570A</v>
          </cell>
          <cell r="HK10" t="str">
            <v>A126265226J</v>
          </cell>
          <cell r="HL10" t="str">
            <v>A126257802V</v>
          </cell>
          <cell r="HM10" t="str">
            <v>A126272490A</v>
          </cell>
          <cell r="HN10" t="str">
            <v>A126265146J</v>
          </cell>
          <cell r="HO10" t="str">
            <v>A126257782W</v>
          </cell>
          <cell r="HP10" t="str">
            <v>A126272470T</v>
          </cell>
          <cell r="HQ10" t="str">
            <v>A126265126X</v>
          </cell>
          <cell r="HR10" t="str">
            <v>A126257822C</v>
          </cell>
          <cell r="HS10" t="str">
            <v>A126272510X</v>
          </cell>
          <cell r="HT10" t="str">
            <v>A126265166T</v>
          </cell>
          <cell r="HU10" t="str">
            <v>A126257798R</v>
          </cell>
          <cell r="HV10" t="str">
            <v>A126272486K</v>
          </cell>
          <cell r="HW10" t="str">
            <v>A126265142X</v>
          </cell>
          <cell r="HX10" t="str">
            <v>A126257826L</v>
          </cell>
          <cell r="HY10" t="str">
            <v>A126272514J</v>
          </cell>
          <cell r="HZ10" t="str">
            <v>A126265170J</v>
          </cell>
          <cell r="IA10" t="str">
            <v>A126257806C</v>
          </cell>
          <cell r="IB10" t="str">
            <v>A126272494K</v>
          </cell>
          <cell r="IC10" t="str">
            <v>A126265150X</v>
          </cell>
          <cell r="ID10" t="str">
            <v>A126257830C</v>
          </cell>
          <cell r="IE10" t="str">
            <v>A126272518T</v>
          </cell>
          <cell r="IF10" t="str">
            <v>A126265174T</v>
          </cell>
          <cell r="IG10" t="str">
            <v>A126257858F</v>
          </cell>
          <cell r="IH10" t="str">
            <v>A126272546A</v>
          </cell>
          <cell r="II10" t="str">
            <v>A126265202R</v>
          </cell>
          <cell r="IJ10" t="str">
            <v>A126257834L</v>
          </cell>
          <cell r="IK10" t="str">
            <v>A126272522J</v>
          </cell>
          <cell r="IL10" t="str">
            <v>A126265178A</v>
          </cell>
          <cell r="IM10" t="str">
            <v>A126257810V</v>
          </cell>
          <cell r="IN10" t="str">
            <v>A126272498V</v>
          </cell>
          <cell r="IO10" t="str">
            <v>A126265154J</v>
          </cell>
          <cell r="IP10" t="str">
            <v>A126257886R</v>
          </cell>
          <cell r="IQ10" t="str">
            <v>A126272574K</v>
          </cell>
        </row>
        <row r="11">
          <cell r="B11">
            <v>111.059</v>
          </cell>
          <cell r="C11">
            <v>122.444</v>
          </cell>
          <cell r="D11">
            <v>1601.7550000000001</v>
          </cell>
          <cell r="E11">
            <v>827.28300000000002</v>
          </cell>
          <cell r="F11">
            <v>774.47199999999998</v>
          </cell>
          <cell r="G11">
            <v>3114.4569999999999</v>
          </cell>
          <cell r="H11">
            <v>1591.963</v>
          </cell>
          <cell r="I11">
            <v>1522.4949999999999</v>
          </cell>
          <cell r="J11">
            <v>695.28</v>
          </cell>
          <cell r="K11">
            <v>344.51400000000001</v>
          </cell>
          <cell r="L11">
            <v>350.76600000000002</v>
          </cell>
          <cell r="M11">
            <v>439.96899999999999</v>
          </cell>
          <cell r="N11">
            <v>209.81100000000001</v>
          </cell>
          <cell r="O11">
            <v>230.15899999999999</v>
          </cell>
          <cell r="P11">
            <v>325.45100000000002</v>
          </cell>
          <cell r="Q11">
            <v>162.83099999999999</v>
          </cell>
          <cell r="R11">
            <v>162.62</v>
          </cell>
          <cell r="S11">
            <v>114.518</v>
          </cell>
          <cell r="T11">
            <v>46.98</v>
          </cell>
          <cell r="U11">
            <v>67.539000000000001</v>
          </cell>
          <cell r="V11">
            <v>102.101</v>
          </cell>
          <cell r="W11">
            <v>46.88</v>
          </cell>
          <cell r="X11">
            <v>55.220999999999997</v>
          </cell>
          <cell r="Y11">
            <v>108.545</v>
          </cell>
          <cell r="Z11">
            <v>62.918999999999997</v>
          </cell>
          <cell r="AA11">
            <v>45.625999999999998</v>
          </cell>
          <cell r="AB11">
            <v>146.76499999999999</v>
          </cell>
          <cell r="AC11">
            <v>71.784000000000006</v>
          </cell>
          <cell r="AD11">
            <v>74.980999999999995</v>
          </cell>
          <cell r="AE11">
            <v>314.13600000000002</v>
          </cell>
          <cell r="AF11">
            <v>147.274</v>
          </cell>
          <cell r="AG11">
            <v>166.86199999999999</v>
          </cell>
          <cell r="AH11">
            <v>174.11600000000001</v>
          </cell>
          <cell r="AI11">
            <v>77.754000000000005</v>
          </cell>
          <cell r="AJ11">
            <v>96.361999999999995</v>
          </cell>
          <cell r="AK11">
            <v>27.221</v>
          </cell>
          <cell r="AL11">
            <v>8.0730000000000004</v>
          </cell>
          <cell r="AM11">
            <v>19.148</v>
          </cell>
          <cell r="AN11">
            <v>140.02000000000001</v>
          </cell>
          <cell r="AO11">
            <v>69.52</v>
          </cell>
          <cell r="AP11">
            <v>70.5</v>
          </cell>
          <cell r="AQ11">
            <v>174.67699999999999</v>
          </cell>
          <cell r="AR11">
            <v>98.488</v>
          </cell>
          <cell r="AS11">
            <v>76.188999999999993</v>
          </cell>
          <cell r="AT11">
            <v>69.653000000000006</v>
          </cell>
          <cell r="AU11">
            <v>40.597999999999999</v>
          </cell>
          <cell r="AV11">
            <v>29.056000000000001</v>
          </cell>
          <cell r="AW11">
            <v>59.387</v>
          </cell>
          <cell r="AX11">
            <v>33.305</v>
          </cell>
          <cell r="AY11">
            <v>26.082000000000001</v>
          </cell>
          <cell r="AZ11">
            <v>18.707000000000001</v>
          </cell>
          <cell r="BA11">
            <v>10.286</v>
          </cell>
          <cell r="BB11">
            <v>8.4209999999999994</v>
          </cell>
          <cell r="BC11">
            <v>115.29</v>
          </cell>
          <cell r="BD11">
            <v>65.182000000000002</v>
          </cell>
          <cell r="BE11">
            <v>50.106999999999999</v>
          </cell>
          <cell r="BF11">
            <v>5285.6769999999997</v>
          </cell>
          <cell r="BG11">
            <v>2887.8319999999999</v>
          </cell>
          <cell r="BH11">
            <v>2397.8449999999998</v>
          </cell>
          <cell r="BI11">
            <v>1005.777</v>
          </cell>
          <cell r="BJ11">
            <v>541.19000000000005</v>
          </cell>
          <cell r="BK11">
            <v>464.58800000000002</v>
          </cell>
          <cell r="BL11">
            <v>258.63900000000001</v>
          </cell>
          <cell r="BM11">
            <v>140.17400000000001</v>
          </cell>
          <cell r="BN11">
            <v>118.465</v>
          </cell>
          <cell r="BO11">
            <v>295.67099999999999</v>
          </cell>
          <cell r="BP11">
            <v>152.38499999999999</v>
          </cell>
          <cell r="BQ11">
            <v>143.286</v>
          </cell>
          <cell r="BR11">
            <v>451.46800000000002</v>
          </cell>
          <cell r="BS11">
            <v>248.63</v>
          </cell>
          <cell r="BT11">
            <v>202.83799999999999</v>
          </cell>
          <cell r="BU11">
            <v>4279.8999999999996</v>
          </cell>
          <cell r="BV11">
            <v>2346.643</v>
          </cell>
          <cell r="BW11">
            <v>1933.2570000000001</v>
          </cell>
          <cell r="BX11">
            <v>2132.5259999999998</v>
          </cell>
          <cell r="BY11">
            <v>1142.8969999999999</v>
          </cell>
          <cell r="BZ11">
            <v>989.62900000000002</v>
          </cell>
          <cell r="CA11">
            <v>566.625</v>
          </cell>
          <cell r="CB11">
            <v>297.40199999999999</v>
          </cell>
          <cell r="CC11">
            <v>269.22199999999998</v>
          </cell>
          <cell r="CD11">
            <v>617.59199999999998</v>
          </cell>
          <cell r="CE11">
            <v>328.19200000000001</v>
          </cell>
          <cell r="CF11">
            <v>289.399</v>
          </cell>
          <cell r="CG11">
            <v>948.30899999999997</v>
          </cell>
          <cell r="CH11">
            <v>517.30200000000002</v>
          </cell>
          <cell r="CI11">
            <v>431.00700000000001</v>
          </cell>
          <cell r="CJ11">
            <v>2147.3739999999998</v>
          </cell>
          <cell r="CK11">
            <v>1203.7460000000001</v>
          </cell>
          <cell r="CL11">
            <v>943.62900000000002</v>
          </cell>
          <cell r="CM11">
            <v>1252.874</v>
          </cell>
          <cell r="CN11">
            <v>684.56899999999996</v>
          </cell>
          <cell r="CO11">
            <v>568.30499999999995</v>
          </cell>
          <cell r="CP11">
            <v>894.5</v>
          </cell>
          <cell r="CQ11">
            <v>519.17600000000004</v>
          </cell>
          <cell r="CR11">
            <v>375.32400000000001</v>
          </cell>
          <cell r="CS11">
            <v>739.33</v>
          </cell>
          <cell r="CT11">
            <v>425.58499999999998</v>
          </cell>
          <cell r="CU11">
            <v>313.745</v>
          </cell>
          <cell r="CV11">
            <v>155.16999999999999</v>
          </cell>
          <cell r="CW11">
            <v>93.590999999999994</v>
          </cell>
          <cell r="CX11">
            <v>61.578000000000003</v>
          </cell>
          <cell r="CY11">
            <v>494.64400000000001</v>
          </cell>
          <cell r="CZ11">
            <v>302.05500000000001</v>
          </cell>
          <cell r="DA11">
            <v>192.589</v>
          </cell>
          <cell r="DB11">
            <v>4791.0330000000004</v>
          </cell>
          <cell r="DC11">
            <v>2585.7779999999998</v>
          </cell>
          <cell r="DD11">
            <v>2205.2559999999999</v>
          </cell>
          <cell r="DE11">
            <v>6636.5029999999997</v>
          </cell>
          <cell r="DF11">
            <v>3295.94</v>
          </cell>
          <cell r="DG11">
            <v>3340.5630000000001</v>
          </cell>
          <cell r="DH11">
            <v>1330.7539999999999</v>
          </cell>
          <cell r="DI11">
            <v>682.09400000000005</v>
          </cell>
          <cell r="DJ11">
            <v>648.66</v>
          </cell>
          <cell r="DK11">
            <v>990.78599999999994</v>
          </cell>
          <cell r="DL11">
            <v>541.52499999999998</v>
          </cell>
          <cell r="DM11">
            <v>449.262</v>
          </cell>
          <cell r="DN11">
            <v>712.72900000000004</v>
          </cell>
          <cell r="DO11">
            <v>409.80799999999999</v>
          </cell>
          <cell r="DP11">
            <v>302.92</v>
          </cell>
          <cell r="DQ11">
            <v>278.05700000000002</v>
          </cell>
          <cell r="DR11">
            <v>131.71600000000001</v>
          </cell>
          <cell r="DS11">
            <v>146.34100000000001</v>
          </cell>
          <cell r="DT11">
            <v>103.205</v>
          </cell>
          <cell r="DU11">
            <v>40.695</v>
          </cell>
          <cell r="DV11">
            <v>62.51</v>
          </cell>
          <cell r="DW11">
            <v>143.05500000000001</v>
          </cell>
          <cell r="DX11">
            <v>86.385000000000005</v>
          </cell>
          <cell r="DY11">
            <v>56.67</v>
          </cell>
          <cell r="DZ11">
            <v>196.91300000000001</v>
          </cell>
          <cell r="EA11">
            <v>54.185000000000002</v>
          </cell>
          <cell r="EB11">
            <v>142.72800000000001</v>
          </cell>
          <cell r="EC11">
            <v>549.726</v>
          </cell>
          <cell r="ED11">
            <v>274.625</v>
          </cell>
          <cell r="EE11">
            <v>275.101</v>
          </cell>
          <cell r="EF11">
            <v>357.803</v>
          </cell>
          <cell r="EG11">
            <v>213.84399999999999</v>
          </cell>
          <cell r="EH11">
            <v>143.959</v>
          </cell>
          <cell r="EI11">
            <v>22.885999999999999</v>
          </cell>
          <cell r="EJ11">
            <v>10.971</v>
          </cell>
          <cell r="EK11">
            <v>11.916</v>
          </cell>
          <cell r="EL11">
            <v>191.922</v>
          </cell>
          <cell r="EM11">
            <v>60.780999999999999</v>
          </cell>
          <cell r="EN11">
            <v>131.142</v>
          </cell>
          <cell r="EO11">
            <v>284.887</v>
          </cell>
          <cell r="EP11">
            <v>167.999</v>
          </cell>
          <cell r="EQ11">
            <v>116.887</v>
          </cell>
          <cell r="ER11">
            <v>148.96100000000001</v>
          </cell>
          <cell r="ES11">
            <v>96.527000000000001</v>
          </cell>
          <cell r="ET11">
            <v>52.433999999999997</v>
          </cell>
          <cell r="EU11">
            <v>136.84100000000001</v>
          </cell>
          <cell r="EV11">
            <v>88.21</v>
          </cell>
          <cell r="EW11">
            <v>48.63</v>
          </cell>
          <cell r="EX11">
            <v>17.678000000000001</v>
          </cell>
          <cell r="EY11">
            <v>5.194</v>
          </cell>
          <cell r="EZ11">
            <v>12.484</v>
          </cell>
          <cell r="FA11">
            <v>148.04599999999999</v>
          </cell>
          <cell r="FB11">
            <v>79.789000000000001</v>
          </cell>
          <cell r="FC11">
            <v>68.257000000000005</v>
          </cell>
          <cell r="FD11">
            <v>4119.8549999999996</v>
          </cell>
          <cell r="FE11">
            <v>2198.152</v>
          </cell>
          <cell r="FF11">
            <v>1921.703</v>
          </cell>
          <cell r="FG11">
            <v>406.31799999999998</v>
          </cell>
          <cell r="FH11">
            <v>222.374</v>
          </cell>
          <cell r="FI11">
            <v>183.94399999999999</v>
          </cell>
          <cell r="FJ11">
            <v>114.47799999999999</v>
          </cell>
          <cell r="FK11">
            <v>66.489000000000004</v>
          </cell>
          <cell r="FL11">
            <v>47.988999999999997</v>
          </cell>
          <cell r="FM11">
            <v>119.88500000000001</v>
          </cell>
          <cell r="FN11">
            <v>68.406000000000006</v>
          </cell>
          <cell r="FO11">
            <v>51.478000000000002</v>
          </cell>
          <cell r="FP11">
            <v>171.95500000000001</v>
          </cell>
          <cell r="FQ11">
            <v>87.478999999999999</v>
          </cell>
          <cell r="FR11">
            <v>84.477000000000004</v>
          </cell>
          <cell r="FS11">
            <v>3713.538</v>
          </cell>
          <cell r="FT11">
            <v>1975.779</v>
          </cell>
          <cell r="FU11">
            <v>1737.759</v>
          </cell>
          <cell r="FV11">
            <v>977.64</v>
          </cell>
          <cell r="FW11">
            <v>505.18700000000001</v>
          </cell>
          <cell r="FX11">
            <v>472.45400000000001</v>
          </cell>
          <cell r="FY11">
            <v>217.215</v>
          </cell>
          <cell r="FZ11">
            <v>116.55200000000001</v>
          </cell>
          <cell r="GA11">
            <v>100.663</v>
          </cell>
          <cell r="GB11">
            <v>283.57400000000001</v>
          </cell>
          <cell r="GC11">
            <v>140.06</v>
          </cell>
          <cell r="GD11">
            <v>143.51300000000001</v>
          </cell>
          <cell r="GE11">
            <v>476.851</v>
          </cell>
          <cell r="GF11">
            <v>248.57400000000001</v>
          </cell>
          <cell r="GG11">
            <v>228.27699999999999</v>
          </cell>
          <cell r="GH11">
            <v>2735.8969999999999</v>
          </cell>
          <cell r="GI11">
            <v>1470.5920000000001</v>
          </cell>
          <cell r="GJ11">
            <v>1265.3050000000001</v>
          </cell>
          <cell r="GK11">
            <v>873.27599999999995</v>
          </cell>
          <cell r="GL11">
            <v>413.13299999999998</v>
          </cell>
          <cell r="GM11">
            <v>460.14299999999997</v>
          </cell>
          <cell r="GN11">
            <v>1862.6210000000001</v>
          </cell>
          <cell r="GO11">
            <v>1057.4590000000001</v>
          </cell>
          <cell r="GP11">
            <v>805.16200000000003</v>
          </cell>
          <cell r="GQ11">
            <v>969.37199999999996</v>
          </cell>
          <cell r="GR11">
            <v>514.50099999999998</v>
          </cell>
          <cell r="GS11">
            <v>454.87099999999998</v>
          </cell>
          <cell r="GT11">
            <v>893.25</v>
          </cell>
          <cell r="GU11">
            <v>542.95899999999995</v>
          </cell>
          <cell r="GV11">
            <v>350.291</v>
          </cell>
          <cell r="GW11">
            <v>190.21100000000001</v>
          </cell>
          <cell r="GX11">
            <v>113.208</v>
          </cell>
          <cell r="GY11">
            <v>77.003</v>
          </cell>
          <cell r="GZ11">
            <v>3929.6439999999998</v>
          </cell>
          <cell r="HA11">
            <v>2084.944</v>
          </cell>
          <cell r="HB11">
            <v>1844.7</v>
          </cell>
          <cell r="HC11">
            <v>5782.1729999999998</v>
          </cell>
          <cell r="HD11">
            <v>2838.88</v>
          </cell>
          <cell r="HE11">
            <v>2943.2939999999999</v>
          </cell>
          <cell r="HF11">
            <v>822.51800000000003</v>
          </cell>
          <cell r="HG11">
            <v>408.15800000000002</v>
          </cell>
          <cell r="HH11">
            <v>414.36099999999999</v>
          </cell>
          <cell r="HI11">
            <v>590.36099999999999</v>
          </cell>
          <cell r="HJ11">
            <v>298.76100000000002</v>
          </cell>
          <cell r="HK11">
            <v>291.60000000000002</v>
          </cell>
          <cell r="HL11">
            <v>345.41300000000001</v>
          </cell>
          <cell r="HM11">
            <v>194.14599999999999</v>
          </cell>
          <cell r="HN11">
            <v>151.268</v>
          </cell>
          <cell r="HO11">
            <v>244.94800000000001</v>
          </cell>
          <cell r="HP11">
            <v>104.61499999999999</v>
          </cell>
          <cell r="HQ11">
            <v>140.333</v>
          </cell>
          <cell r="HR11">
            <v>82.625</v>
          </cell>
          <cell r="HS11">
            <v>30.658999999999999</v>
          </cell>
          <cell r="HT11">
            <v>51.966000000000001</v>
          </cell>
          <cell r="HU11">
            <v>72.055999999999997</v>
          </cell>
          <cell r="HV11">
            <v>43.277999999999999</v>
          </cell>
          <cell r="HW11">
            <v>28.777999999999999</v>
          </cell>
          <cell r="HX11">
            <v>160.101</v>
          </cell>
          <cell r="HY11">
            <v>66.119</v>
          </cell>
          <cell r="HZ11">
            <v>93.981999999999999</v>
          </cell>
          <cell r="IA11">
            <v>205.25800000000001</v>
          </cell>
          <cell r="IB11">
            <v>92.238</v>
          </cell>
          <cell r="IC11">
            <v>113.01900000000001</v>
          </cell>
          <cell r="ID11">
            <v>112.224</v>
          </cell>
          <cell r="IE11">
            <v>58.262</v>
          </cell>
          <cell r="IF11">
            <v>53.962000000000003</v>
          </cell>
          <cell r="IG11">
            <v>13.891</v>
          </cell>
          <cell r="IH11">
            <v>1.722</v>
          </cell>
          <cell r="II11">
            <v>12.17</v>
          </cell>
          <cell r="IJ11">
            <v>93.034000000000006</v>
          </cell>
          <cell r="IK11">
            <v>33.975999999999999</v>
          </cell>
          <cell r="IL11">
            <v>59.057000000000002</v>
          </cell>
          <cell r="IM11">
            <v>217.11099999999999</v>
          </cell>
          <cell r="IN11">
            <v>130.36600000000001</v>
          </cell>
          <cell r="IO11">
            <v>86.744</v>
          </cell>
          <cell r="IP11">
            <v>106.068</v>
          </cell>
          <cell r="IQ11">
            <v>74.350999999999999</v>
          </cell>
        </row>
        <row r="12">
          <cell r="B12">
            <v>112.376</v>
          </cell>
          <cell r="C12">
            <v>131.94300000000001</v>
          </cell>
          <cell r="D12">
            <v>1634.269</v>
          </cell>
          <cell r="E12">
            <v>833.13900000000001</v>
          </cell>
          <cell r="F12">
            <v>801.13099999999997</v>
          </cell>
          <cell r="G12">
            <v>3123.3580000000002</v>
          </cell>
          <cell r="H12">
            <v>1595.4970000000001</v>
          </cell>
          <cell r="I12">
            <v>1527.8610000000001</v>
          </cell>
          <cell r="J12">
            <v>699.47900000000004</v>
          </cell>
          <cell r="K12">
            <v>335.89299999999997</v>
          </cell>
          <cell r="L12">
            <v>363.58600000000001</v>
          </cell>
          <cell r="M12">
            <v>452.97300000000001</v>
          </cell>
          <cell r="N12">
            <v>205.68899999999999</v>
          </cell>
          <cell r="O12">
            <v>247.28399999999999</v>
          </cell>
          <cell r="P12">
            <v>311.57400000000001</v>
          </cell>
          <cell r="Q12">
            <v>148.10499999999999</v>
          </cell>
          <cell r="R12">
            <v>163.46899999999999</v>
          </cell>
          <cell r="S12">
            <v>141.398</v>
          </cell>
          <cell r="T12">
            <v>57.584000000000003</v>
          </cell>
          <cell r="U12">
            <v>83.814999999999998</v>
          </cell>
          <cell r="V12">
            <v>98.01</v>
          </cell>
          <cell r="W12">
            <v>43.567</v>
          </cell>
          <cell r="X12">
            <v>54.442999999999998</v>
          </cell>
          <cell r="Y12">
            <v>97.477000000000004</v>
          </cell>
          <cell r="Z12">
            <v>55.725999999999999</v>
          </cell>
          <cell r="AA12">
            <v>41.750999999999998</v>
          </cell>
          <cell r="AB12">
            <v>149.029</v>
          </cell>
          <cell r="AC12">
            <v>74.477999999999994</v>
          </cell>
          <cell r="AD12">
            <v>74.551000000000002</v>
          </cell>
          <cell r="AE12">
            <v>350.75400000000002</v>
          </cell>
          <cell r="AF12">
            <v>157.941</v>
          </cell>
          <cell r="AG12">
            <v>192.81399999999999</v>
          </cell>
          <cell r="AH12">
            <v>200.053</v>
          </cell>
          <cell r="AI12">
            <v>87.837000000000003</v>
          </cell>
          <cell r="AJ12">
            <v>112.217</v>
          </cell>
          <cell r="AK12">
            <v>36.402999999999999</v>
          </cell>
          <cell r="AL12">
            <v>12.898</v>
          </cell>
          <cell r="AM12">
            <v>23.504999999999999</v>
          </cell>
          <cell r="AN12">
            <v>150.70099999999999</v>
          </cell>
          <cell r="AO12">
            <v>70.103999999999999</v>
          </cell>
          <cell r="AP12">
            <v>80.596999999999994</v>
          </cell>
          <cell r="AQ12">
            <v>140.071</v>
          </cell>
          <cell r="AR12">
            <v>84.64</v>
          </cell>
          <cell r="AS12">
            <v>55.430999999999997</v>
          </cell>
          <cell r="AT12">
            <v>56.737000000000002</v>
          </cell>
          <cell r="AU12">
            <v>29.911999999999999</v>
          </cell>
          <cell r="AV12">
            <v>26.824000000000002</v>
          </cell>
          <cell r="AW12">
            <v>44.265999999999998</v>
          </cell>
          <cell r="AX12">
            <v>24.54</v>
          </cell>
          <cell r="AY12">
            <v>19.725999999999999</v>
          </cell>
          <cell r="AZ12">
            <v>9.5410000000000004</v>
          </cell>
          <cell r="BA12">
            <v>5.0970000000000004</v>
          </cell>
          <cell r="BB12">
            <v>4.444</v>
          </cell>
          <cell r="BC12">
            <v>95.805000000000007</v>
          </cell>
          <cell r="BD12">
            <v>60.1</v>
          </cell>
          <cell r="BE12">
            <v>35.704999999999998</v>
          </cell>
          <cell r="BF12">
            <v>5354.7349999999997</v>
          </cell>
          <cell r="BG12">
            <v>2915.2849999999999</v>
          </cell>
          <cell r="BH12">
            <v>2439.4499999999998</v>
          </cell>
          <cell r="BI12">
            <v>1028.422</v>
          </cell>
          <cell r="BJ12">
            <v>553.02099999999996</v>
          </cell>
          <cell r="BK12">
            <v>475.40100000000001</v>
          </cell>
          <cell r="BL12">
            <v>267.483</v>
          </cell>
          <cell r="BM12">
            <v>149.62799999999999</v>
          </cell>
          <cell r="BN12">
            <v>117.855</v>
          </cell>
          <cell r="BO12">
            <v>291.714</v>
          </cell>
          <cell r="BP12">
            <v>152.053</v>
          </cell>
          <cell r="BQ12">
            <v>139.661</v>
          </cell>
          <cell r="BR12">
            <v>469.22500000000002</v>
          </cell>
          <cell r="BS12">
            <v>251.34100000000001</v>
          </cell>
          <cell r="BT12">
            <v>217.88399999999999</v>
          </cell>
          <cell r="BU12">
            <v>4326.3130000000001</v>
          </cell>
          <cell r="BV12">
            <v>2362.2640000000001</v>
          </cell>
          <cell r="BW12">
            <v>1964.049</v>
          </cell>
          <cell r="BX12">
            <v>2137.895</v>
          </cell>
          <cell r="BY12">
            <v>1153.1400000000001</v>
          </cell>
          <cell r="BZ12">
            <v>984.755</v>
          </cell>
          <cell r="CA12">
            <v>620.63199999999995</v>
          </cell>
          <cell r="CB12">
            <v>336.28100000000001</v>
          </cell>
          <cell r="CC12">
            <v>284.35199999999998</v>
          </cell>
          <cell r="CD12">
            <v>588.22199999999998</v>
          </cell>
          <cell r="CE12">
            <v>304.76</v>
          </cell>
          <cell r="CF12">
            <v>283.46199999999999</v>
          </cell>
          <cell r="CG12">
            <v>929.04100000000005</v>
          </cell>
          <cell r="CH12">
            <v>512.1</v>
          </cell>
          <cell r="CI12">
            <v>416.94099999999997</v>
          </cell>
          <cell r="CJ12">
            <v>2188.4180000000001</v>
          </cell>
          <cell r="CK12">
            <v>1209.124</v>
          </cell>
          <cell r="CL12">
            <v>979.29399999999998</v>
          </cell>
          <cell r="CM12">
            <v>1319.0709999999999</v>
          </cell>
          <cell r="CN12">
            <v>721.61099999999999</v>
          </cell>
          <cell r="CO12">
            <v>597.45899999999995</v>
          </cell>
          <cell r="CP12">
            <v>869.34699999999998</v>
          </cell>
          <cell r="CQ12">
            <v>487.512</v>
          </cell>
          <cell r="CR12">
            <v>381.83499999999998</v>
          </cell>
          <cell r="CS12">
            <v>741.12699999999995</v>
          </cell>
          <cell r="CT12">
            <v>415.50099999999998</v>
          </cell>
          <cell r="CU12">
            <v>325.62599999999998</v>
          </cell>
          <cell r="CV12">
            <v>128.22</v>
          </cell>
          <cell r="CW12">
            <v>72.012</v>
          </cell>
          <cell r="CX12">
            <v>56.209000000000003</v>
          </cell>
          <cell r="CY12">
            <v>513.34500000000003</v>
          </cell>
          <cell r="CZ12">
            <v>303.58300000000003</v>
          </cell>
          <cell r="DA12">
            <v>209.76300000000001</v>
          </cell>
          <cell r="DB12">
            <v>4841.3900000000003</v>
          </cell>
          <cell r="DC12">
            <v>2611.703</v>
          </cell>
          <cell r="DD12">
            <v>2229.6869999999999</v>
          </cell>
          <cell r="DE12">
            <v>6702.9290000000001</v>
          </cell>
          <cell r="DF12">
            <v>3319.3180000000002</v>
          </cell>
          <cell r="DG12">
            <v>3383.6120000000001</v>
          </cell>
          <cell r="DH12">
            <v>1303.163</v>
          </cell>
          <cell r="DI12">
            <v>651.16399999999999</v>
          </cell>
          <cell r="DJ12">
            <v>651.99800000000005</v>
          </cell>
          <cell r="DK12">
            <v>978.46299999999997</v>
          </cell>
          <cell r="DL12">
            <v>523.13900000000001</v>
          </cell>
          <cell r="DM12">
            <v>455.32499999999999</v>
          </cell>
          <cell r="DN12">
            <v>688.78499999999997</v>
          </cell>
          <cell r="DO12">
            <v>385.27100000000002</v>
          </cell>
          <cell r="DP12">
            <v>303.51400000000001</v>
          </cell>
          <cell r="DQ12">
            <v>289.678</v>
          </cell>
          <cell r="DR12">
            <v>137.86699999999999</v>
          </cell>
          <cell r="DS12">
            <v>151.81</v>
          </cell>
          <cell r="DT12">
            <v>90.573999999999998</v>
          </cell>
          <cell r="DU12">
            <v>36.823999999999998</v>
          </cell>
          <cell r="DV12">
            <v>53.75</v>
          </cell>
          <cell r="DW12">
            <v>122.057</v>
          </cell>
          <cell r="DX12">
            <v>65.475999999999999</v>
          </cell>
          <cell r="DY12">
            <v>56.581000000000003</v>
          </cell>
          <cell r="DZ12">
            <v>202.643</v>
          </cell>
          <cell r="EA12">
            <v>62.548999999999999</v>
          </cell>
          <cell r="EB12">
            <v>140.09299999999999</v>
          </cell>
          <cell r="EC12">
            <v>560.46799999999996</v>
          </cell>
          <cell r="ED12">
            <v>260.404</v>
          </cell>
          <cell r="EE12">
            <v>300.06400000000002</v>
          </cell>
          <cell r="EF12">
            <v>382.54899999999998</v>
          </cell>
          <cell r="EG12">
            <v>216.9</v>
          </cell>
          <cell r="EH12">
            <v>165.649</v>
          </cell>
          <cell r="EI12">
            <v>30.736000000000001</v>
          </cell>
          <cell r="EJ12">
            <v>13.773</v>
          </cell>
          <cell r="EK12">
            <v>16.963999999999999</v>
          </cell>
          <cell r="EL12">
            <v>177.91900000000001</v>
          </cell>
          <cell r="EM12">
            <v>43.503999999999998</v>
          </cell>
          <cell r="EN12">
            <v>134.41499999999999</v>
          </cell>
          <cell r="EO12">
            <v>277.38499999999999</v>
          </cell>
          <cell r="EP12">
            <v>171.20400000000001</v>
          </cell>
          <cell r="EQ12">
            <v>106.181</v>
          </cell>
          <cell r="ER12">
            <v>139.01499999999999</v>
          </cell>
          <cell r="ES12">
            <v>89.954999999999998</v>
          </cell>
          <cell r="ET12">
            <v>49.06</v>
          </cell>
          <cell r="EU12">
            <v>130.79599999999999</v>
          </cell>
          <cell r="EV12">
            <v>86.683000000000007</v>
          </cell>
          <cell r="EW12">
            <v>44.113</v>
          </cell>
          <cell r="EX12">
            <v>14.602</v>
          </cell>
          <cell r="EY12">
            <v>9.641</v>
          </cell>
          <cell r="EZ12">
            <v>4.9610000000000003</v>
          </cell>
          <cell r="FA12">
            <v>146.589</v>
          </cell>
          <cell r="FB12">
            <v>84.522000000000006</v>
          </cell>
          <cell r="FC12">
            <v>62.067999999999998</v>
          </cell>
          <cell r="FD12">
            <v>4230.2920000000004</v>
          </cell>
          <cell r="FE12">
            <v>2238.5569999999998</v>
          </cell>
          <cell r="FF12">
            <v>1991.7339999999999</v>
          </cell>
          <cell r="FG12">
            <v>409.45699999999999</v>
          </cell>
          <cell r="FH12">
            <v>226.82400000000001</v>
          </cell>
          <cell r="FI12">
            <v>182.63300000000001</v>
          </cell>
          <cell r="FJ12">
            <v>95.233999999999995</v>
          </cell>
          <cell r="FK12">
            <v>53.146000000000001</v>
          </cell>
          <cell r="FL12">
            <v>42.088999999999999</v>
          </cell>
          <cell r="FM12">
            <v>118.065</v>
          </cell>
          <cell r="FN12">
            <v>70.111000000000004</v>
          </cell>
          <cell r="FO12">
            <v>47.954000000000001</v>
          </cell>
          <cell r="FP12">
            <v>196.15799999999999</v>
          </cell>
          <cell r="FQ12">
            <v>103.56699999999999</v>
          </cell>
          <cell r="FR12">
            <v>92.590999999999994</v>
          </cell>
          <cell r="FS12">
            <v>3820.835</v>
          </cell>
          <cell r="FT12">
            <v>2011.7339999999999</v>
          </cell>
          <cell r="FU12">
            <v>1809.1010000000001</v>
          </cell>
          <cell r="FV12">
            <v>955.87800000000004</v>
          </cell>
          <cell r="FW12">
            <v>495.19900000000001</v>
          </cell>
          <cell r="FX12">
            <v>460.68</v>
          </cell>
          <cell r="FY12">
            <v>238.755</v>
          </cell>
          <cell r="FZ12">
            <v>128.04499999999999</v>
          </cell>
          <cell r="GA12">
            <v>110.71</v>
          </cell>
          <cell r="GB12">
            <v>269.25799999999998</v>
          </cell>
          <cell r="GC12">
            <v>135.80500000000001</v>
          </cell>
          <cell r="GD12">
            <v>133.453</v>
          </cell>
          <cell r="GE12">
            <v>447.86599999999999</v>
          </cell>
          <cell r="GF12">
            <v>231.34899999999999</v>
          </cell>
          <cell r="GG12">
            <v>216.51599999999999</v>
          </cell>
          <cell r="GH12">
            <v>2864.9560000000001</v>
          </cell>
          <cell r="GI12">
            <v>1516.5350000000001</v>
          </cell>
          <cell r="GJ12">
            <v>1348.422</v>
          </cell>
          <cell r="GK12">
            <v>912.46100000000001</v>
          </cell>
          <cell r="GL12">
            <v>436.983</v>
          </cell>
          <cell r="GM12">
            <v>475.47699999999998</v>
          </cell>
          <cell r="GN12">
            <v>1952.4949999999999</v>
          </cell>
          <cell r="GO12">
            <v>1079.5509999999999</v>
          </cell>
          <cell r="GP12">
            <v>872.94399999999996</v>
          </cell>
          <cell r="GQ12">
            <v>1024.01</v>
          </cell>
          <cell r="GR12">
            <v>512.95299999999997</v>
          </cell>
          <cell r="GS12">
            <v>511.05700000000002</v>
          </cell>
          <cell r="GT12">
            <v>928.48500000000001</v>
          </cell>
          <cell r="GU12">
            <v>566.59799999999996</v>
          </cell>
          <cell r="GV12">
            <v>361.887</v>
          </cell>
          <cell r="GW12">
            <v>186.84</v>
          </cell>
          <cell r="GX12">
            <v>109.473</v>
          </cell>
          <cell r="GY12">
            <v>77.367999999999995</v>
          </cell>
          <cell r="GZ12">
            <v>4043.451</v>
          </cell>
          <cell r="HA12">
            <v>2129.085</v>
          </cell>
          <cell r="HB12">
            <v>1914.367</v>
          </cell>
          <cell r="HC12">
            <v>5864.9110000000001</v>
          </cell>
          <cell r="HD12">
            <v>2873.4029999999998</v>
          </cell>
          <cell r="HE12">
            <v>2991.509</v>
          </cell>
          <cell r="HF12">
            <v>828.15200000000004</v>
          </cell>
          <cell r="HG12">
            <v>419.84300000000002</v>
          </cell>
          <cell r="HH12">
            <v>408.30900000000003</v>
          </cell>
          <cell r="HI12">
            <v>587.76300000000003</v>
          </cell>
          <cell r="HJ12">
            <v>304.209</v>
          </cell>
          <cell r="HK12">
            <v>283.55399999999997</v>
          </cell>
          <cell r="HL12">
            <v>335.45600000000002</v>
          </cell>
          <cell r="HM12">
            <v>190.56899999999999</v>
          </cell>
          <cell r="HN12">
            <v>144.887</v>
          </cell>
          <cell r="HO12">
            <v>252.30699999999999</v>
          </cell>
          <cell r="HP12">
            <v>113.64</v>
          </cell>
          <cell r="HQ12">
            <v>138.667</v>
          </cell>
          <cell r="HR12">
            <v>64.679000000000002</v>
          </cell>
          <cell r="HS12">
            <v>27.02</v>
          </cell>
          <cell r="HT12">
            <v>37.658999999999999</v>
          </cell>
          <cell r="HU12">
            <v>77.335999999999999</v>
          </cell>
          <cell r="HV12">
            <v>41.720999999999997</v>
          </cell>
          <cell r="HW12">
            <v>35.613999999999997</v>
          </cell>
          <cell r="HX12">
            <v>163.053</v>
          </cell>
          <cell r="HY12">
            <v>73.912999999999997</v>
          </cell>
          <cell r="HZ12">
            <v>89.14</v>
          </cell>
          <cell r="IA12">
            <v>206.56800000000001</v>
          </cell>
          <cell r="IB12">
            <v>94.372</v>
          </cell>
          <cell r="IC12">
            <v>112.196</v>
          </cell>
          <cell r="ID12">
            <v>108.545</v>
          </cell>
          <cell r="IE12">
            <v>59.753999999999998</v>
          </cell>
          <cell r="IF12">
            <v>48.792000000000002</v>
          </cell>
          <cell r="IG12">
            <v>11.592000000000001</v>
          </cell>
          <cell r="IH12">
            <v>3.7</v>
          </cell>
          <cell r="II12">
            <v>7.8929999999999998</v>
          </cell>
          <cell r="IJ12">
            <v>98.022999999999996</v>
          </cell>
          <cell r="IK12">
            <v>34.618000000000002</v>
          </cell>
          <cell r="IL12">
            <v>63.404000000000003</v>
          </cell>
          <cell r="IM12">
            <v>220.661</v>
          </cell>
          <cell r="IN12">
            <v>130.73400000000001</v>
          </cell>
          <cell r="IO12">
            <v>89.926000000000002</v>
          </cell>
          <cell r="IP12">
            <v>111.496</v>
          </cell>
          <cell r="IQ12">
            <v>70.933999999999997</v>
          </cell>
        </row>
        <row r="13">
          <cell r="B13">
            <v>127.517</v>
          </cell>
          <cell r="C13">
            <v>116.191</v>
          </cell>
          <cell r="D13">
            <v>1604.671</v>
          </cell>
          <cell r="E13">
            <v>810.60900000000004</v>
          </cell>
          <cell r="F13">
            <v>794.06200000000001</v>
          </cell>
          <cell r="G13">
            <v>3158.4549999999999</v>
          </cell>
          <cell r="H13">
            <v>1610.0429999999999</v>
          </cell>
          <cell r="I13">
            <v>1548.412</v>
          </cell>
          <cell r="J13">
            <v>652.02200000000005</v>
          </cell>
          <cell r="K13">
            <v>314.67899999999997</v>
          </cell>
          <cell r="L13">
            <v>337.34300000000002</v>
          </cell>
          <cell r="M13">
            <v>401.947</v>
          </cell>
          <cell r="N13">
            <v>193.96</v>
          </cell>
          <cell r="O13">
            <v>207.98699999999999</v>
          </cell>
          <cell r="P13">
            <v>290.77</v>
          </cell>
          <cell r="Q13">
            <v>148.93600000000001</v>
          </cell>
          <cell r="R13">
            <v>141.83500000000001</v>
          </cell>
          <cell r="S13">
            <v>111.176</v>
          </cell>
          <cell r="T13">
            <v>45.024000000000001</v>
          </cell>
          <cell r="U13">
            <v>66.152000000000001</v>
          </cell>
          <cell r="V13">
            <v>94.052999999999997</v>
          </cell>
          <cell r="W13">
            <v>42.573999999999998</v>
          </cell>
          <cell r="X13">
            <v>51.478999999999999</v>
          </cell>
          <cell r="Y13">
            <v>98.906999999999996</v>
          </cell>
          <cell r="Z13">
            <v>53.832999999999998</v>
          </cell>
          <cell r="AA13">
            <v>45.073999999999998</v>
          </cell>
          <cell r="AB13">
            <v>151.16900000000001</v>
          </cell>
          <cell r="AC13">
            <v>66.885999999999996</v>
          </cell>
          <cell r="AD13">
            <v>84.281999999999996</v>
          </cell>
          <cell r="AE13">
            <v>327.20499999999998</v>
          </cell>
          <cell r="AF13">
            <v>156.327</v>
          </cell>
          <cell r="AG13">
            <v>170.87799999999999</v>
          </cell>
          <cell r="AH13">
            <v>183.85300000000001</v>
          </cell>
          <cell r="AI13">
            <v>92.254999999999995</v>
          </cell>
          <cell r="AJ13">
            <v>91.596999999999994</v>
          </cell>
          <cell r="AK13">
            <v>39.502000000000002</v>
          </cell>
          <cell r="AL13">
            <v>19.364000000000001</v>
          </cell>
          <cell r="AM13">
            <v>20.138000000000002</v>
          </cell>
          <cell r="AN13">
            <v>143.35300000000001</v>
          </cell>
          <cell r="AO13">
            <v>64.072000000000003</v>
          </cell>
          <cell r="AP13">
            <v>79.281000000000006</v>
          </cell>
          <cell r="AQ13">
            <v>166.57900000000001</v>
          </cell>
          <cell r="AR13">
            <v>91.909000000000006</v>
          </cell>
          <cell r="AS13">
            <v>74.668999999999997</v>
          </cell>
          <cell r="AT13">
            <v>63.866999999999997</v>
          </cell>
          <cell r="AU13">
            <v>34.704999999999998</v>
          </cell>
          <cell r="AV13">
            <v>29.161999999999999</v>
          </cell>
          <cell r="AW13">
            <v>59.856000000000002</v>
          </cell>
          <cell r="AX13">
            <v>35.262</v>
          </cell>
          <cell r="AY13">
            <v>24.594000000000001</v>
          </cell>
          <cell r="AZ13">
            <v>16.015999999999998</v>
          </cell>
          <cell r="BA13">
            <v>10.038</v>
          </cell>
          <cell r="BB13">
            <v>5.9779999999999998</v>
          </cell>
          <cell r="BC13">
            <v>106.723</v>
          </cell>
          <cell r="BD13">
            <v>56.646999999999998</v>
          </cell>
          <cell r="BE13">
            <v>50.075000000000003</v>
          </cell>
          <cell r="BF13">
            <v>5451.7920000000004</v>
          </cell>
          <cell r="BG13">
            <v>2974.39</v>
          </cell>
          <cell r="BH13">
            <v>2477.402</v>
          </cell>
          <cell r="BI13">
            <v>1038.6089999999999</v>
          </cell>
          <cell r="BJ13">
            <v>573.95899999999995</v>
          </cell>
          <cell r="BK13">
            <v>464.65</v>
          </cell>
          <cell r="BL13">
            <v>270.51299999999998</v>
          </cell>
          <cell r="BM13">
            <v>150.12700000000001</v>
          </cell>
          <cell r="BN13">
            <v>120.386</v>
          </cell>
          <cell r="BO13">
            <v>300.84399999999999</v>
          </cell>
          <cell r="BP13">
            <v>163.89699999999999</v>
          </cell>
          <cell r="BQ13">
            <v>136.946</v>
          </cell>
          <cell r="BR13">
            <v>467.25200000000001</v>
          </cell>
          <cell r="BS13">
            <v>259.93400000000003</v>
          </cell>
          <cell r="BT13">
            <v>207.31800000000001</v>
          </cell>
          <cell r="BU13">
            <v>4413.183</v>
          </cell>
          <cell r="BV13">
            <v>2400.431</v>
          </cell>
          <cell r="BW13">
            <v>2012.752</v>
          </cell>
          <cell r="BX13">
            <v>2251.759</v>
          </cell>
          <cell r="BY13">
            <v>1187.874</v>
          </cell>
          <cell r="BZ13">
            <v>1063.885</v>
          </cell>
          <cell r="CA13">
            <v>677.49599999999998</v>
          </cell>
          <cell r="CB13">
            <v>350.351</v>
          </cell>
          <cell r="CC13">
            <v>327.14499999999998</v>
          </cell>
          <cell r="CD13">
            <v>638.33299999999997</v>
          </cell>
          <cell r="CE13">
            <v>346.596</v>
          </cell>
          <cell r="CF13">
            <v>291.73599999999999</v>
          </cell>
          <cell r="CG13">
            <v>935.93100000000004</v>
          </cell>
          <cell r="CH13">
            <v>490.92700000000002</v>
          </cell>
          <cell r="CI13">
            <v>445.00400000000002</v>
          </cell>
          <cell r="CJ13">
            <v>2161.424</v>
          </cell>
          <cell r="CK13">
            <v>1212.556</v>
          </cell>
          <cell r="CL13">
            <v>948.86699999999996</v>
          </cell>
          <cell r="CM13">
            <v>1261.0229999999999</v>
          </cell>
          <cell r="CN13">
            <v>700.05100000000004</v>
          </cell>
          <cell r="CO13">
            <v>560.97199999999998</v>
          </cell>
          <cell r="CP13">
            <v>900.4</v>
          </cell>
          <cell r="CQ13">
            <v>512.505</v>
          </cell>
          <cell r="CR13">
            <v>387.89499999999998</v>
          </cell>
          <cell r="CS13">
            <v>784.01599999999996</v>
          </cell>
          <cell r="CT13">
            <v>437.904</v>
          </cell>
          <cell r="CU13">
            <v>346.11200000000002</v>
          </cell>
          <cell r="CV13">
            <v>116.384</v>
          </cell>
          <cell r="CW13">
            <v>74.600999999999999</v>
          </cell>
          <cell r="CX13">
            <v>41.783000000000001</v>
          </cell>
          <cell r="CY13">
            <v>507.33499999999998</v>
          </cell>
          <cell r="CZ13">
            <v>307.45100000000002</v>
          </cell>
          <cell r="DA13">
            <v>199.88300000000001</v>
          </cell>
          <cell r="DB13">
            <v>4944.4570000000003</v>
          </cell>
          <cell r="DC13">
            <v>2666.9380000000001</v>
          </cell>
          <cell r="DD13">
            <v>2277.5189999999998</v>
          </cell>
          <cell r="DE13">
            <v>6808.6549999999997</v>
          </cell>
          <cell r="DF13">
            <v>3371.0309999999999</v>
          </cell>
          <cell r="DG13">
            <v>3437.6239999999998</v>
          </cell>
          <cell r="DH13">
            <v>1326.9670000000001</v>
          </cell>
          <cell r="DI13">
            <v>658.46799999999996</v>
          </cell>
          <cell r="DJ13">
            <v>668.49900000000002</v>
          </cell>
          <cell r="DK13">
            <v>953.83699999999999</v>
          </cell>
          <cell r="DL13">
            <v>519.44899999999996</v>
          </cell>
          <cell r="DM13">
            <v>434.38900000000001</v>
          </cell>
          <cell r="DN13">
            <v>675.971</v>
          </cell>
          <cell r="DO13">
            <v>391.029</v>
          </cell>
          <cell r="DP13">
            <v>284.94299999999998</v>
          </cell>
          <cell r="DQ13">
            <v>277.86599999999999</v>
          </cell>
          <cell r="DR13">
            <v>128.41999999999999</v>
          </cell>
          <cell r="DS13">
            <v>149.446</v>
          </cell>
          <cell r="DT13">
            <v>108.874</v>
          </cell>
          <cell r="DU13">
            <v>43.557000000000002</v>
          </cell>
          <cell r="DV13">
            <v>65.316999999999993</v>
          </cell>
          <cell r="DW13">
            <v>137.81299999999999</v>
          </cell>
          <cell r="DX13">
            <v>74.099999999999994</v>
          </cell>
          <cell r="DY13">
            <v>63.713000000000001</v>
          </cell>
          <cell r="DZ13">
            <v>235.316</v>
          </cell>
          <cell r="EA13">
            <v>64.918999999999997</v>
          </cell>
          <cell r="EB13">
            <v>170.39699999999999</v>
          </cell>
          <cell r="EC13">
            <v>601.61500000000001</v>
          </cell>
          <cell r="ED13">
            <v>288.73</v>
          </cell>
          <cell r="EE13">
            <v>312.88400000000001</v>
          </cell>
          <cell r="EF13">
            <v>380.76</v>
          </cell>
          <cell r="EG13">
            <v>227.76</v>
          </cell>
          <cell r="EH13">
            <v>153</v>
          </cell>
          <cell r="EI13">
            <v>25.428000000000001</v>
          </cell>
          <cell r="EJ13">
            <v>14.105</v>
          </cell>
          <cell r="EK13">
            <v>11.324</v>
          </cell>
          <cell r="EL13">
            <v>220.85499999999999</v>
          </cell>
          <cell r="EM13">
            <v>60.97</v>
          </cell>
          <cell r="EN13">
            <v>159.88499999999999</v>
          </cell>
          <cell r="EO13">
            <v>278.85000000000002</v>
          </cell>
          <cell r="EP13">
            <v>157.74</v>
          </cell>
          <cell r="EQ13">
            <v>121.11</v>
          </cell>
          <cell r="ER13">
            <v>134.27699999999999</v>
          </cell>
          <cell r="ES13">
            <v>81.953000000000003</v>
          </cell>
          <cell r="ET13">
            <v>52.325000000000003</v>
          </cell>
          <cell r="EU13">
            <v>126.575</v>
          </cell>
          <cell r="EV13">
            <v>79.691000000000003</v>
          </cell>
          <cell r="EW13">
            <v>46.884</v>
          </cell>
          <cell r="EX13">
            <v>16.155000000000001</v>
          </cell>
          <cell r="EY13">
            <v>3.7759999999999998</v>
          </cell>
          <cell r="EZ13">
            <v>12.379</v>
          </cell>
          <cell r="FA13">
            <v>152.27500000000001</v>
          </cell>
          <cell r="FB13">
            <v>78.049000000000007</v>
          </cell>
          <cell r="FC13">
            <v>74.225999999999999</v>
          </cell>
          <cell r="FD13">
            <v>4275.2690000000002</v>
          </cell>
          <cell r="FE13">
            <v>2246.413</v>
          </cell>
          <cell r="FF13">
            <v>2028.857</v>
          </cell>
          <cell r="FG13">
            <v>384.83600000000001</v>
          </cell>
          <cell r="FH13">
            <v>209.67699999999999</v>
          </cell>
          <cell r="FI13">
            <v>175.15899999999999</v>
          </cell>
          <cell r="FJ13">
            <v>93.7</v>
          </cell>
          <cell r="FK13">
            <v>52.920999999999999</v>
          </cell>
          <cell r="FL13">
            <v>40.779000000000003</v>
          </cell>
          <cell r="FM13">
            <v>106.464</v>
          </cell>
          <cell r="FN13">
            <v>54.03</v>
          </cell>
          <cell r="FO13">
            <v>52.433999999999997</v>
          </cell>
          <cell r="FP13">
            <v>184.672</v>
          </cell>
          <cell r="FQ13">
            <v>102.726</v>
          </cell>
          <cell r="FR13">
            <v>81.945999999999998</v>
          </cell>
          <cell r="FS13">
            <v>3890.433</v>
          </cell>
          <cell r="FT13">
            <v>2036.7349999999999</v>
          </cell>
          <cell r="FU13">
            <v>1853.6980000000001</v>
          </cell>
          <cell r="FV13">
            <v>1001.7910000000001</v>
          </cell>
          <cell r="FW13">
            <v>514.79899999999998</v>
          </cell>
          <cell r="FX13">
            <v>486.99200000000002</v>
          </cell>
          <cell r="FY13">
            <v>249.24700000000001</v>
          </cell>
          <cell r="FZ13">
            <v>129.74</v>
          </cell>
          <cell r="GA13">
            <v>119.506</v>
          </cell>
          <cell r="GB13">
            <v>277.08300000000003</v>
          </cell>
          <cell r="GC13">
            <v>142.84200000000001</v>
          </cell>
          <cell r="GD13">
            <v>134.24199999999999</v>
          </cell>
          <cell r="GE13">
            <v>475.46100000000001</v>
          </cell>
          <cell r="GF13">
            <v>242.21700000000001</v>
          </cell>
          <cell r="GG13">
            <v>233.244</v>
          </cell>
          <cell r="GH13">
            <v>2888.6419999999998</v>
          </cell>
          <cell r="GI13">
            <v>1521.9369999999999</v>
          </cell>
          <cell r="GJ13">
            <v>1366.7059999999999</v>
          </cell>
          <cell r="GK13">
            <v>853.66</v>
          </cell>
          <cell r="GL13">
            <v>417.32299999999998</v>
          </cell>
          <cell r="GM13">
            <v>436.33699999999999</v>
          </cell>
          <cell r="GN13">
            <v>2034.9829999999999</v>
          </cell>
          <cell r="GO13">
            <v>1104.614</v>
          </cell>
          <cell r="GP13">
            <v>930.36900000000003</v>
          </cell>
          <cell r="GQ13">
            <v>1112.3320000000001</v>
          </cell>
          <cell r="GR13">
            <v>559.19000000000005</v>
          </cell>
          <cell r="GS13">
            <v>553.14200000000005</v>
          </cell>
          <cell r="GT13">
            <v>922.65099999999995</v>
          </cell>
          <cell r="GU13">
            <v>545.42499999999995</v>
          </cell>
          <cell r="GV13">
            <v>377.22699999999998</v>
          </cell>
          <cell r="GW13">
            <v>169.70500000000001</v>
          </cell>
          <cell r="GX13">
            <v>93.909000000000006</v>
          </cell>
          <cell r="GY13">
            <v>75.796000000000006</v>
          </cell>
          <cell r="GZ13">
            <v>4105.5640000000003</v>
          </cell>
          <cell r="HA13">
            <v>2152.5030000000002</v>
          </cell>
          <cell r="HB13">
            <v>1953.0609999999999</v>
          </cell>
          <cell r="HC13">
            <v>5941.4679999999998</v>
          </cell>
          <cell r="HD13">
            <v>2900.5630000000001</v>
          </cell>
          <cell r="HE13">
            <v>3040.904</v>
          </cell>
          <cell r="HF13">
            <v>811.62</v>
          </cell>
          <cell r="HG13">
            <v>390.25400000000002</v>
          </cell>
          <cell r="HH13">
            <v>421.36599999999999</v>
          </cell>
          <cell r="HI13">
            <v>547.49400000000003</v>
          </cell>
          <cell r="HJ13">
            <v>266.29000000000002</v>
          </cell>
          <cell r="HK13">
            <v>281.20400000000001</v>
          </cell>
          <cell r="HL13">
            <v>307.84399999999999</v>
          </cell>
          <cell r="HM13">
            <v>169.32300000000001</v>
          </cell>
          <cell r="HN13">
            <v>138.52000000000001</v>
          </cell>
          <cell r="HO13">
            <v>239.65</v>
          </cell>
          <cell r="HP13">
            <v>96.966999999999999</v>
          </cell>
          <cell r="HQ13">
            <v>142.68299999999999</v>
          </cell>
          <cell r="HR13">
            <v>67.447999999999993</v>
          </cell>
          <cell r="HS13">
            <v>27.841000000000001</v>
          </cell>
          <cell r="HT13">
            <v>39.606000000000002</v>
          </cell>
          <cell r="HU13">
            <v>90.253</v>
          </cell>
          <cell r="HV13">
            <v>49.734999999999999</v>
          </cell>
          <cell r="HW13">
            <v>40.518000000000001</v>
          </cell>
          <cell r="HX13">
            <v>173.87299999999999</v>
          </cell>
          <cell r="HY13">
            <v>74.228999999999999</v>
          </cell>
          <cell r="HZ13">
            <v>99.644000000000005</v>
          </cell>
          <cell r="IA13">
            <v>207.37700000000001</v>
          </cell>
          <cell r="IB13">
            <v>97.06</v>
          </cell>
          <cell r="IC13">
            <v>110.316</v>
          </cell>
          <cell r="ID13">
            <v>98.703999999999994</v>
          </cell>
          <cell r="IE13">
            <v>51.600999999999999</v>
          </cell>
          <cell r="IF13">
            <v>47.101999999999997</v>
          </cell>
          <cell r="IG13">
            <v>10.952999999999999</v>
          </cell>
          <cell r="IH13">
            <v>3.0880000000000001</v>
          </cell>
          <cell r="II13">
            <v>7.8650000000000002</v>
          </cell>
          <cell r="IJ13">
            <v>108.673</v>
          </cell>
          <cell r="IK13">
            <v>45.459000000000003</v>
          </cell>
          <cell r="IL13">
            <v>63.213999999999999</v>
          </cell>
          <cell r="IM13">
            <v>226.45400000000001</v>
          </cell>
          <cell r="IN13">
            <v>120.813</v>
          </cell>
          <cell r="IO13">
            <v>105.642</v>
          </cell>
          <cell r="IP13">
            <v>97.411000000000001</v>
          </cell>
          <cell r="IQ13">
            <v>58.93</v>
          </cell>
        </row>
        <row r="14">
          <cell r="B14">
            <v>113.113</v>
          </cell>
          <cell r="C14">
            <v>122.55200000000001</v>
          </cell>
          <cell r="D14">
            <v>1676.877</v>
          </cell>
          <cell r="E14">
            <v>858.16200000000003</v>
          </cell>
          <cell r="F14">
            <v>818.71500000000003</v>
          </cell>
          <cell r="G14">
            <v>3182.8029999999999</v>
          </cell>
          <cell r="H14">
            <v>1626.9459999999999</v>
          </cell>
          <cell r="I14">
            <v>1555.857</v>
          </cell>
          <cell r="J14">
            <v>687.16399999999999</v>
          </cell>
          <cell r="K14">
            <v>319.017</v>
          </cell>
          <cell r="L14">
            <v>368.14699999999999</v>
          </cell>
          <cell r="M14">
            <v>432.01299999999998</v>
          </cell>
          <cell r="N14">
            <v>191.846</v>
          </cell>
          <cell r="O14">
            <v>240.167</v>
          </cell>
          <cell r="P14">
            <v>306.68700000000001</v>
          </cell>
          <cell r="Q14">
            <v>143.614</v>
          </cell>
          <cell r="R14">
            <v>163.07300000000001</v>
          </cell>
          <cell r="S14">
            <v>125.32599999999999</v>
          </cell>
          <cell r="T14">
            <v>48.231999999999999</v>
          </cell>
          <cell r="U14">
            <v>77.093999999999994</v>
          </cell>
          <cell r="V14">
            <v>88.028000000000006</v>
          </cell>
          <cell r="W14">
            <v>33.045999999999999</v>
          </cell>
          <cell r="X14">
            <v>54.981999999999999</v>
          </cell>
          <cell r="Y14">
            <v>112.42100000000001</v>
          </cell>
          <cell r="Z14">
            <v>56.014000000000003</v>
          </cell>
          <cell r="AA14">
            <v>56.406999999999996</v>
          </cell>
          <cell r="AB14">
            <v>142.72999999999999</v>
          </cell>
          <cell r="AC14">
            <v>71.156999999999996</v>
          </cell>
          <cell r="AD14">
            <v>71.572999999999993</v>
          </cell>
          <cell r="AE14">
            <v>320.69200000000001</v>
          </cell>
          <cell r="AF14">
            <v>147.048</v>
          </cell>
          <cell r="AG14">
            <v>173.64400000000001</v>
          </cell>
          <cell r="AH14">
            <v>185.803</v>
          </cell>
          <cell r="AI14">
            <v>84.873000000000005</v>
          </cell>
          <cell r="AJ14">
            <v>100.93</v>
          </cell>
          <cell r="AK14">
            <v>28.942</v>
          </cell>
          <cell r="AL14">
            <v>9.3800000000000008</v>
          </cell>
          <cell r="AM14">
            <v>19.562000000000001</v>
          </cell>
          <cell r="AN14">
            <v>134.88900000000001</v>
          </cell>
          <cell r="AO14">
            <v>62.174999999999997</v>
          </cell>
          <cell r="AP14">
            <v>72.713999999999999</v>
          </cell>
          <cell r="AQ14">
            <v>170.124</v>
          </cell>
          <cell r="AR14">
            <v>93.236000000000004</v>
          </cell>
          <cell r="AS14">
            <v>76.888000000000005</v>
          </cell>
          <cell r="AT14">
            <v>65.091999999999999</v>
          </cell>
          <cell r="AU14">
            <v>34.783999999999999</v>
          </cell>
          <cell r="AV14">
            <v>30.309000000000001</v>
          </cell>
          <cell r="AW14">
            <v>49.862000000000002</v>
          </cell>
          <cell r="AX14">
            <v>28.239000000000001</v>
          </cell>
          <cell r="AY14">
            <v>21.623000000000001</v>
          </cell>
          <cell r="AZ14">
            <v>10.794</v>
          </cell>
          <cell r="BA14">
            <v>5.5670000000000002</v>
          </cell>
          <cell r="BB14">
            <v>5.2270000000000003</v>
          </cell>
          <cell r="BC14">
            <v>120.262</v>
          </cell>
          <cell r="BD14">
            <v>64.997</v>
          </cell>
          <cell r="BE14">
            <v>55.265000000000001</v>
          </cell>
          <cell r="BF14">
            <v>5631.89</v>
          </cell>
          <cell r="BG14">
            <v>3022.547</v>
          </cell>
          <cell r="BH14">
            <v>2609.3429999999998</v>
          </cell>
          <cell r="BI14">
            <v>1149.6030000000001</v>
          </cell>
          <cell r="BJ14">
            <v>612.77599999999995</v>
          </cell>
          <cell r="BK14">
            <v>536.827</v>
          </cell>
          <cell r="BL14">
            <v>284.13299999999998</v>
          </cell>
          <cell r="BM14">
            <v>153.75800000000001</v>
          </cell>
          <cell r="BN14">
            <v>130.375</v>
          </cell>
          <cell r="BO14">
            <v>333.12200000000001</v>
          </cell>
          <cell r="BP14">
            <v>181.82300000000001</v>
          </cell>
          <cell r="BQ14">
            <v>151.30000000000001</v>
          </cell>
          <cell r="BR14">
            <v>532.34799999999996</v>
          </cell>
          <cell r="BS14">
            <v>277.19499999999999</v>
          </cell>
          <cell r="BT14">
            <v>255.15199999999999</v>
          </cell>
          <cell r="BU14">
            <v>4482.2870000000003</v>
          </cell>
          <cell r="BV14">
            <v>2409.7710000000002</v>
          </cell>
          <cell r="BW14">
            <v>2072.5160000000001</v>
          </cell>
          <cell r="BX14">
            <v>2308.924</v>
          </cell>
          <cell r="BY14">
            <v>1238.8879999999999</v>
          </cell>
          <cell r="BZ14">
            <v>1070.0360000000001</v>
          </cell>
          <cell r="CA14">
            <v>643.36199999999997</v>
          </cell>
          <cell r="CB14">
            <v>353.93700000000001</v>
          </cell>
          <cell r="CC14">
            <v>289.42399999999998</v>
          </cell>
          <cell r="CD14">
            <v>704.05399999999997</v>
          </cell>
          <cell r="CE14">
            <v>371.279</v>
          </cell>
          <cell r="CF14">
            <v>332.77499999999998</v>
          </cell>
          <cell r="CG14">
            <v>961.50800000000004</v>
          </cell>
          <cell r="CH14">
            <v>513.67200000000003</v>
          </cell>
          <cell r="CI14">
            <v>447.83600000000001</v>
          </cell>
          <cell r="CJ14">
            <v>2173.3629999999998</v>
          </cell>
          <cell r="CK14">
            <v>1170.883</v>
          </cell>
          <cell r="CL14">
            <v>1002.481</v>
          </cell>
          <cell r="CM14">
            <v>1208.3579999999999</v>
          </cell>
          <cell r="CN14">
            <v>647.64700000000005</v>
          </cell>
          <cell r="CO14">
            <v>560.71100000000001</v>
          </cell>
          <cell r="CP14">
            <v>965.005</v>
          </cell>
          <cell r="CQ14">
            <v>523.23599999999999</v>
          </cell>
          <cell r="CR14">
            <v>441.76900000000001</v>
          </cell>
          <cell r="CS14">
            <v>812.89800000000002</v>
          </cell>
          <cell r="CT14">
            <v>432.07799999999997</v>
          </cell>
          <cell r="CU14">
            <v>380.82</v>
          </cell>
          <cell r="CV14">
            <v>152.108</v>
          </cell>
          <cell r="CW14">
            <v>91.158000000000001</v>
          </cell>
          <cell r="CX14">
            <v>60.95</v>
          </cell>
          <cell r="CY14">
            <v>566.13699999999994</v>
          </cell>
          <cell r="CZ14">
            <v>336.69600000000003</v>
          </cell>
          <cell r="DA14">
            <v>229.441</v>
          </cell>
          <cell r="DB14">
            <v>5065.7529999999997</v>
          </cell>
          <cell r="DC14">
            <v>2685.8510000000001</v>
          </cell>
          <cell r="DD14">
            <v>2379.902</v>
          </cell>
          <cell r="DE14">
            <v>6914.2740000000003</v>
          </cell>
          <cell r="DF14">
            <v>3416.8310000000001</v>
          </cell>
          <cell r="DG14">
            <v>3497.4430000000002</v>
          </cell>
          <cell r="DH14">
            <v>1350.5319999999999</v>
          </cell>
          <cell r="DI14">
            <v>685.22500000000002</v>
          </cell>
          <cell r="DJ14">
            <v>665.30700000000002</v>
          </cell>
          <cell r="DK14">
            <v>1047.357</v>
          </cell>
          <cell r="DL14">
            <v>567.48</v>
          </cell>
          <cell r="DM14">
            <v>479.87700000000001</v>
          </cell>
          <cell r="DN14">
            <v>731.529</v>
          </cell>
          <cell r="DO14">
            <v>420.44200000000001</v>
          </cell>
          <cell r="DP14">
            <v>311.08600000000001</v>
          </cell>
          <cell r="DQ14">
            <v>315.82799999999997</v>
          </cell>
          <cell r="DR14">
            <v>147.03800000000001</v>
          </cell>
          <cell r="DS14">
            <v>168.79</v>
          </cell>
          <cell r="DT14">
            <v>109.642</v>
          </cell>
          <cell r="DU14">
            <v>50.292000000000002</v>
          </cell>
          <cell r="DV14">
            <v>59.35</v>
          </cell>
          <cell r="DW14">
            <v>118.745</v>
          </cell>
          <cell r="DX14">
            <v>62.820999999999998</v>
          </cell>
          <cell r="DY14">
            <v>55.923999999999999</v>
          </cell>
          <cell r="DZ14">
            <v>184.43</v>
          </cell>
          <cell r="EA14">
            <v>54.923999999999999</v>
          </cell>
          <cell r="EB14">
            <v>129.50700000000001</v>
          </cell>
          <cell r="EC14">
            <v>623.41600000000005</v>
          </cell>
          <cell r="ED14">
            <v>315.56799999999998</v>
          </cell>
          <cell r="EE14">
            <v>307.84800000000001</v>
          </cell>
          <cell r="EF14">
            <v>445.827</v>
          </cell>
          <cell r="EG14">
            <v>260.41899999999998</v>
          </cell>
          <cell r="EH14">
            <v>185.40799999999999</v>
          </cell>
          <cell r="EI14">
            <v>31.166</v>
          </cell>
          <cell r="EJ14">
            <v>11.818</v>
          </cell>
          <cell r="EK14">
            <v>19.349</v>
          </cell>
          <cell r="EL14">
            <v>177.589</v>
          </cell>
          <cell r="EM14">
            <v>55.149000000000001</v>
          </cell>
          <cell r="EN14">
            <v>122.44</v>
          </cell>
          <cell r="EO14">
            <v>245.89599999999999</v>
          </cell>
          <cell r="EP14">
            <v>138.87200000000001</v>
          </cell>
          <cell r="EQ14">
            <v>107.023</v>
          </cell>
          <cell r="ER14">
            <v>115.575</v>
          </cell>
          <cell r="ES14">
            <v>65.986000000000004</v>
          </cell>
          <cell r="ET14">
            <v>49.588999999999999</v>
          </cell>
          <cell r="EU14">
            <v>120.31</v>
          </cell>
          <cell r="EV14">
            <v>76.275999999999996</v>
          </cell>
          <cell r="EW14">
            <v>44.033000000000001</v>
          </cell>
          <cell r="EX14">
            <v>17.481999999999999</v>
          </cell>
          <cell r="EY14">
            <v>11.866</v>
          </cell>
          <cell r="EZ14">
            <v>5.6159999999999997</v>
          </cell>
          <cell r="FA14">
            <v>125.586</v>
          </cell>
          <cell r="FB14">
            <v>62.595999999999997</v>
          </cell>
          <cell r="FC14">
            <v>62.99</v>
          </cell>
          <cell r="FD14">
            <v>4388.223</v>
          </cell>
          <cell r="FE14">
            <v>2301.2449999999999</v>
          </cell>
          <cell r="FF14">
            <v>2086.9789999999998</v>
          </cell>
          <cell r="FG14">
            <v>465.33300000000003</v>
          </cell>
          <cell r="FH14">
            <v>248.75899999999999</v>
          </cell>
          <cell r="FI14">
            <v>216.57400000000001</v>
          </cell>
          <cell r="FJ14">
            <v>124.496</v>
          </cell>
          <cell r="FK14">
            <v>64.596000000000004</v>
          </cell>
          <cell r="FL14">
            <v>59.9</v>
          </cell>
          <cell r="FM14">
            <v>129.697</v>
          </cell>
          <cell r="FN14">
            <v>72.209000000000003</v>
          </cell>
          <cell r="FO14">
            <v>57.488</v>
          </cell>
          <cell r="FP14">
            <v>211.14099999999999</v>
          </cell>
          <cell r="FQ14">
            <v>111.95399999999999</v>
          </cell>
          <cell r="FR14">
            <v>99.186000000000007</v>
          </cell>
          <cell r="FS14">
            <v>3922.89</v>
          </cell>
          <cell r="FT14">
            <v>2052.4859999999999</v>
          </cell>
          <cell r="FU14">
            <v>1870.405</v>
          </cell>
          <cell r="FV14">
            <v>1072.4770000000001</v>
          </cell>
          <cell r="FW14">
            <v>553.53800000000001</v>
          </cell>
          <cell r="FX14">
            <v>518.93899999999996</v>
          </cell>
          <cell r="FY14">
            <v>274.14299999999997</v>
          </cell>
          <cell r="FZ14">
            <v>146.428</v>
          </cell>
          <cell r="GA14">
            <v>127.715</v>
          </cell>
          <cell r="GB14">
            <v>309.48200000000003</v>
          </cell>
          <cell r="GC14">
            <v>157.50399999999999</v>
          </cell>
          <cell r="GD14">
            <v>151.97800000000001</v>
          </cell>
          <cell r="GE14">
            <v>488.85199999999998</v>
          </cell>
          <cell r="GF14">
            <v>249.60599999999999</v>
          </cell>
          <cell r="GG14">
            <v>239.24600000000001</v>
          </cell>
          <cell r="GH14">
            <v>2850.413</v>
          </cell>
          <cell r="GI14">
            <v>1498.9480000000001</v>
          </cell>
          <cell r="GJ14">
            <v>1351.4659999999999</v>
          </cell>
          <cell r="GK14">
            <v>823.11900000000003</v>
          </cell>
          <cell r="GL14">
            <v>401.56400000000002</v>
          </cell>
          <cell r="GM14">
            <v>421.55500000000001</v>
          </cell>
          <cell r="GN14">
            <v>2027.2950000000001</v>
          </cell>
          <cell r="GO14">
            <v>1097.384</v>
          </cell>
          <cell r="GP14">
            <v>929.91099999999994</v>
          </cell>
          <cell r="GQ14">
            <v>1136.0730000000001</v>
          </cell>
          <cell r="GR14">
            <v>557.75400000000002</v>
          </cell>
          <cell r="GS14">
            <v>578.31899999999996</v>
          </cell>
          <cell r="GT14">
            <v>891.22199999999998</v>
          </cell>
          <cell r="GU14">
            <v>539.63</v>
          </cell>
          <cell r="GV14">
            <v>351.59199999999998</v>
          </cell>
          <cell r="GW14">
            <v>200.197</v>
          </cell>
          <cell r="GX14">
            <v>117.255</v>
          </cell>
          <cell r="GY14">
            <v>82.941999999999993</v>
          </cell>
          <cell r="GZ14">
            <v>4188.0259999999998</v>
          </cell>
          <cell r="HA14">
            <v>2183.9899999999998</v>
          </cell>
          <cell r="HB14">
            <v>2004.037</v>
          </cell>
          <cell r="HC14">
            <v>6014.9449999999997</v>
          </cell>
          <cell r="HD14">
            <v>2937.375</v>
          </cell>
          <cell r="HE14">
            <v>3077.57</v>
          </cell>
          <cell r="HF14">
            <v>827.02</v>
          </cell>
          <cell r="HG14">
            <v>411.262</v>
          </cell>
          <cell r="HH14">
            <v>415.75799999999998</v>
          </cell>
          <cell r="HI14">
            <v>591.72400000000005</v>
          </cell>
          <cell r="HJ14">
            <v>301.96800000000002</v>
          </cell>
          <cell r="HK14">
            <v>289.75599999999997</v>
          </cell>
          <cell r="HL14">
            <v>351.98</v>
          </cell>
          <cell r="HM14">
            <v>195.04599999999999</v>
          </cell>
          <cell r="HN14">
            <v>156.934</v>
          </cell>
          <cell r="HO14">
            <v>239.744</v>
          </cell>
          <cell r="HP14">
            <v>106.922</v>
          </cell>
          <cell r="HQ14">
            <v>132.822</v>
          </cell>
          <cell r="HR14">
            <v>62.631</v>
          </cell>
          <cell r="HS14">
            <v>20.847999999999999</v>
          </cell>
          <cell r="HT14">
            <v>41.783000000000001</v>
          </cell>
          <cell r="HU14">
            <v>70.709000000000003</v>
          </cell>
          <cell r="HV14">
            <v>40.017000000000003</v>
          </cell>
          <cell r="HW14">
            <v>30.692</v>
          </cell>
          <cell r="HX14">
            <v>164.58799999999999</v>
          </cell>
          <cell r="HY14">
            <v>69.277000000000001</v>
          </cell>
          <cell r="HZ14">
            <v>95.31</v>
          </cell>
          <cell r="IA14">
            <v>239.83699999999999</v>
          </cell>
          <cell r="IB14">
            <v>116.71899999999999</v>
          </cell>
          <cell r="IC14">
            <v>123.11799999999999</v>
          </cell>
          <cell r="ID14">
            <v>132.39400000000001</v>
          </cell>
          <cell r="IE14">
            <v>72.305999999999997</v>
          </cell>
          <cell r="IF14">
            <v>60.088000000000001</v>
          </cell>
          <cell r="IG14">
            <v>12.506</v>
          </cell>
          <cell r="IH14">
            <v>4.9329999999999998</v>
          </cell>
          <cell r="II14">
            <v>7.5730000000000004</v>
          </cell>
          <cell r="IJ14">
            <v>107.443</v>
          </cell>
          <cell r="IK14">
            <v>44.412999999999997</v>
          </cell>
          <cell r="IL14">
            <v>63.03</v>
          </cell>
          <cell r="IM14">
            <v>195.65700000000001</v>
          </cell>
          <cell r="IN14">
            <v>109.83</v>
          </cell>
          <cell r="IO14">
            <v>85.825999999999993</v>
          </cell>
          <cell r="IP14">
            <v>84.355000000000004</v>
          </cell>
          <cell r="IQ14">
            <v>49.067</v>
          </cell>
        </row>
        <row r="15">
          <cell r="B15">
            <v>137.90600000000001</v>
          </cell>
          <cell r="C15">
            <v>143.268</v>
          </cell>
          <cell r="D15">
            <v>1692.575</v>
          </cell>
          <cell r="E15">
            <v>869.13099999999997</v>
          </cell>
          <cell r="F15">
            <v>823.44500000000005</v>
          </cell>
          <cell r="G15">
            <v>3214.3850000000002</v>
          </cell>
          <cell r="H15">
            <v>1641.883</v>
          </cell>
          <cell r="I15">
            <v>1572.502</v>
          </cell>
          <cell r="J15">
            <v>730.07500000000005</v>
          </cell>
          <cell r="K15">
            <v>343.05200000000002</v>
          </cell>
          <cell r="L15">
            <v>387.02300000000002</v>
          </cell>
          <cell r="M15">
            <v>481.74200000000002</v>
          </cell>
          <cell r="N15">
            <v>218.96799999999999</v>
          </cell>
          <cell r="O15">
            <v>262.774</v>
          </cell>
          <cell r="P15">
            <v>336.3</v>
          </cell>
          <cell r="Q15">
            <v>165.52799999999999</v>
          </cell>
          <cell r="R15">
            <v>170.77199999999999</v>
          </cell>
          <cell r="S15">
            <v>145.44200000000001</v>
          </cell>
          <cell r="T15">
            <v>53.44</v>
          </cell>
          <cell r="U15">
            <v>92.001999999999995</v>
          </cell>
          <cell r="V15">
            <v>106.499</v>
          </cell>
          <cell r="W15">
            <v>42.786000000000001</v>
          </cell>
          <cell r="X15">
            <v>63.713000000000001</v>
          </cell>
          <cell r="Y15">
            <v>97.111000000000004</v>
          </cell>
          <cell r="Z15">
            <v>50.104999999999997</v>
          </cell>
          <cell r="AA15">
            <v>47.006</v>
          </cell>
          <cell r="AB15">
            <v>151.22200000000001</v>
          </cell>
          <cell r="AC15">
            <v>73.978999999999999</v>
          </cell>
          <cell r="AD15">
            <v>77.242999999999995</v>
          </cell>
          <cell r="AE15">
            <v>378.024</v>
          </cell>
          <cell r="AF15">
            <v>171.02799999999999</v>
          </cell>
          <cell r="AG15">
            <v>206.99700000000001</v>
          </cell>
          <cell r="AH15">
            <v>230.03100000000001</v>
          </cell>
          <cell r="AI15">
            <v>110.48</v>
          </cell>
          <cell r="AJ15">
            <v>119.55</v>
          </cell>
          <cell r="AK15">
            <v>40.302999999999997</v>
          </cell>
          <cell r="AL15">
            <v>16.489999999999998</v>
          </cell>
          <cell r="AM15">
            <v>23.812999999999999</v>
          </cell>
          <cell r="AN15">
            <v>147.994</v>
          </cell>
          <cell r="AO15">
            <v>60.546999999999997</v>
          </cell>
          <cell r="AP15">
            <v>87.445999999999998</v>
          </cell>
          <cell r="AQ15">
            <v>151.483</v>
          </cell>
          <cell r="AR15">
            <v>90.962000000000003</v>
          </cell>
          <cell r="AS15">
            <v>60.521000000000001</v>
          </cell>
          <cell r="AT15">
            <v>61.337000000000003</v>
          </cell>
          <cell r="AU15">
            <v>38.073</v>
          </cell>
          <cell r="AV15">
            <v>23.265000000000001</v>
          </cell>
          <cell r="AW15">
            <v>51.143000000000001</v>
          </cell>
          <cell r="AX15">
            <v>27.425000000000001</v>
          </cell>
          <cell r="AY15">
            <v>23.718</v>
          </cell>
          <cell r="AZ15">
            <v>10.747999999999999</v>
          </cell>
          <cell r="BA15">
            <v>6.58</v>
          </cell>
          <cell r="BB15">
            <v>4.1680000000000001</v>
          </cell>
          <cell r="BC15">
            <v>100.34</v>
          </cell>
          <cell r="BD15">
            <v>63.536999999999999</v>
          </cell>
          <cell r="BE15">
            <v>36.802999999999997</v>
          </cell>
          <cell r="BF15">
            <v>5747.5839999999998</v>
          </cell>
          <cell r="BG15">
            <v>3073.7080000000001</v>
          </cell>
          <cell r="BH15">
            <v>2673.8760000000002</v>
          </cell>
          <cell r="BI15">
            <v>1149.818</v>
          </cell>
          <cell r="BJ15">
            <v>590.38599999999997</v>
          </cell>
          <cell r="BK15">
            <v>559.43200000000002</v>
          </cell>
          <cell r="BL15">
            <v>279.90300000000002</v>
          </cell>
          <cell r="BM15">
            <v>141.86500000000001</v>
          </cell>
          <cell r="BN15">
            <v>138.03800000000001</v>
          </cell>
          <cell r="BO15">
            <v>327.71699999999998</v>
          </cell>
          <cell r="BP15">
            <v>177.08799999999999</v>
          </cell>
          <cell r="BQ15">
            <v>150.62899999999999</v>
          </cell>
          <cell r="BR15">
            <v>542.19799999999998</v>
          </cell>
          <cell r="BS15">
            <v>271.43200000000002</v>
          </cell>
          <cell r="BT15">
            <v>270.76499999999999</v>
          </cell>
          <cell r="BU15">
            <v>4597.7659999999996</v>
          </cell>
          <cell r="BV15">
            <v>2483.3229999999999</v>
          </cell>
          <cell r="BW15">
            <v>2114.444</v>
          </cell>
          <cell r="BX15">
            <v>2394.7890000000002</v>
          </cell>
          <cell r="BY15">
            <v>1261.18</v>
          </cell>
          <cell r="BZ15">
            <v>1133.6089999999999</v>
          </cell>
          <cell r="CA15">
            <v>691.16399999999999</v>
          </cell>
          <cell r="CB15">
            <v>356.31</v>
          </cell>
          <cell r="CC15">
            <v>334.85399999999998</v>
          </cell>
          <cell r="CD15">
            <v>683.83100000000002</v>
          </cell>
          <cell r="CE15">
            <v>364.221</v>
          </cell>
          <cell r="CF15">
            <v>319.61099999999999</v>
          </cell>
          <cell r="CG15">
            <v>1019.793</v>
          </cell>
          <cell r="CH15">
            <v>540.649</v>
          </cell>
          <cell r="CI15">
            <v>479.14400000000001</v>
          </cell>
          <cell r="CJ15">
            <v>2202.9769999999999</v>
          </cell>
          <cell r="CK15">
            <v>1222.143</v>
          </cell>
          <cell r="CL15">
            <v>980.83399999999995</v>
          </cell>
          <cell r="CM15">
            <v>1270.6769999999999</v>
          </cell>
          <cell r="CN15">
            <v>693.68499999999995</v>
          </cell>
          <cell r="CO15">
            <v>576.99199999999996</v>
          </cell>
          <cell r="CP15">
            <v>932.30100000000004</v>
          </cell>
          <cell r="CQ15">
            <v>528.45799999999997</v>
          </cell>
          <cell r="CR15">
            <v>403.84300000000002</v>
          </cell>
          <cell r="CS15">
            <v>819.58299999999997</v>
          </cell>
          <cell r="CT15">
            <v>458.05399999999997</v>
          </cell>
          <cell r="CU15">
            <v>361.529</v>
          </cell>
          <cell r="CV15">
            <v>112.717</v>
          </cell>
          <cell r="CW15">
            <v>70.403999999999996</v>
          </cell>
          <cell r="CX15">
            <v>42.313000000000002</v>
          </cell>
          <cell r="CY15">
            <v>576.92700000000002</v>
          </cell>
          <cell r="CZ15">
            <v>322.99599999999998</v>
          </cell>
          <cell r="DA15">
            <v>253.93100000000001</v>
          </cell>
          <cell r="DB15">
            <v>5170.6570000000002</v>
          </cell>
          <cell r="DC15">
            <v>2750.712</v>
          </cell>
          <cell r="DD15">
            <v>2419.9450000000002</v>
          </cell>
          <cell r="DE15">
            <v>7024.24</v>
          </cell>
          <cell r="DF15">
            <v>3468.913</v>
          </cell>
          <cell r="DG15">
            <v>3555.3270000000002</v>
          </cell>
          <cell r="DH15">
            <v>1421.3689999999999</v>
          </cell>
          <cell r="DI15">
            <v>704.77700000000004</v>
          </cell>
          <cell r="DJ15">
            <v>716.59199999999998</v>
          </cell>
          <cell r="DK15">
            <v>1103.675</v>
          </cell>
          <cell r="DL15">
            <v>582.21699999999998</v>
          </cell>
          <cell r="DM15">
            <v>521.45799999999997</v>
          </cell>
          <cell r="DN15">
            <v>755.58399999999995</v>
          </cell>
          <cell r="DO15">
            <v>424.00200000000001</v>
          </cell>
          <cell r="DP15">
            <v>331.58100000000002</v>
          </cell>
          <cell r="DQ15">
            <v>348.09100000000001</v>
          </cell>
          <cell r="DR15">
            <v>158.214</v>
          </cell>
          <cell r="DS15">
            <v>189.87700000000001</v>
          </cell>
          <cell r="DT15">
            <v>110.9</v>
          </cell>
          <cell r="DU15">
            <v>45.436999999999998</v>
          </cell>
          <cell r="DV15">
            <v>65.463999999999999</v>
          </cell>
          <cell r="DW15">
            <v>107.756</v>
          </cell>
          <cell r="DX15">
            <v>62.326000000000001</v>
          </cell>
          <cell r="DY15">
            <v>45.430999999999997</v>
          </cell>
          <cell r="DZ15">
            <v>209.93799999999999</v>
          </cell>
          <cell r="EA15">
            <v>60.234999999999999</v>
          </cell>
          <cell r="EB15">
            <v>149.703</v>
          </cell>
          <cell r="EC15">
            <v>643.04399999999998</v>
          </cell>
          <cell r="ED15">
            <v>297.85899999999998</v>
          </cell>
          <cell r="EE15">
            <v>345.18599999999998</v>
          </cell>
          <cell r="EF15">
            <v>454.18599999999998</v>
          </cell>
          <cell r="EG15">
            <v>244.12700000000001</v>
          </cell>
          <cell r="EH15">
            <v>210.059</v>
          </cell>
          <cell r="EI15">
            <v>38.707000000000001</v>
          </cell>
          <cell r="EJ15">
            <v>13.086</v>
          </cell>
          <cell r="EK15">
            <v>25.620999999999999</v>
          </cell>
          <cell r="EL15">
            <v>188.858</v>
          </cell>
          <cell r="EM15">
            <v>53.731000000000002</v>
          </cell>
          <cell r="EN15">
            <v>135.126</v>
          </cell>
          <cell r="EO15">
            <v>251.577</v>
          </cell>
          <cell r="EP15">
            <v>147.69800000000001</v>
          </cell>
          <cell r="EQ15">
            <v>103.879</v>
          </cell>
          <cell r="ER15">
            <v>118.023</v>
          </cell>
          <cell r="ES15">
            <v>80.481999999999999</v>
          </cell>
          <cell r="ET15">
            <v>37.540999999999997</v>
          </cell>
          <cell r="EU15">
            <v>122.741</v>
          </cell>
          <cell r="EV15">
            <v>78.869</v>
          </cell>
          <cell r="EW15">
            <v>43.872</v>
          </cell>
          <cell r="EX15">
            <v>16.303000000000001</v>
          </cell>
          <cell r="EY15">
            <v>8.2710000000000008</v>
          </cell>
          <cell r="EZ15">
            <v>8.0329999999999995</v>
          </cell>
          <cell r="FA15">
            <v>128.83600000000001</v>
          </cell>
          <cell r="FB15">
            <v>68.828999999999994</v>
          </cell>
          <cell r="FC15">
            <v>60.006999999999998</v>
          </cell>
          <cell r="FD15">
            <v>4440.4650000000001</v>
          </cell>
          <cell r="FE15">
            <v>2311.7860000000001</v>
          </cell>
          <cell r="FF15">
            <v>2128.6790000000001</v>
          </cell>
          <cell r="FG15">
            <v>457.78500000000003</v>
          </cell>
          <cell r="FH15">
            <v>242.566</v>
          </cell>
          <cell r="FI15">
            <v>215.21899999999999</v>
          </cell>
          <cell r="FJ15">
            <v>121.982</v>
          </cell>
          <cell r="FK15">
            <v>63.234999999999999</v>
          </cell>
          <cell r="FL15">
            <v>58.747</v>
          </cell>
          <cell r="FM15">
            <v>123.574</v>
          </cell>
          <cell r="FN15">
            <v>63.680999999999997</v>
          </cell>
          <cell r="FO15">
            <v>59.893000000000001</v>
          </cell>
          <cell r="FP15">
            <v>212.22900000000001</v>
          </cell>
          <cell r="FQ15">
            <v>115.65</v>
          </cell>
          <cell r="FR15">
            <v>96.58</v>
          </cell>
          <cell r="FS15">
            <v>3982.68</v>
          </cell>
          <cell r="FT15">
            <v>2069.2199999999998</v>
          </cell>
          <cell r="FU15">
            <v>1913.46</v>
          </cell>
          <cell r="FV15">
            <v>1099.3119999999999</v>
          </cell>
          <cell r="FW15">
            <v>547.56399999999996</v>
          </cell>
          <cell r="FX15">
            <v>551.74800000000005</v>
          </cell>
          <cell r="FY15">
            <v>254.13399999999999</v>
          </cell>
          <cell r="FZ15">
            <v>122.736</v>
          </cell>
          <cell r="GA15">
            <v>131.398</v>
          </cell>
          <cell r="GB15">
            <v>332.589</v>
          </cell>
          <cell r="GC15">
            <v>174.232</v>
          </cell>
          <cell r="GD15">
            <v>158.35599999999999</v>
          </cell>
          <cell r="GE15">
            <v>512.58900000000006</v>
          </cell>
          <cell r="GF15">
            <v>250.595</v>
          </cell>
          <cell r="GG15">
            <v>261.99400000000003</v>
          </cell>
          <cell r="GH15">
            <v>2883.3679999999999</v>
          </cell>
          <cell r="GI15">
            <v>1521.6559999999999</v>
          </cell>
          <cell r="GJ15">
            <v>1361.712</v>
          </cell>
          <cell r="GK15">
            <v>837.601</v>
          </cell>
          <cell r="GL15">
            <v>426.399</v>
          </cell>
          <cell r="GM15">
            <v>411.20100000000002</v>
          </cell>
          <cell r="GN15">
            <v>2045.7670000000001</v>
          </cell>
          <cell r="GO15">
            <v>1095.2570000000001</v>
          </cell>
          <cell r="GP15">
            <v>950.51099999999997</v>
          </cell>
          <cell r="GQ15">
            <v>1131.885</v>
          </cell>
          <cell r="GR15">
            <v>569.04600000000005</v>
          </cell>
          <cell r="GS15">
            <v>562.83900000000006</v>
          </cell>
          <cell r="GT15">
            <v>913.88199999999995</v>
          </cell>
          <cell r="GU15">
            <v>526.21100000000001</v>
          </cell>
          <cell r="GV15">
            <v>387.67099999999999</v>
          </cell>
          <cell r="GW15">
            <v>211.047</v>
          </cell>
          <cell r="GX15">
            <v>122.845</v>
          </cell>
          <cell r="GY15">
            <v>88.200999999999993</v>
          </cell>
          <cell r="GZ15">
            <v>4229.4179999999997</v>
          </cell>
          <cell r="HA15">
            <v>2188.9409999999998</v>
          </cell>
          <cell r="HB15">
            <v>2040.4780000000001</v>
          </cell>
          <cell r="HC15">
            <v>6058.7209999999995</v>
          </cell>
          <cell r="HD15">
            <v>2955.0189999999998</v>
          </cell>
          <cell r="HE15">
            <v>3103.701</v>
          </cell>
          <cell r="HF15">
            <v>850.48599999999999</v>
          </cell>
          <cell r="HG15">
            <v>421.34800000000001</v>
          </cell>
          <cell r="HH15">
            <v>429.13799999999998</v>
          </cell>
          <cell r="HI15">
            <v>618.83900000000006</v>
          </cell>
          <cell r="HJ15">
            <v>311.66899999999998</v>
          </cell>
          <cell r="HK15">
            <v>307.16899999999998</v>
          </cell>
          <cell r="HL15">
            <v>356.22500000000002</v>
          </cell>
          <cell r="HM15">
            <v>196.654</v>
          </cell>
          <cell r="HN15">
            <v>159.571</v>
          </cell>
          <cell r="HO15">
            <v>262.613</v>
          </cell>
          <cell r="HP15">
            <v>115.015</v>
          </cell>
          <cell r="HQ15">
            <v>147.59800000000001</v>
          </cell>
          <cell r="HR15">
            <v>61.225999999999999</v>
          </cell>
          <cell r="HS15">
            <v>24.367000000000001</v>
          </cell>
          <cell r="HT15">
            <v>36.859000000000002</v>
          </cell>
          <cell r="HU15">
            <v>73.81</v>
          </cell>
          <cell r="HV15">
            <v>45.813000000000002</v>
          </cell>
          <cell r="HW15">
            <v>27.997</v>
          </cell>
          <cell r="HX15">
            <v>157.83699999999999</v>
          </cell>
          <cell r="HY15">
            <v>63.866</v>
          </cell>
          <cell r="HZ15">
            <v>93.971999999999994</v>
          </cell>
          <cell r="IA15">
            <v>262.78399999999999</v>
          </cell>
          <cell r="IB15">
            <v>127.137</v>
          </cell>
          <cell r="IC15">
            <v>135.64699999999999</v>
          </cell>
          <cell r="ID15">
            <v>147.755</v>
          </cell>
          <cell r="IE15">
            <v>81.888999999999996</v>
          </cell>
          <cell r="IF15">
            <v>65.867000000000004</v>
          </cell>
          <cell r="IG15">
            <v>10.337</v>
          </cell>
          <cell r="IH15">
            <v>2.44</v>
          </cell>
          <cell r="II15">
            <v>7.8970000000000002</v>
          </cell>
          <cell r="IJ15">
            <v>115.029</v>
          </cell>
          <cell r="IK15">
            <v>45.247999999999998</v>
          </cell>
          <cell r="IL15">
            <v>69.78</v>
          </cell>
          <cell r="IM15">
            <v>179.91</v>
          </cell>
          <cell r="IN15">
            <v>105.387</v>
          </cell>
          <cell r="IO15">
            <v>74.522999999999996</v>
          </cell>
          <cell r="IP15">
            <v>81.927000000000007</v>
          </cell>
          <cell r="IQ15">
            <v>51.741999999999997</v>
          </cell>
        </row>
        <row r="16">
          <cell r="B16">
            <v>116.274</v>
          </cell>
          <cell r="C16">
            <v>133.65799999999999</v>
          </cell>
          <cell r="D16">
            <v>1692.7639999999999</v>
          </cell>
          <cell r="E16">
            <v>854.96600000000001</v>
          </cell>
          <cell r="F16">
            <v>837.79700000000003</v>
          </cell>
          <cell r="G16">
            <v>3186.395</v>
          </cell>
          <cell r="H16">
            <v>1641.038</v>
          </cell>
          <cell r="I16">
            <v>1545.357</v>
          </cell>
          <cell r="J16">
            <v>719.755</v>
          </cell>
          <cell r="K16">
            <v>343.41199999999998</v>
          </cell>
          <cell r="L16">
            <v>376.34300000000002</v>
          </cell>
          <cell r="M16">
            <v>460.18700000000001</v>
          </cell>
          <cell r="N16">
            <v>208.208</v>
          </cell>
          <cell r="O16">
            <v>251.98</v>
          </cell>
          <cell r="P16">
            <v>328.988</v>
          </cell>
          <cell r="Q16">
            <v>150.107</v>
          </cell>
          <cell r="R16">
            <v>178.881</v>
          </cell>
          <cell r="S16">
            <v>131.19900000000001</v>
          </cell>
          <cell r="T16">
            <v>58.100999999999999</v>
          </cell>
          <cell r="U16">
            <v>73.099000000000004</v>
          </cell>
          <cell r="V16">
            <v>113.645</v>
          </cell>
          <cell r="W16">
            <v>42.191000000000003</v>
          </cell>
          <cell r="X16">
            <v>71.453999999999994</v>
          </cell>
          <cell r="Y16">
            <v>97.418000000000006</v>
          </cell>
          <cell r="Z16">
            <v>58.683</v>
          </cell>
          <cell r="AA16">
            <v>38.734999999999999</v>
          </cell>
          <cell r="AB16">
            <v>162.15</v>
          </cell>
          <cell r="AC16">
            <v>76.521000000000001</v>
          </cell>
          <cell r="AD16">
            <v>85.629000000000005</v>
          </cell>
          <cell r="AE16">
            <v>333.69600000000003</v>
          </cell>
          <cell r="AF16">
            <v>149.03299999999999</v>
          </cell>
          <cell r="AG16">
            <v>184.66300000000001</v>
          </cell>
          <cell r="AH16">
            <v>186.625</v>
          </cell>
          <cell r="AI16">
            <v>81.432000000000002</v>
          </cell>
          <cell r="AJ16">
            <v>105.193</v>
          </cell>
          <cell r="AK16">
            <v>37.521000000000001</v>
          </cell>
          <cell r="AL16">
            <v>10.445</v>
          </cell>
          <cell r="AM16">
            <v>27.076000000000001</v>
          </cell>
          <cell r="AN16">
            <v>147.071</v>
          </cell>
          <cell r="AO16">
            <v>67.600999999999999</v>
          </cell>
          <cell r="AP16">
            <v>79.47</v>
          </cell>
          <cell r="AQ16">
            <v>175.804</v>
          </cell>
          <cell r="AR16">
            <v>102.446</v>
          </cell>
          <cell r="AS16">
            <v>73.358999999999995</v>
          </cell>
          <cell r="AT16">
            <v>63.314</v>
          </cell>
          <cell r="AU16">
            <v>40.244</v>
          </cell>
          <cell r="AV16">
            <v>23.07</v>
          </cell>
          <cell r="AW16">
            <v>63.307000000000002</v>
          </cell>
          <cell r="AX16">
            <v>34.841999999999999</v>
          </cell>
          <cell r="AY16">
            <v>28.465</v>
          </cell>
          <cell r="AZ16">
            <v>16.856999999999999</v>
          </cell>
          <cell r="BA16">
            <v>8.6959999999999997</v>
          </cell>
          <cell r="BB16">
            <v>8.1609999999999996</v>
          </cell>
          <cell r="BC16">
            <v>112.497</v>
          </cell>
          <cell r="BD16">
            <v>67.602999999999994</v>
          </cell>
          <cell r="BE16">
            <v>44.893999999999998</v>
          </cell>
          <cell r="BF16">
            <v>5894.451</v>
          </cell>
          <cell r="BG16">
            <v>3127.0529999999999</v>
          </cell>
          <cell r="BH16">
            <v>2767.3980000000001</v>
          </cell>
          <cell r="BI16">
            <v>1169.0719999999999</v>
          </cell>
          <cell r="BJ16">
            <v>607.57899999999995</v>
          </cell>
          <cell r="BK16">
            <v>561.49300000000005</v>
          </cell>
          <cell r="BL16">
            <v>277.483</v>
          </cell>
          <cell r="BM16">
            <v>131.006</v>
          </cell>
          <cell r="BN16">
            <v>146.47800000000001</v>
          </cell>
          <cell r="BO16">
            <v>328.73700000000002</v>
          </cell>
          <cell r="BP16">
            <v>167.25299999999999</v>
          </cell>
          <cell r="BQ16">
            <v>161.48400000000001</v>
          </cell>
          <cell r="BR16">
            <v>562.85199999999998</v>
          </cell>
          <cell r="BS16">
            <v>309.32100000000003</v>
          </cell>
          <cell r="BT16">
            <v>253.53100000000001</v>
          </cell>
          <cell r="BU16">
            <v>4725.3789999999999</v>
          </cell>
          <cell r="BV16">
            <v>2519.4740000000002</v>
          </cell>
          <cell r="BW16">
            <v>2205.9050000000002</v>
          </cell>
          <cell r="BX16">
            <v>2503.2979999999998</v>
          </cell>
          <cell r="BY16">
            <v>1324.453</v>
          </cell>
          <cell r="BZ16">
            <v>1178.845</v>
          </cell>
          <cell r="CA16">
            <v>671.85</v>
          </cell>
          <cell r="CB16">
            <v>336.99400000000003</v>
          </cell>
          <cell r="CC16">
            <v>334.85500000000002</v>
          </cell>
          <cell r="CD16">
            <v>772.30399999999997</v>
          </cell>
          <cell r="CE16">
            <v>419.65100000000001</v>
          </cell>
          <cell r="CF16">
            <v>352.65199999999999</v>
          </cell>
          <cell r="CG16">
            <v>1059.145</v>
          </cell>
          <cell r="CH16">
            <v>567.80700000000002</v>
          </cell>
          <cell r="CI16">
            <v>491.33800000000002</v>
          </cell>
          <cell r="CJ16">
            <v>2222.0810000000001</v>
          </cell>
          <cell r="CK16">
            <v>1195.021</v>
          </cell>
          <cell r="CL16">
            <v>1027.06</v>
          </cell>
          <cell r="CM16">
            <v>1238.2940000000001</v>
          </cell>
          <cell r="CN16">
            <v>660.56500000000005</v>
          </cell>
          <cell r="CO16">
            <v>577.72900000000004</v>
          </cell>
          <cell r="CP16">
            <v>983.78700000000003</v>
          </cell>
          <cell r="CQ16">
            <v>534.45600000000002</v>
          </cell>
          <cell r="CR16">
            <v>449.33100000000002</v>
          </cell>
          <cell r="CS16">
            <v>862.53700000000003</v>
          </cell>
          <cell r="CT16">
            <v>458.97800000000001</v>
          </cell>
          <cell r="CU16">
            <v>403.55900000000003</v>
          </cell>
          <cell r="CV16">
            <v>121.25</v>
          </cell>
          <cell r="CW16">
            <v>75.477999999999994</v>
          </cell>
          <cell r="CX16">
            <v>45.773000000000003</v>
          </cell>
          <cell r="CY16">
            <v>583.01</v>
          </cell>
          <cell r="CZ16">
            <v>334.98500000000001</v>
          </cell>
          <cell r="DA16">
            <v>248.02600000000001</v>
          </cell>
          <cell r="DB16">
            <v>5311.4409999999998</v>
          </cell>
          <cell r="DC16">
            <v>2792.069</v>
          </cell>
          <cell r="DD16">
            <v>2519.3719999999998</v>
          </cell>
          <cell r="DE16">
            <v>7166.3149999999996</v>
          </cell>
          <cell r="DF16">
            <v>3543.605</v>
          </cell>
          <cell r="DG16">
            <v>3622.71</v>
          </cell>
          <cell r="DH16">
            <v>1471.42</v>
          </cell>
          <cell r="DI16">
            <v>751.79600000000005</v>
          </cell>
          <cell r="DJ16">
            <v>719.62400000000002</v>
          </cell>
          <cell r="DK16">
            <v>1153.146</v>
          </cell>
          <cell r="DL16">
            <v>626.005</v>
          </cell>
          <cell r="DM16">
            <v>527.14200000000005</v>
          </cell>
          <cell r="DN16">
            <v>808.84199999999998</v>
          </cell>
          <cell r="DO16">
            <v>457.59899999999999</v>
          </cell>
          <cell r="DP16">
            <v>351.24200000000002</v>
          </cell>
          <cell r="DQ16">
            <v>344.30500000000001</v>
          </cell>
          <cell r="DR16">
            <v>168.405</v>
          </cell>
          <cell r="DS16">
            <v>175.899</v>
          </cell>
          <cell r="DT16">
            <v>114.875</v>
          </cell>
          <cell r="DU16">
            <v>53.052999999999997</v>
          </cell>
          <cell r="DV16">
            <v>61.820999999999998</v>
          </cell>
          <cell r="DW16">
            <v>107.121</v>
          </cell>
          <cell r="DX16">
            <v>63.295000000000002</v>
          </cell>
          <cell r="DY16">
            <v>43.825000000000003</v>
          </cell>
          <cell r="DZ16">
            <v>211.15299999999999</v>
          </cell>
          <cell r="EA16">
            <v>62.496000000000002</v>
          </cell>
          <cell r="EB16">
            <v>148.65700000000001</v>
          </cell>
          <cell r="EC16">
            <v>658.52700000000004</v>
          </cell>
          <cell r="ED16">
            <v>320.75299999999999</v>
          </cell>
          <cell r="EE16">
            <v>337.77499999999998</v>
          </cell>
          <cell r="EF16">
            <v>459.77600000000001</v>
          </cell>
          <cell r="EG16">
            <v>259.41399999999999</v>
          </cell>
          <cell r="EH16">
            <v>200.36199999999999</v>
          </cell>
          <cell r="EI16">
            <v>33.834000000000003</v>
          </cell>
          <cell r="EJ16">
            <v>17.611000000000001</v>
          </cell>
          <cell r="EK16">
            <v>16.222999999999999</v>
          </cell>
          <cell r="EL16">
            <v>198.751</v>
          </cell>
          <cell r="EM16">
            <v>61.338999999999999</v>
          </cell>
          <cell r="EN16">
            <v>137.41200000000001</v>
          </cell>
          <cell r="EO16">
            <v>242.75700000000001</v>
          </cell>
          <cell r="EP16">
            <v>140.023</v>
          </cell>
          <cell r="EQ16">
            <v>102.733</v>
          </cell>
          <cell r="ER16">
            <v>106.369</v>
          </cell>
          <cell r="ES16">
            <v>70.106999999999999</v>
          </cell>
          <cell r="ET16">
            <v>36.262</v>
          </cell>
          <cell r="EU16">
            <v>123.235</v>
          </cell>
          <cell r="EV16">
            <v>75.570999999999998</v>
          </cell>
          <cell r="EW16">
            <v>47.662999999999997</v>
          </cell>
          <cell r="EX16">
            <v>16.373999999999999</v>
          </cell>
          <cell r="EY16">
            <v>6.7629999999999999</v>
          </cell>
          <cell r="EZ16">
            <v>9.6120000000000001</v>
          </cell>
          <cell r="FA16">
            <v>119.52200000000001</v>
          </cell>
          <cell r="FB16">
            <v>64.451999999999998</v>
          </cell>
          <cell r="FC16">
            <v>55.07</v>
          </cell>
          <cell r="FD16">
            <v>4548.366</v>
          </cell>
          <cell r="FE16">
            <v>2376.8850000000002</v>
          </cell>
          <cell r="FF16">
            <v>2171.4810000000002</v>
          </cell>
          <cell r="FG16">
            <v>451.98200000000003</v>
          </cell>
          <cell r="FH16">
            <v>231.245</v>
          </cell>
          <cell r="FI16">
            <v>220.73699999999999</v>
          </cell>
          <cell r="FJ16">
            <v>112.069</v>
          </cell>
          <cell r="FK16">
            <v>59.637999999999998</v>
          </cell>
          <cell r="FL16">
            <v>52.432000000000002</v>
          </cell>
          <cell r="FM16">
            <v>137.416</v>
          </cell>
          <cell r="FN16">
            <v>70.033000000000001</v>
          </cell>
          <cell r="FO16">
            <v>67.382999999999996</v>
          </cell>
          <cell r="FP16">
            <v>202.49600000000001</v>
          </cell>
          <cell r="FQ16">
            <v>101.574</v>
          </cell>
          <cell r="FR16">
            <v>100.922</v>
          </cell>
          <cell r="FS16">
            <v>4096.384</v>
          </cell>
          <cell r="FT16">
            <v>2145.6410000000001</v>
          </cell>
          <cell r="FU16">
            <v>1950.7429999999999</v>
          </cell>
          <cell r="FV16">
            <v>1165.598</v>
          </cell>
          <cell r="FW16">
            <v>575.04700000000003</v>
          </cell>
          <cell r="FX16">
            <v>590.55200000000002</v>
          </cell>
          <cell r="FY16">
            <v>261.875</v>
          </cell>
          <cell r="FZ16">
            <v>131.25800000000001</v>
          </cell>
          <cell r="GA16">
            <v>130.61600000000001</v>
          </cell>
          <cell r="GB16">
            <v>392.32499999999999</v>
          </cell>
          <cell r="GC16">
            <v>194.571</v>
          </cell>
          <cell r="GD16">
            <v>197.75299999999999</v>
          </cell>
          <cell r="GE16">
            <v>511.399</v>
          </cell>
          <cell r="GF16">
            <v>249.21700000000001</v>
          </cell>
          <cell r="GG16">
            <v>262.18200000000002</v>
          </cell>
          <cell r="GH16">
            <v>2930.7860000000001</v>
          </cell>
          <cell r="GI16">
            <v>1570.5940000000001</v>
          </cell>
          <cell r="GJ16">
            <v>1360.192</v>
          </cell>
          <cell r="GK16">
            <v>800.31100000000004</v>
          </cell>
          <cell r="GL16">
            <v>414.51299999999998</v>
          </cell>
          <cell r="GM16">
            <v>385.79899999999998</v>
          </cell>
          <cell r="GN16">
            <v>2130.4740000000002</v>
          </cell>
          <cell r="GO16">
            <v>1156.0809999999999</v>
          </cell>
          <cell r="GP16">
            <v>974.39300000000003</v>
          </cell>
          <cell r="GQ16">
            <v>1180.3430000000001</v>
          </cell>
          <cell r="GR16">
            <v>592.97299999999996</v>
          </cell>
          <cell r="GS16">
            <v>587.37</v>
          </cell>
          <cell r="GT16">
            <v>950.13099999999997</v>
          </cell>
          <cell r="GU16">
            <v>563.10799999999995</v>
          </cell>
          <cell r="GV16">
            <v>387.02300000000002</v>
          </cell>
          <cell r="GW16">
            <v>218.15899999999999</v>
          </cell>
          <cell r="GX16">
            <v>121.633</v>
          </cell>
          <cell r="GY16">
            <v>96.525999999999996</v>
          </cell>
          <cell r="GZ16">
            <v>4330.2070000000003</v>
          </cell>
          <cell r="HA16">
            <v>2255.2530000000002</v>
          </cell>
          <cell r="HB16">
            <v>2074.9540000000002</v>
          </cell>
          <cell r="HC16">
            <v>6169.2820000000002</v>
          </cell>
          <cell r="HD16">
            <v>3010.3969999999999</v>
          </cell>
          <cell r="HE16">
            <v>3158.8850000000002</v>
          </cell>
          <cell r="HF16">
            <v>901.53200000000004</v>
          </cell>
          <cell r="HG16">
            <v>444.33699999999999</v>
          </cell>
          <cell r="HH16">
            <v>457.19499999999999</v>
          </cell>
          <cell r="HI16">
            <v>667.9</v>
          </cell>
          <cell r="HJ16">
            <v>333.17700000000002</v>
          </cell>
          <cell r="HK16">
            <v>334.72399999999999</v>
          </cell>
          <cell r="HL16">
            <v>390.59199999999998</v>
          </cell>
          <cell r="HM16">
            <v>216.51300000000001</v>
          </cell>
          <cell r="HN16">
            <v>174.08</v>
          </cell>
          <cell r="HO16">
            <v>277.30799999999999</v>
          </cell>
          <cell r="HP16">
            <v>116.664</v>
          </cell>
          <cell r="HQ16">
            <v>160.64400000000001</v>
          </cell>
          <cell r="HR16">
            <v>76.108999999999995</v>
          </cell>
          <cell r="HS16">
            <v>25.384</v>
          </cell>
          <cell r="HT16">
            <v>50.725999999999999</v>
          </cell>
          <cell r="HU16">
            <v>75.733999999999995</v>
          </cell>
          <cell r="HV16">
            <v>45.05</v>
          </cell>
          <cell r="HW16">
            <v>30.684000000000001</v>
          </cell>
          <cell r="HX16">
            <v>157.89699999999999</v>
          </cell>
          <cell r="HY16">
            <v>66.11</v>
          </cell>
          <cell r="HZ16">
            <v>91.787000000000006</v>
          </cell>
          <cell r="IA16">
            <v>251.74199999999999</v>
          </cell>
          <cell r="IB16">
            <v>119.693</v>
          </cell>
          <cell r="IC16">
            <v>132.04900000000001</v>
          </cell>
          <cell r="ID16">
            <v>144.96199999999999</v>
          </cell>
          <cell r="IE16">
            <v>77.849999999999994</v>
          </cell>
          <cell r="IF16">
            <v>67.111999999999995</v>
          </cell>
          <cell r="IG16">
            <v>13.888</v>
          </cell>
          <cell r="IH16">
            <v>2.1139999999999999</v>
          </cell>
          <cell r="II16">
            <v>11.773999999999999</v>
          </cell>
          <cell r="IJ16">
            <v>106.779</v>
          </cell>
          <cell r="IK16">
            <v>41.843000000000004</v>
          </cell>
          <cell r="IL16">
            <v>64.936000000000007</v>
          </cell>
          <cell r="IM16">
            <v>200.04900000000001</v>
          </cell>
          <cell r="IN16">
            <v>113.1</v>
          </cell>
          <cell r="IO16">
            <v>86.948999999999998</v>
          </cell>
          <cell r="IP16">
            <v>89.912999999999997</v>
          </cell>
          <cell r="IQ16">
            <v>58.905999999999999</v>
          </cell>
        </row>
        <row r="17">
          <cell r="B17">
            <v>122.78100000000001</v>
          </cell>
          <cell r="C17">
            <v>123.30500000000001</v>
          </cell>
          <cell r="D17">
            <v>1621.261</v>
          </cell>
          <cell r="E17">
            <v>809.96900000000005</v>
          </cell>
          <cell r="F17">
            <v>811.29200000000003</v>
          </cell>
          <cell r="G17">
            <v>3072.5219999999999</v>
          </cell>
          <cell r="H17">
            <v>1577.72</v>
          </cell>
          <cell r="I17">
            <v>1494.8009999999999</v>
          </cell>
          <cell r="J17">
            <v>664.48500000000001</v>
          </cell>
          <cell r="K17">
            <v>312.76499999999999</v>
          </cell>
          <cell r="L17">
            <v>351.72</v>
          </cell>
          <cell r="M17">
            <v>461.78899999999999</v>
          </cell>
          <cell r="N17">
            <v>209.684</v>
          </cell>
          <cell r="O17">
            <v>252.10499999999999</v>
          </cell>
          <cell r="P17">
            <v>318.38900000000001</v>
          </cell>
          <cell r="Q17">
            <v>158.92400000000001</v>
          </cell>
          <cell r="R17">
            <v>159.46600000000001</v>
          </cell>
          <cell r="S17">
            <v>143.4</v>
          </cell>
          <cell r="T17">
            <v>50.76</v>
          </cell>
          <cell r="U17">
            <v>92.638999999999996</v>
          </cell>
          <cell r="V17">
            <v>102.44499999999999</v>
          </cell>
          <cell r="W17">
            <v>46.875999999999998</v>
          </cell>
          <cell r="X17">
            <v>55.569000000000003</v>
          </cell>
          <cell r="Y17">
            <v>95.447000000000003</v>
          </cell>
          <cell r="Z17">
            <v>51.524000000000001</v>
          </cell>
          <cell r="AA17">
            <v>43.923000000000002</v>
          </cell>
          <cell r="AB17">
            <v>107.249</v>
          </cell>
          <cell r="AC17">
            <v>51.557000000000002</v>
          </cell>
          <cell r="AD17">
            <v>55.692</v>
          </cell>
          <cell r="AE17">
            <v>272.67200000000003</v>
          </cell>
          <cell r="AF17">
            <v>126.541</v>
          </cell>
          <cell r="AG17">
            <v>146.131</v>
          </cell>
          <cell r="AH17">
            <v>165.67500000000001</v>
          </cell>
          <cell r="AI17">
            <v>76.381</v>
          </cell>
          <cell r="AJ17">
            <v>89.293999999999997</v>
          </cell>
          <cell r="AK17">
            <v>29.946000000000002</v>
          </cell>
          <cell r="AL17">
            <v>13.688000000000001</v>
          </cell>
          <cell r="AM17">
            <v>16.257999999999999</v>
          </cell>
          <cell r="AN17">
            <v>106.997</v>
          </cell>
          <cell r="AO17">
            <v>50.16</v>
          </cell>
          <cell r="AP17">
            <v>56.837000000000003</v>
          </cell>
          <cell r="AQ17">
            <v>176.10900000000001</v>
          </cell>
          <cell r="AR17">
            <v>99.320999999999998</v>
          </cell>
          <cell r="AS17">
            <v>76.789000000000001</v>
          </cell>
          <cell r="AT17">
            <v>88.956000000000003</v>
          </cell>
          <cell r="AU17">
            <v>51.231000000000002</v>
          </cell>
          <cell r="AV17">
            <v>37.725000000000001</v>
          </cell>
          <cell r="AW17">
            <v>80.411000000000001</v>
          </cell>
          <cell r="AX17">
            <v>46.4</v>
          </cell>
          <cell r="AY17">
            <v>34.01</v>
          </cell>
          <cell r="AZ17">
            <v>22.977</v>
          </cell>
          <cell r="BA17">
            <v>15.494999999999999</v>
          </cell>
          <cell r="BB17">
            <v>7.4820000000000002</v>
          </cell>
          <cell r="BC17">
            <v>95.698999999999998</v>
          </cell>
          <cell r="BD17">
            <v>52.920999999999999</v>
          </cell>
          <cell r="BE17">
            <v>42.777999999999999</v>
          </cell>
          <cell r="BF17">
            <v>5884.6890000000003</v>
          </cell>
          <cell r="BG17">
            <v>3112.6210000000001</v>
          </cell>
          <cell r="BH17">
            <v>2772.0680000000002</v>
          </cell>
          <cell r="BI17">
            <v>1058.98</v>
          </cell>
          <cell r="BJ17">
            <v>535.75400000000002</v>
          </cell>
          <cell r="BK17">
            <v>523.226</v>
          </cell>
          <cell r="BL17">
            <v>306.43599999999998</v>
          </cell>
          <cell r="BM17">
            <v>145.886</v>
          </cell>
          <cell r="BN17">
            <v>160.54900000000001</v>
          </cell>
          <cell r="BO17">
            <v>320.00599999999997</v>
          </cell>
          <cell r="BP17">
            <v>151.75299999999999</v>
          </cell>
          <cell r="BQ17">
            <v>168.25299999999999</v>
          </cell>
          <cell r="BR17">
            <v>432.53800000000001</v>
          </cell>
          <cell r="BS17">
            <v>238.11500000000001</v>
          </cell>
          <cell r="BT17">
            <v>194.42400000000001</v>
          </cell>
          <cell r="BU17">
            <v>4825.7089999999998</v>
          </cell>
          <cell r="BV17">
            <v>2576.8670000000002</v>
          </cell>
          <cell r="BW17">
            <v>2248.8420000000001</v>
          </cell>
          <cell r="BX17">
            <v>2478.5520000000001</v>
          </cell>
          <cell r="BY17">
            <v>1296.1369999999999</v>
          </cell>
          <cell r="BZ17">
            <v>1182.414</v>
          </cell>
          <cell r="CA17">
            <v>625.60900000000004</v>
          </cell>
          <cell r="CB17">
            <v>316.75</v>
          </cell>
          <cell r="CC17">
            <v>308.858</v>
          </cell>
          <cell r="CD17">
            <v>740.71699999999998</v>
          </cell>
          <cell r="CE17">
            <v>396.91199999999998</v>
          </cell>
          <cell r="CF17">
            <v>343.80500000000001</v>
          </cell>
          <cell r="CG17">
            <v>1112.2260000000001</v>
          </cell>
          <cell r="CH17">
            <v>582.47500000000002</v>
          </cell>
          <cell r="CI17">
            <v>529.75099999999998</v>
          </cell>
          <cell r="CJ17">
            <v>2347.1579999999999</v>
          </cell>
          <cell r="CK17">
            <v>1280.73</v>
          </cell>
          <cell r="CL17">
            <v>1066.4280000000001</v>
          </cell>
          <cell r="CM17">
            <v>1353.4259999999999</v>
          </cell>
          <cell r="CN17">
            <v>733.39400000000001</v>
          </cell>
          <cell r="CO17">
            <v>620.03099999999995</v>
          </cell>
          <cell r="CP17">
            <v>993.73199999999997</v>
          </cell>
          <cell r="CQ17">
            <v>547.33500000000004</v>
          </cell>
          <cell r="CR17">
            <v>446.39600000000002</v>
          </cell>
          <cell r="CS17">
            <v>870.31700000000001</v>
          </cell>
          <cell r="CT17">
            <v>474.96100000000001</v>
          </cell>
          <cell r="CU17">
            <v>395.35599999999999</v>
          </cell>
          <cell r="CV17">
            <v>123.414</v>
          </cell>
          <cell r="CW17">
            <v>72.373999999999995</v>
          </cell>
          <cell r="CX17">
            <v>51.04</v>
          </cell>
          <cell r="CY17">
            <v>499.48500000000001</v>
          </cell>
          <cell r="CZ17">
            <v>268.00599999999997</v>
          </cell>
          <cell r="DA17">
            <v>231.47900000000001</v>
          </cell>
          <cell r="DB17">
            <v>5385.2039999999997</v>
          </cell>
          <cell r="DC17">
            <v>2844.6149999999998</v>
          </cell>
          <cell r="DD17">
            <v>2540.5889999999999</v>
          </cell>
          <cell r="DE17">
            <v>7159.902</v>
          </cell>
          <cell r="DF17">
            <v>3536.3310000000001</v>
          </cell>
          <cell r="DG17">
            <v>3623.5709999999999</v>
          </cell>
          <cell r="DH17">
            <v>1368.3309999999999</v>
          </cell>
          <cell r="DI17">
            <v>650.50099999999998</v>
          </cell>
          <cell r="DJ17">
            <v>717.83100000000002</v>
          </cell>
          <cell r="DK17">
            <v>1052.7719999999999</v>
          </cell>
          <cell r="DL17">
            <v>532.60699999999997</v>
          </cell>
          <cell r="DM17">
            <v>520.16499999999996</v>
          </cell>
          <cell r="DN17">
            <v>715.04200000000003</v>
          </cell>
          <cell r="DO17">
            <v>372.88900000000001</v>
          </cell>
          <cell r="DP17">
            <v>342.15300000000002</v>
          </cell>
          <cell r="DQ17">
            <v>337.73099999999999</v>
          </cell>
          <cell r="DR17">
            <v>159.71799999999999</v>
          </cell>
          <cell r="DS17">
            <v>178.01300000000001</v>
          </cell>
          <cell r="DT17">
            <v>109.51</v>
          </cell>
          <cell r="DU17">
            <v>45.63</v>
          </cell>
          <cell r="DV17">
            <v>63.878999999999998</v>
          </cell>
          <cell r="DW17">
            <v>121.02</v>
          </cell>
          <cell r="DX17">
            <v>71.236000000000004</v>
          </cell>
          <cell r="DY17">
            <v>49.783999999999999</v>
          </cell>
          <cell r="DZ17">
            <v>194.53899999999999</v>
          </cell>
          <cell r="EA17">
            <v>46.658000000000001</v>
          </cell>
          <cell r="EB17">
            <v>147.881</v>
          </cell>
          <cell r="EC17">
            <v>523.60699999999997</v>
          </cell>
          <cell r="ED17">
            <v>228.95699999999999</v>
          </cell>
          <cell r="EE17">
            <v>294.64999999999998</v>
          </cell>
          <cell r="EF17">
            <v>337.66500000000002</v>
          </cell>
          <cell r="EG17">
            <v>180.28899999999999</v>
          </cell>
          <cell r="EH17">
            <v>157.376</v>
          </cell>
          <cell r="EI17">
            <v>31.497</v>
          </cell>
          <cell r="EJ17">
            <v>13.337999999999999</v>
          </cell>
          <cell r="EK17">
            <v>18.158999999999999</v>
          </cell>
          <cell r="EL17">
            <v>185.94200000000001</v>
          </cell>
          <cell r="EM17">
            <v>48.667999999999999</v>
          </cell>
          <cell r="EN17">
            <v>137.274</v>
          </cell>
          <cell r="EO17">
            <v>291.43700000000001</v>
          </cell>
          <cell r="EP17">
            <v>156.94300000000001</v>
          </cell>
          <cell r="EQ17">
            <v>134.494</v>
          </cell>
          <cell r="ER17">
            <v>174.77</v>
          </cell>
          <cell r="ES17">
            <v>98.686000000000007</v>
          </cell>
          <cell r="ET17">
            <v>76.084000000000003</v>
          </cell>
          <cell r="EU17">
            <v>161.82</v>
          </cell>
          <cell r="EV17">
            <v>87.716999999999999</v>
          </cell>
          <cell r="EW17">
            <v>74.102999999999994</v>
          </cell>
          <cell r="EX17">
            <v>24.588999999999999</v>
          </cell>
          <cell r="EY17">
            <v>11.711</v>
          </cell>
          <cell r="EZ17">
            <v>12.877000000000001</v>
          </cell>
          <cell r="FA17">
            <v>129.61699999999999</v>
          </cell>
          <cell r="FB17">
            <v>69.225999999999999</v>
          </cell>
          <cell r="FC17">
            <v>60.390999999999998</v>
          </cell>
          <cell r="FD17">
            <v>4545.1970000000001</v>
          </cell>
          <cell r="FE17">
            <v>2356.83</v>
          </cell>
          <cell r="FF17">
            <v>2188.3670000000002</v>
          </cell>
          <cell r="FG17">
            <v>454.35899999999998</v>
          </cell>
          <cell r="FH17">
            <v>231.68799999999999</v>
          </cell>
          <cell r="FI17">
            <v>222.67</v>
          </cell>
          <cell r="FJ17">
            <v>125.185</v>
          </cell>
          <cell r="FK17">
            <v>65.944999999999993</v>
          </cell>
          <cell r="FL17">
            <v>59.24</v>
          </cell>
          <cell r="FM17">
            <v>136.429</v>
          </cell>
          <cell r="FN17">
            <v>66.247</v>
          </cell>
          <cell r="FO17">
            <v>70.182000000000002</v>
          </cell>
          <cell r="FP17">
            <v>192.744</v>
          </cell>
          <cell r="FQ17">
            <v>99.495999999999995</v>
          </cell>
          <cell r="FR17">
            <v>93.248000000000005</v>
          </cell>
          <cell r="FS17">
            <v>4090.8389999999999</v>
          </cell>
          <cell r="FT17">
            <v>2125.1419999999998</v>
          </cell>
          <cell r="FU17">
            <v>1965.6969999999999</v>
          </cell>
          <cell r="FV17">
            <v>1105.748</v>
          </cell>
          <cell r="FW17">
            <v>551.03099999999995</v>
          </cell>
          <cell r="FX17">
            <v>554.71699999999998</v>
          </cell>
          <cell r="FY17">
            <v>253.27600000000001</v>
          </cell>
          <cell r="FZ17">
            <v>122.062</v>
          </cell>
          <cell r="GA17">
            <v>131.214</v>
          </cell>
          <cell r="GB17">
            <v>324.24299999999999</v>
          </cell>
          <cell r="GC17">
            <v>151.619</v>
          </cell>
          <cell r="GD17">
            <v>172.624</v>
          </cell>
          <cell r="GE17">
            <v>528.22900000000004</v>
          </cell>
          <cell r="GF17">
            <v>277.34899999999999</v>
          </cell>
          <cell r="GG17">
            <v>250.88</v>
          </cell>
          <cell r="GH17">
            <v>2985.0909999999999</v>
          </cell>
          <cell r="GI17">
            <v>1574.1110000000001</v>
          </cell>
          <cell r="GJ17">
            <v>1410.979</v>
          </cell>
          <cell r="GK17">
            <v>877.02</v>
          </cell>
          <cell r="GL17">
            <v>442.88200000000001</v>
          </cell>
          <cell r="GM17">
            <v>434.13799999999998</v>
          </cell>
          <cell r="GN17">
            <v>2108.0709999999999</v>
          </cell>
          <cell r="GO17">
            <v>1131.23</v>
          </cell>
          <cell r="GP17">
            <v>976.84100000000001</v>
          </cell>
          <cell r="GQ17">
            <v>1159.595</v>
          </cell>
          <cell r="GR17">
            <v>586.19600000000003</v>
          </cell>
          <cell r="GS17">
            <v>573.399</v>
          </cell>
          <cell r="GT17">
            <v>948.476</v>
          </cell>
          <cell r="GU17">
            <v>545.03399999999999</v>
          </cell>
          <cell r="GV17">
            <v>403.44200000000001</v>
          </cell>
          <cell r="GW17">
            <v>222.67599999999999</v>
          </cell>
          <cell r="GX17">
            <v>113.89100000000001</v>
          </cell>
          <cell r="GY17">
            <v>108.785</v>
          </cell>
          <cell r="GZ17">
            <v>4322.5209999999997</v>
          </cell>
          <cell r="HA17">
            <v>2242.9389999999999</v>
          </cell>
          <cell r="HB17">
            <v>2079.5819999999999</v>
          </cell>
          <cell r="HC17">
            <v>6184.6289999999999</v>
          </cell>
          <cell r="HD17">
            <v>3015.84</v>
          </cell>
          <cell r="HE17">
            <v>3168.7890000000002</v>
          </cell>
          <cell r="HF17">
            <v>900.32899999999995</v>
          </cell>
          <cell r="HG17">
            <v>418.25099999999998</v>
          </cell>
          <cell r="HH17">
            <v>482.07799999999997</v>
          </cell>
          <cell r="HI17">
            <v>672.23299999999995</v>
          </cell>
          <cell r="HJ17">
            <v>315.93299999999999</v>
          </cell>
          <cell r="HK17">
            <v>356.3</v>
          </cell>
          <cell r="HL17">
            <v>393.83300000000003</v>
          </cell>
          <cell r="HM17">
            <v>200.197</v>
          </cell>
          <cell r="HN17">
            <v>193.636</v>
          </cell>
          <cell r="HO17">
            <v>278.39999999999998</v>
          </cell>
          <cell r="HP17">
            <v>115.73699999999999</v>
          </cell>
          <cell r="HQ17">
            <v>162.66399999999999</v>
          </cell>
          <cell r="HR17">
            <v>78.510999999999996</v>
          </cell>
          <cell r="HS17">
            <v>39.460999999999999</v>
          </cell>
          <cell r="HT17">
            <v>39.051000000000002</v>
          </cell>
          <cell r="HU17">
            <v>70.495999999999995</v>
          </cell>
          <cell r="HV17">
            <v>38.14</v>
          </cell>
          <cell r="HW17">
            <v>32.356000000000002</v>
          </cell>
          <cell r="HX17">
            <v>157.6</v>
          </cell>
          <cell r="HY17">
            <v>64.177999999999997</v>
          </cell>
          <cell r="HZ17">
            <v>93.421999999999997</v>
          </cell>
          <cell r="IA17">
            <v>236.28</v>
          </cell>
          <cell r="IB17">
            <v>107.265</v>
          </cell>
          <cell r="IC17">
            <v>129.01599999999999</v>
          </cell>
          <cell r="ID17">
            <v>139.93199999999999</v>
          </cell>
          <cell r="IE17">
            <v>70.849999999999994</v>
          </cell>
          <cell r="IF17">
            <v>69.081999999999994</v>
          </cell>
          <cell r="IG17">
            <v>12.218</v>
          </cell>
          <cell r="IH17">
            <v>7.327</v>
          </cell>
          <cell r="II17">
            <v>4.891</v>
          </cell>
          <cell r="IJ17">
            <v>96.347999999999999</v>
          </cell>
          <cell r="IK17">
            <v>36.414999999999999</v>
          </cell>
          <cell r="IL17">
            <v>59.933999999999997</v>
          </cell>
          <cell r="IM17">
            <v>214.49199999999999</v>
          </cell>
          <cell r="IN17">
            <v>108.94499999999999</v>
          </cell>
          <cell r="IO17">
            <v>105.547</v>
          </cell>
          <cell r="IP17">
            <v>117.292</v>
          </cell>
          <cell r="IQ17">
            <v>60.454000000000001</v>
          </cell>
        </row>
        <row r="18">
          <cell r="B18">
            <v>141.02000000000001</v>
          </cell>
          <cell r="C18">
            <v>171.61699999999999</v>
          </cell>
          <cell r="D18">
            <v>1645.425</v>
          </cell>
          <cell r="E18">
            <v>837.24300000000005</v>
          </cell>
          <cell r="F18">
            <v>808.18200000000002</v>
          </cell>
          <cell r="G18">
            <v>3016.0920000000001</v>
          </cell>
          <cell r="H18">
            <v>1545.1120000000001</v>
          </cell>
          <cell r="I18">
            <v>1470.98</v>
          </cell>
          <cell r="J18">
            <v>764.851</v>
          </cell>
          <cell r="K18">
            <v>358.00700000000001</v>
          </cell>
          <cell r="L18">
            <v>406.84399999999999</v>
          </cell>
          <cell r="M18">
            <v>553.04899999999998</v>
          </cell>
          <cell r="N18">
            <v>240.18</v>
          </cell>
          <cell r="O18">
            <v>312.86900000000003</v>
          </cell>
          <cell r="P18">
            <v>388.226</v>
          </cell>
          <cell r="Q18">
            <v>182.66499999999999</v>
          </cell>
          <cell r="R18">
            <v>205.56100000000001</v>
          </cell>
          <cell r="S18">
            <v>164.82300000000001</v>
          </cell>
          <cell r="T18">
            <v>57.515000000000001</v>
          </cell>
          <cell r="U18">
            <v>107.30800000000001</v>
          </cell>
          <cell r="V18">
            <v>97.153000000000006</v>
          </cell>
          <cell r="W18">
            <v>39.371000000000002</v>
          </cell>
          <cell r="X18">
            <v>57.781999999999996</v>
          </cell>
          <cell r="Y18">
            <v>64.566999999999993</v>
          </cell>
          <cell r="Z18">
            <v>37.152000000000001</v>
          </cell>
          <cell r="AA18">
            <v>27.416</v>
          </cell>
          <cell r="AB18">
            <v>147.23400000000001</v>
          </cell>
          <cell r="AC18">
            <v>80.674999999999997</v>
          </cell>
          <cell r="AD18">
            <v>66.558999999999997</v>
          </cell>
          <cell r="AE18">
            <v>395.32799999999997</v>
          </cell>
          <cell r="AF18">
            <v>180.95599999999999</v>
          </cell>
          <cell r="AG18">
            <v>214.37200000000001</v>
          </cell>
          <cell r="AH18">
            <v>263.86399999999998</v>
          </cell>
          <cell r="AI18">
            <v>111.557</v>
          </cell>
          <cell r="AJ18">
            <v>152.30799999999999</v>
          </cell>
          <cell r="AK18">
            <v>39.076999999999998</v>
          </cell>
          <cell r="AL18">
            <v>15.567</v>
          </cell>
          <cell r="AM18">
            <v>23.51</v>
          </cell>
          <cell r="AN18">
            <v>131.464</v>
          </cell>
          <cell r="AO18">
            <v>69.400000000000006</v>
          </cell>
          <cell r="AP18">
            <v>62.064</v>
          </cell>
          <cell r="AQ18">
            <v>129.11000000000001</v>
          </cell>
          <cell r="AR18">
            <v>77.89</v>
          </cell>
          <cell r="AS18">
            <v>51.22</v>
          </cell>
          <cell r="AT18">
            <v>43.847000000000001</v>
          </cell>
          <cell r="AU18">
            <v>28.343</v>
          </cell>
          <cell r="AV18">
            <v>15.504</v>
          </cell>
          <cell r="AW18">
            <v>48.773000000000003</v>
          </cell>
          <cell r="AX18">
            <v>29.463999999999999</v>
          </cell>
          <cell r="AY18">
            <v>19.309000000000001</v>
          </cell>
          <cell r="AZ18">
            <v>14.199</v>
          </cell>
          <cell r="BA18">
            <v>9.11</v>
          </cell>
          <cell r="BB18">
            <v>5.0890000000000004</v>
          </cell>
          <cell r="BC18">
            <v>80.337000000000003</v>
          </cell>
          <cell r="BD18">
            <v>48.427</v>
          </cell>
          <cell r="BE18">
            <v>31.911000000000001</v>
          </cell>
          <cell r="BF18">
            <v>6039.2020000000002</v>
          </cell>
          <cell r="BG18">
            <v>3152.4450000000002</v>
          </cell>
          <cell r="BH18">
            <v>2886.7570000000001</v>
          </cell>
          <cell r="BI18">
            <v>1354.59</v>
          </cell>
          <cell r="BJ18">
            <v>675.10799999999995</v>
          </cell>
          <cell r="BK18">
            <v>679.48199999999997</v>
          </cell>
          <cell r="BL18">
            <v>336.07600000000002</v>
          </cell>
          <cell r="BM18">
            <v>170.06800000000001</v>
          </cell>
          <cell r="BN18">
            <v>166.00800000000001</v>
          </cell>
          <cell r="BO18">
            <v>368.096</v>
          </cell>
          <cell r="BP18">
            <v>170.98599999999999</v>
          </cell>
          <cell r="BQ18">
            <v>197.11099999999999</v>
          </cell>
          <cell r="BR18">
            <v>650.41800000000001</v>
          </cell>
          <cell r="BS18">
            <v>334.05399999999997</v>
          </cell>
          <cell r="BT18">
            <v>316.36399999999998</v>
          </cell>
          <cell r="BU18">
            <v>4684.6120000000001</v>
          </cell>
          <cell r="BV18">
            <v>2477.337</v>
          </cell>
          <cell r="BW18">
            <v>2207.2750000000001</v>
          </cell>
          <cell r="BX18">
            <v>2370.453</v>
          </cell>
          <cell r="BY18">
            <v>1208.1379999999999</v>
          </cell>
          <cell r="BZ18">
            <v>1162.3150000000001</v>
          </cell>
          <cell r="CA18">
            <v>640.40499999999997</v>
          </cell>
          <cell r="CB18">
            <v>317.63200000000001</v>
          </cell>
          <cell r="CC18">
            <v>322.77300000000002</v>
          </cell>
          <cell r="CD18">
            <v>666.26700000000005</v>
          </cell>
          <cell r="CE18">
            <v>355.15699999999998</v>
          </cell>
          <cell r="CF18">
            <v>311.11</v>
          </cell>
          <cell r="CG18">
            <v>1063.7809999999999</v>
          </cell>
          <cell r="CH18">
            <v>535.34900000000005</v>
          </cell>
          <cell r="CI18">
            <v>528.43200000000002</v>
          </cell>
          <cell r="CJ18">
            <v>2314.1590000000001</v>
          </cell>
          <cell r="CK18">
            <v>1269.1990000000001</v>
          </cell>
          <cell r="CL18">
            <v>1044.96</v>
          </cell>
          <cell r="CM18">
            <v>1311.1279999999999</v>
          </cell>
          <cell r="CN18">
            <v>726.49699999999996</v>
          </cell>
          <cell r="CO18">
            <v>584.63099999999997</v>
          </cell>
          <cell r="CP18">
            <v>1003.0309999999999</v>
          </cell>
          <cell r="CQ18">
            <v>542.702</v>
          </cell>
          <cell r="CR18">
            <v>460.32900000000001</v>
          </cell>
          <cell r="CS18">
            <v>887.51700000000005</v>
          </cell>
          <cell r="CT18">
            <v>481.589</v>
          </cell>
          <cell r="CU18">
            <v>405.92899999999997</v>
          </cell>
          <cell r="CV18">
            <v>115.514</v>
          </cell>
          <cell r="CW18">
            <v>61.113</v>
          </cell>
          <cell r="CX18">
            <v>54.401000000000003</v>
          </cell>
          <cell r="CY18">
            <v>662.73199999999997</v>
          </cell>
          <cell r="CZ18">
            <v>346.15699999999998</v>
          </cell>
          <cell r="DA18">
            <v>316.57499999999999</v>
          </cell>
          <cell r="DB18">
            <v>5376.47</v>
          </cell>
          <cell r="DC18">
            <v>2806.288</v>
          </cell>
          <cell r="DD18">
            <v>2570.1819999999998</v>
          </cell>
          <cell r="DE18">
            <v>7194.7640000000001</v>
          </cell>
          <cell r="DF18">
            <v>3553.6619999999998</v>
          </cell>
          <cell r="DG18">
            <v>3641.1019999999999</v>
          </cell>
          <cell r="DH18">
            <v>1555.7550000000001</v>
          </cell>
          <cell r="DI18">
            <v>748.20600000000002</v>
          </cell>
          <cell r="DJ18">
            <v>807.54899999999998</v>
          </cell>
          <cell r="DK18">
            <v>1256.902</v>
          </cell>
          <cell r="DL18">
            <v>632.88400000000001</v>
          </cell>
          <cell r="DM18">
            <v>624.01800000000003</v>
          </cell>
          <cell r="DN18">
            <v>888.70699999999999</v>
          </cell>
          <cell r="DO18">
            <v>451.98500000000001</v>
          </cell>
          <cell r="DP18">
            <v>436.72300000000001</v>
          </cell>
          <cell r="DQ18">
            <v>368.19499999999999</v>
          </cell>
          <cell r="DR18">
            <v>180.899</v>
          </cell>
          <cell r="DS18">
            <v>187.29499999999999</v>
          </cell>
          <cell r="DT18">
            <v>88.537999999999997</v>
          </cell>
          <cell r="DU18">
            <v>32.192</v>
          </cell>
          <cell r="DV18">
            <v>56.345999999999997</v>
          </cell>
          <cell r="DW18">
            <v>92.051000000000002</v>
          </cell>
          <cell r="DX18">
            <v>49.97</v>
          </cell>
          <cell r="DY18">
            <v>42.081000000000003</v>
          </cell>
          <cell r="DZ18">
            <v>206.80199999999999</v>
          </cell>
          <cell r="EA18">
            <v>65.352000000000004</v>
          </cell>
          <cell r="EB18">
            <v>141.44900000000001</v>
          </cell>
          <cell r="EC18">
            <v>764.61099999999999</v>
          </cell>
          <cell r="ED18">
            <v>357.036</v>
          </cell>
          <cell r="EE18">
            <v>407.57499999999999</v>
          </cell>
          <cell r="EF18">
            <v>564.94399999999996</v>
          </cell>
          <cell r="EG18">
            <v>292.65499999999997</v>
          </cell>
          <cell r="EH18">
            <v>272.28899999999999</v>
          </cell>
          <cell r="EI18">
            <v>28.154</v>
          </cell>
          <cell r="EJ18">
            <v>10.526</v>
          </cell>
          <cell r="EK18">
            <v>17.626999999999999</v>
          </cell>
          <cell r="EL18">
            <v>199.667</v>
          </cell>
          <cell r="EM18">
            <v>64.381</v>
          </cell>
          <cell r="EN18">
            <v>135.286</v>
          </cell>
          <cell r="EO18">
            <v>196.97399999999999</v>
          </cell>
          <cell r="EP18">
            <v>104.443</v>
          </cell>
          <cell r="EQ18">
            <v>92.531000000000006</v>
          </cell>
          <cell r="ER18">
            <v>76.225999999999999</v>
          </cell>
          <cell r="ES18">
            <v>39.511000000000003</v>
          </cell>
          <cell r="ET18">
            <v>36.715000000000003</v>
          </cell>
          <cell r="EU18">
            <v>97.787999999999997</v>
          </cell>
          <cell r="EV18">
            <v>53.502000000000002</v>
          </cell>
          <cell r="EW18">
            <v>44.286000000000001</v>
          </cell>
          <cell r="EX18">
            <v>12.007</v>
          </cell>
          <cell r="EY18">
            <v>5.3949999999999996</v>
          </cell>
          <cell r="EZ18">
            <v>6.6120000000000001</v>
          </cell>
          <cell r="FA18">
            <v>99.186000000000007</v>
          </cell>
          <cell r="FB18">
            <v>50.941000000000003</v>
          </cell>
          <cell r="FC18">
            <v>48.244999999999997</v>
          </cell>
          <cell r="FD18">
            <v>4723.3069999999998</v>
          </cell>
          <cell r="FE18">
            <v>2445.7379999999998</v>
          </cell>
          <cell r="FF18">
            <v>2277.569</v>
          </cell>
          <cell r="FG18">
            <v>573.74900000000002</v>
          </cell>
          <cell r="FH18">
            <v>274.68200000000002</v>
          </cell>
          <cell r="FI18">
            <v>299.06700000000001</v>
          </cell>
          <cell r="FJ18">
            <v>139.16900000000001</v>
          </cell>
          <cell r="FK18">
            <v>71.394999999999996</v>
          </cell>
          <cell r="FL18">
            <v>67.774000000000001</v>
          </cell>
          <cell r="FM18">
            <v>165.58500000000001</v>
          </cell>
          <cell r="FN18">
            <v>80.837999999999994</v>
          </cell>
          <cell r="FO18">
            <v>84.747</v>
          </cell>
          <cell r="FP18">
            <v>268.99599999999998</v>
          </cell>
          <cell r="FQ18">
            <v>122.45</v>
          </cell>
          <cell r="FR18">
            <v>146.54599999999999</v>
          </cell>
          <cell r="FS18">
            <v>4149.558</v>
          </cell>
          <cell r="FT18">
            <v>2171.056</v>
          </cell>
          <cell r="FU18">
            <v>1978.502</v>
          </cell>
          <cell r="FV18">
            <v>1119.4739999999999</v>
          </cell>
          <cell r="FW18">
            <v>559.02700000000004</v>
          </cell>
          <cell r="FX18">
            <v>560.447</v>
          </cell>
          <cell r="FY18">
            <v>264.61799999999999</v>
          </cell>
          <cell r="FZ18">
            <v>136.44900000000001</v>
          </cell>
          <cell r="GA18">
            <v>128.16900000000001</v>
          </cell>
          <cell r="GB18">
            <v>317.65499999999997</v>
          </cell>
          <cell r="GC18">
            <v>158.768</v>
          </cell>
          <cell r="GD18">
            <v>158.887</v>
          </cell>
          <cell r="GE18">
            <v>537.20100000000002</v>
          </cell>
          <cell r="GF18">
            <v>263.81099999999998</v>
          </cell>
          <cell r="GG18">
            <v>273.39</v>
          </cell>
          <cell r="GH18">
            <v>3030.0839999999998</v>
          </cell>
          <cell r="GI18">
            <v>1612.029</v>
          </cell>
          <cell r="GJ18">
            <v>1418.0550000000001</v>
          </cell>
          <cell r="GK18">
            <v>876.09100000000001</v>
          </cell>
          <cell r="GL18">
            <v>434.73500000000001</v>
          </cell>
          <cell r="GM18">
            <v>441.35599999999999</v>
          </cell>
          <cell r="GN18">
            <v>2153.9929999999999</v>
          </cell>
          <cell r="GO18">
            <v>1177.2940000000001</v>
          </cell>
          <cell r="GP18">
            <v>976.69899999999996</v>
          </cell>
          <cell r="GQ18">
            <v>1160.806</v>
          </cell>
          <cell r="GR18">
            <v>597.65700000000004</v>
          </cell>
          <cell r="GS18">
            <v>563.149</v>
          </cell>
          <cell r="GT18">
            <v>993.18700000000001</v>
          </cell>
          <cell r="GU18">
            <v>579.63699999999994</v>
          </cell>
          <cell r="GV18">
            <v>413.55</v>
          </cell>
          <cell r="GW18">
            <v>287.06599999999997</v>
          </cell>
          <cell r="GX18">
            <v>144.708</v>
          </cell>
          <cell r="GY18">
            <v>142.358</v>
          </cell>
          <cell r="GZ18">
            <v>4436.241</v>
          </cell>
          <cell r="HA18">
            <v>2301.0300000000002</v>
          </cell>
          <cell r="HB18">
            <v>2135.2109999999998</v>
          </cell>
          <cell r="HC18">
            <v>6215.8860000000004</v>
          </cell>
          <cell r="HD18">
            <v>3039.3470000000002</v>
          </cell>
          <cell r="HE18">
            <v>3176.5390000000002</v>
          </cell>
          <cell r="HF18">
            <v>982.54600000000005</v>
          </cell>
          <cell r="HG18">
            <v>453.428</v>
          </cell>
          <cell r="HH18">
            <v>529.11800000000005</v>
          </cell>
          <cell r="HI18">
            <v>764.20399999999995</v>
          </cell>
          <cell r="HJ18">
            <v>355.79500000000002</v>
          </cell>
          <cell r="HK18">
            <v>408.40899999999999</v>
          </cell>
          <cell r="HL18">
            <v>485.26799999999997</v>
          </cell>
          <cell r="HM18">
            <v>237.62299999999999</v>
          </cell>
          <cell r="HN18">
            <v>247.64500000000001</v>
          </cell>
          <cell r="HO18">
            <v>278.93599999999998</v>
          </cell>
          <cell r="HP18">
            <v>118.17100000000001</v>
          </cell>
          <cell r="HQ18">
            <v>160.76400000000001</v>
          </cell>
          <cell r="HR18">
            <v>67.757999999999996</v>
          </cell>
          <cell r="HS18">
            <v>24.567</v>
          </cell>
          <cell r="HT18">
            <v>43.192</v>
          </cell>
          <cell r="HU18">
            <v>47.923999999999999</v>
          </cell>
          <cell r="HV18">
            <v>23.504999999999999</v>
          </cell>
          <cell r="HW18">
            <v>24.419</v>
          </cell>
          <cell r="HX18">
            <v>170.41900000000001</v>
          </cell>
          <cell r="HY18">
            <v>74.128</v>
          </cell>
          <cell r="HZ18">
            <v>96.290999999999997</v>
          </cell>
          <cell r="IA18">
            <v>344.17899999999997</v>
          </cell>
          <cell r="IB18">
            <v>158.28</v>
          </cell>
          <cell r="IC18">
            <v>185.898</v>
          </cell>
          <cell r="ID18">
            <v>218.19900000000001</v>
          </cell>
          <cell r="IE18">
            <v>105.551</v>
          </cell>
          <cell r="IF18">
            <v>112.648</v>
          </cell>
          <cell r="IG18">
            <v>15.747999999999999</v>
          </cell>
          <cell r="IH18">
            <v>2.9870000000000001</v>
          </cell>
          <cell r="II18">
            <v>12.760999999999999</v>
          </cell>
          <cell r="IJ18">
            <v>125.979</v>
          </cell>
          <cell r="IK18">
            <v>52.728999999999999</v>
          </cell>
          <cell r="IL18">
            <v>73.25</v>
          </cell>
          <cell r="IM18">
            <v>161.22999999999999</v>
          </cell>
          <cell r="IN18">
            <v>84.061999999999998</v>
          </cell>
          <cell r="IO18">
            <v>77.168999999999997</v>
          </cell>
          <cell r="IP18">
            <v>71.709000000000003</v>
          </cell>
          <cell r="IQ18">
            <v>36.837000000000003</v>
          </cell>
        </row>
      </sheetData>
      <sheetData sheetId="6">
        <row r="1">
          <cell r="B1" t="str">
            <v>&gt; 45-64 years ;  &gt; Retrenched last year ;  &gt; Females ;</v>
          </cell>
          <cell r="C1" t="str">
            <v>&gt; 45-64 years ;  &gt; Employed in a new job since lost last job ;  Persons ;</v>
          </cell>
          <cell r="D1" t="str">
            <v>&gt; 45-64 years ;  &gt; Employed in a new job since lost last job ;  &gt; Males ;</v>
          </cell>
          <cell r="E1" t="str">
            <v>&gt; 45-64 years ;  &gt; Employed in a new job since lost last job ;  &gt; Females ;</v>
          </cell>
          <cell r="F1" t="str">
            <v>&gt; 45-64 years ;  &gt;&gt; Underemployed in a new job since lost last job ;  Persons ;</v>
          </cell>
          <cell r="G1" t="str">
            <v>&gt; 45-64 years ;  &gt;&gt; Underemployed in a new job since lost last job ;  &gt; Males ;</v>
          </cell>
          <cell r="H1" t="str">
            <v>&gt; 45-64 years ;  &gt;&gt; Underemployed in a new job since lost last job ;  &gt; Females ;</v>
          </cell>
          <cell r="I1" t="str">
            <v>&gt; 45-64 years ;  &gt; Not employed since lost last job ;  Persons ;</v>
          </cell>
          <cell r="J1" t="str">
            <v>&gt; 45-64 years ;  &gt; Not employed since lost last job ;  &gt; Males ;</v>
          </cell>
          <cell r="K1" t="str">
            <v>&gt; 45-64 years ;  &gt; Not employed since lost last job ;  &gt; Females ;</v>
          </cell>
          <cell r="L1" t="str">
            <v>65 years and over ;  Employed total ;  Persons ;</v>
          </cell>
          <cell r="M1" t="str">
            <v>65 years and over ;  Employed total ;  &gt; Males ;</v>
          </cell>
          <cell r="N1" t="str">
            <v>65 years and over ;  Employed total ;  &gt; Females ;</v>
          </cell>
          <cell r="O1" t="str">
            <v>65 years and over ;  &gt; Less than 1 year in main job ;  Persons ;</v>
          </cell>
          <cell r="P1" t="str">
            <v>65 years and over ;  &gt; Less than 1 year in main job ;  &gt; Males ;</v>
          </cell>
          <cell r="Q1" t="str">
            <v>65 years and over ;  &gt; Less than 1 year in main job ;  &gt; Females ;</v>
          </cell>
          <cell r="R1" t="str">
            <v>65 years and over ;  &gt;&gt; Less than 3 months in main job ;  Persons ;</v>
          </cell>
          <cell r="S1" t="str">
            <v>65 years and over ;  &gt;&gt; Less than 3 months in main job ;  &gt; Males ;</v>
          </cell>
          <cell r="T1" t="str">
            <v>65 years and over ;  &gt;&gt; Less than 3 months in main job ;  &gt; Females ;</v>
          </cell>
          <cell r="U1" t="str">
            <v>65 years and over ;  &gt;&gt; 3-5 months in main job ;  Persons ;</v>
          </cell>
          <cell r="V1" t="str">
            <v>65 years and over ;  &gt;&gt; 3-5 months in main job ;  &gt; Males ;</v>
          </cell>
          <cell r="W1" t="str">
            <v>65 years and over ;  &gt;&gt; 3-5 months in main job ;  &gt; Females ;</v>
          </cell>
          <cell r="X1" t="str">
            <v>65 years and over ;  &gt;&gt; 6-11 months in main job ;  Persons ;</v>
          </cell>
          <cell r="Y1" t="str">
            <v>65 years and over ;  &gt;&gt; 6-11 months in main job ;  &gt; Males ;</v>
          </cell>
          <cell r="Z1" t="str">
            <v>65 years and over ;  &gt;&gt; 6-11 months in main job ;  &gt; Females ;</v>
          </cell>
          <cell r="AA1" t="str">
            <v>65 years and over ;  &gt; 1 year or more in main job ;  Persons ;</v>
          </cell>
          <cell r="AB1" t="str">
            <v>65 years and over ;  &gt; 1 year or more in main job ;  &gt; Males ;</v>
          </cell>
          <cell r="AC1" t="str">
            <v>65 years and over ;  &gt; 1 year or more in main job ;  &gt; Females ;</v>
          </cell>
          <cell r="AD1" t="str">
            <v>65 years and over ;  &gt;&gt; 1-4 years in main job ;  Persons ;</v>
          </cell>
          <cell r="AE1" t="str">
            <v>65 years and over ;  &gt;&gt; 1-4 years in main job ;  &gt; Males ;</v>
          </cell>
          <cell r="AF1" t="str">
            <v>65 years and over ;  &gt;&gt; 1-4 years in main job ;  &gt; Females ;</v>
          </cell>
          <cell r="AG1" t="str">
            <v>65 years and over ;  &gt;&gt;&gt; 1 year in main job ;  Persons ;</v>
          </cell>
          <cell r="AH1" t="str">
            <v>65 years and over ;  &gt;&gt;&gt; 1 year in main job ;  &gt; Males ;</v>
          </cell>
          <cell r="AI1" t="str">
            <v>65 years and over ;  &gt;&gt;&gt; 1 year in main job ;  &gt; Females ;</v>
          </cell>
          <cell r="AJ1" t="str">
            <v>65 years and over ;  &gt;&gt;&gt; 2 years in main job ;  Persons ;</v>
          </cell>
          <cell r="AK1" t="str">
            <v>65 years and over ;  &gt;&gt;&gt; 2 years in main job ;  &gt; Males ;</v>
          </cell>
          <cell r="AL1" t="str">
            <v>65 years and over ;  &gt;&gt;&gt; 2 years in main job ;  &gt; Females ;</v>
          </cell>
          <cell r="AM1" t="str">
            <v>65 years and over ;  &gt;&gt;&gt; 3-4 years in main job ;  Persons ;</v>
          </cell>
          <cell r="AN1" t="str">
            <v>65 years and over ;  &gt;&gt;&gt; 3-4 years in main job ;  &gt; Males ;</v>
          </cell>
          <cell r="AO1" t="str">
            <v>65 years and over ;  &gt;&gt;&gt; 3-4 years in main job ;  &gt; Females ;</v>
          </cell>
          <cell r="AP1" t="str">
            <v>65 years and over ;  &gt;&gt; 5 years or more in main job ;  Persons ;</v>
          </cell>
          <cell r="AQ1" t="str">
            <v>65 years and over ;  &gt;&gt; 5 years or more in main job ;  &gt; Males ;</v>
          </cell>
          <cell r="AR1" t="str">
            <v>65 years and over ;  &gt;&gt; 5 years or more in main job ;  &gt; Females ;</v>
          </cell>
          <cell r="AS1" t="str">
            <v>65 years and over ;  &gt;&gt;&gt; 5-9 years in main job ;  Persons ;</v>
          </cell>
          <cell r="AT1" t="str">
            <v>65 years and over ;  &gt;&gt;&gt; 5-9 years in main job ;  &gt; Males ;</v>
          </cell>
          <cell r="AU1" t="str">
            <v>65 years and over ;  &gt;&gt;&gt; 5-9 years in main job ;  &gt; Females ;</v>
          </cell>
          <cell r="AV1" t="str">
            <v>65 years and over ;  &gt;&gt;&gt; 10 years or more in main job ;  Persons ;</v>
          </cell>
          <cell r="AW1" t="str">
            <v>65 years and over ;  &gt;&gt;&gt; 10 years or more in main job ;  &gt; Males ;</v>
          </cell>
          <cell r="AX1" t="str">
            <v>65 years and over ;  &gt;&gt;&gt; 10 years or more in main job ;  &gt; Females ;</v>
          </cell>
          <cell r="AY1" t="str">
            <v>65 years and over ;  &gt;&gt;&gt;&gt; 10-19 years in main job ;  Persons ;</v>
          </cell>
          <cell r="AZ1" t="str">
            <v>65 years and over ;  &gt;&gt;&gt;&gt; 10-19 years in main job ;  &gt; Males ;</v>
          </cell>
          <cell r="BA1" t="str">
            <v>65 years and over ;  &gt;&gt;&gt;&gt; 10-19 years in main job ;  &gt; Females ;</v>
          </cell>
          <cell r="BB1" t="str">
            <v>65 years and over ;  &gt;&gt;&gt;&gt; 20 years or more in main job ;  Persons ;</v>
          </cell>
          <cell r="BC1" t="str">
            <v>65 years and over ;  &gt;&gt;&gt;&gt; 20 years or more in main job ;  &gt; Males ;</v>
          </cell>
          <cell r="BD1" t="str">
            <v>65 years and over ;  &gt;&gt;&gt;&gt; 20 years or more in main job ;  &gt; Females ;</v>
          </cell>
          <cell r="BE1" t="str">
            <v>65 years and over ;  &gt; Changed jobs in last 12 months ;  Persons ;</v>
          </cell>
          <cell r="BF1" t="str">
            <v>65 years and over ;  &gt; Changed jobs in last 12 months ;  &gt; Males ;</v>
          </cell>
          <cell r="BG1" t="str">
            <v>65 years and over ;  &gt; Changed jobs in last 12 months ;  &gt; Females ;</v>
          </cell>
          <cell r="BH1" t="str">
            <v>65 years and over ;  &gt; Did not change jobs in last 12 months ;  Persons ;</v>
          </cell>
          <cell r="BI1" t="str">
            <v>65 years and over ;  &gt; Did not change jobs in last 12 months ;  &gt; Males ;</v>
          </cell>
          <cell r="BJ1" t="str">
            <v>65 years and over ;  &gt; Did not change jobs in last 12 months ;  &gt; Females ;</v>
          </cell>
          <cell r="BK1" t="str">
            <v>65 years and over ;  Civilian Population aged 15 and over ;  Persons ;</v>
          </cell>
          <cell r="BL1" t="str">
            <v>65 years and over ;  Civilian Population aged 15 and over ;  &gt; Males ;</v>
          </cell>
          <cell r="BM1" t="str">
            <v>65 years and over ;  Civilian Population aged 15 and over ;  &gt; Females ;</v>
          </cell>
          <cell r="BN1" t="str">
            <v>65 years and over ;  Left, lost or worked multiple jobs last year ;  Persons ;</v>
          </cell>
          <cell r="BO1" t="str">
            <v>65 years and over ;  Left, lost or worked multiple jobs last year ;  &gt; Males ;</v>
          </cell>
          <cell r="BP1" t="str">
            <v>65 years and over ;  Left, lost or worked multiple jobs last year ;  &gt; Females ;</v>
          </cell>
          <cell r="BQ1" t="str">
            <v>65 years and over ;  &gt; Employed and had more than one job last year ;  Persons ;</v>
          </cell>
          <cell r="BR1" t="str">
            <v>65 years and over ;  &gt; Employed and had more than one job last year ;  &gt; Males ;</v>
          </cell>
          <cell r="BS1" t="str">
            <v>65 years and over ;  &gt; Employed and had more than one job last year ;  &gt; Females ;</v>
          </cell>
          <cell r="BT1" t="str">
            <v>65 years and over ;  &gt;&gt; Single job holder and had more than one job last year ;  Persons ;</v>
          </cell>
          <cell r="BU1" t="str">
            <v>65 years and over ;  &gt;&gt; Single job holder and had more than one job last year ;  &gt; Males ;</v>
          </cell>
          <cell r="BV1" t="str">
            <v>65 years and over ;  &gt;&gt; Single job holder and had more than one job last year ;  &gt; Females ;</v>
          </cell>
          <cell r="BW1" t="str">
            <v>65 years and over ;  &gt;&gt; Multiple job holder and had more than one job last year ;  Persons ;</v>
          </cell>
          <cell r="BX1" t="str">
            <v>65 years and over ;  &gt;&gt; Multiple job holder and had more than one job last year ;  &gt; Males ;</v>
          </cell>
          <cell r="BY1" t="str">
            <v>65 years and over ;  &gt;&gt; Multiple job holder and had more than one job last year ;  &gt; Females ;</v>
          </cell>
          <cell r="BZ1" t="str">
            <v>65 years and over ;  &gt;&gt; Underemployed and had more than one job last year ;  Persons ;</v>
          </cell>
          <cell r="CA1" t="str">
            <v>65 years and over ;  &gt;&gt; Underemployed and had more than one job last year ;  &gt; Males ;</v>
          </cell>
          <cell r="CB1" t="str">
            <v>65 years and over ;  &gt;&gt; Underemployed and had more than one job last year ;  &gt; Females ;</v>
          </cell>
          <cell r="CC1" t="str">
            <v>65 years and over ;  &gt; Unemployed and had a job last year ;  Persons ;</v>
          </cell>
          <cell r="CD1" t="str">
            <v>65 years and over ;  &gt; Unemployed and had a job last year ;  &gt; Males ;</v>
          </cell>
          <cell r="CE1" t="str">
            <v>65 years and over ;  &gt; Unemployed and had a job last year ;  &gt; Females ;</v>
          </cell>
          <cell r="CF1" t="str">
            <v>65 years and over ;  &gt; Not in the labour force and had a job last year ;  Persons ;</v>
          </cell>
          <cell r="CG1" t="str">
            <v>65 years and over ;  &gt; Not in the labour force and had a job last year ;  &gt; Males ;</v>
          </cell>
          <cell r="CH1" t="str">
            <v>65 years and over ;  &gt; Not in the labour force and had a job last year ;  &gt; Females ;</v>
          </cell>
          <cell r="CI1" t="str">
            <v>65 years and over ;  Left a job last year ;  Persons ;</v>
          </cell>
          <cell r="CJ1" t="str">
            <v>65 years and over ;  Left a job last year ;  &gt; Males ;</v>
          </cell>
          <cell r="CK1" t="str">
            <v>65 years and over ;  Left a job last year ;  &gt; Females ;</v>
          </cell>
          <cell r="CL1" t="str">
            <v>65 years and over ;  &gt; Employed in a new job since left last job ;  Persons ;</v>
          </cell>
          <cell r="CM1" t="str">
            <v>65 years and over ;  &gt; Employed in a new job since left last job ;  &gt; Males ;</v>
          </cell>
          <cell r="CN1" t="str">
            <v>65 years and over ;  &gt; Employed in a new job since left last job ;  &gt; Females ;</v>
          </cell>
          <cell r="CO1" t="str">
            <v>65 years and over ;  &gt;&gt; Underemployed in a new job since left last job ;  Persons ;</v>
          </cell>
          <cell r="CP1" t="str">
            <v>65 years and over ;  &gt;&gt; Underemployed in a new job since left last job ;  &gt; Males ;</v>
          </cell>
          <cell r="CQ1" t="str">
            <v>65 years and over ;  &gt;&gt; Underemployed in a new job since left last job ;  &gt; Females ;</v>
          </cell>
          <cell r="CR1" t="str">
            <v>65 years and over ;  &gt; Not employed since left last job ;  Persons ;</v>
          </cell>
          <cell r="CS1" t="str">
            <v>65 years and over ;  &gt; Not employed since left last job ;  &gt; Males ;</v>
          </cell>
          <cell r="CT1" t="str">
            <v>65 years and over ;  &gt; Not employed since left last job ;  &gt; Females ;</v>
          </cell>
          <cell r="CU1" t="str">
            <v>65 years and over ;  Lost a job last year ;  Persons ;</v>
          </cell>
          <cell r="CV1" t="str">
            <v>65 years and over ;  Lost a job last year ;  &gt; Males ;</v>
          </cell>
          <cell r="CW1" t="str">
            <v>65 years and over ;  Lost a job last year ;  &gt; Females ;</v>
          </cell>
          <cell r="CX1" t="str">
            <v>65 years and over ;  &gt; Retrenched last year ;  Persons ;</v>
          </cell>
          <cell r="CY1" t="str">
            <v>65 years and over ;  &gt; Retrenched last year ;  &gt; Males ;</v>
          </cell>
          <cell r="CZ1" t="str">
            <v>65 years and over ;  &gt; Retrenched last year ;  &gt; Females ;</v>
          </cell>
          <cell r="DA1" t="str">
            <v>65 years and over ;  &gt; Employed in a new job since lost last job ;  Persons ;</v>
          </cell>
          <cell r="DB1" t="str">
            <v>65 years and over ;  &gt; Employed in a new job since lost last job ;  &gt; Males ;</v>
          </cell>
          <cell r="DC1" t="str">
            <v>65 years and over ;  &gt; Employed in a new job since lost last job ;  &gt; Females ;</v>
          </cell>
          <cell r="DD1" t="str">
            <v>65 years and over ;  &gt;&gt; Underemployed in a new job since lost last job ;  Persons ;</v>
          </cell>
          <cell r="DE1" t="str">
            <v>65 years and over ;  &gt;&gt; Underemployed in a new job since lost last job ;  &gt; Males ;</v>
          </cell>
          <cell r="DF1" t="str">
            <v>65 years and over ;  &gt;&gt; Underemployed in a new job since lost last job ;  &gt; Females ;</v>
          </cell>
          <cell r="DG1" t="str">
            <v>65 years and over ;  &gt; Not employed since lost last job ;  Persons ;</v>
          </cell>
          <cell r="DH1" t="str">
            <v>65 years and over ;  &gt; Not employed since lost last job ;  &gt; Males ;</v>
          </cell>
          <cell r="DI1" t="str">
            <v>65 years and over ;  &gt; Not employed since lost last job ;  &gt; Females ;</v>
          </cell>
          <cell r="DJ1" t="str">
            <v>New South Wales ;  Employed total ;  Persons ;</v>
          </cell>
          <cell r="DK1" t="str">
            <v>New South Wales ;  Employed total ;  &gt; Males ;</v>
          </cell>
          <cell r="DL1" t="str">
            <v>New South Wales ;  Employed total ;  &gt; Females ;</v>
          </cell>
          <cell r="DM1" t="str">
            <v>New South Wales ;  &gt; Less than 1 year in main job ;  Persons ;</v>
          </cell>
          <cell r="DN1" t="str">
            <v>New South Wales ;  &gt; Less than 1 year in main job ;  &gt; Males ;</v>
          </cell>
          <cell r="DO1" t="str">
            <v>New South Wales ;  &gt; Less than 1 year in main job ;  &gt; Females ;</v>
          </cell>
          <cell r="DP1" t="str">
            <v>New South Wales ;  &gt;&gt; Less than 3 months in main job ;  Persons ;</v>
          </cell>
          <cell r="DQ1" t="str">
            <v>New South Wales ;  &gt;&gt; Less than 3 months in main job ;  &gt; Males ;</v>
          </cell>
          <cell r="DR1" t="str">
            <v>New South Wales ;  &gt;&gt; Less than 3 months in main job ;  &gt; Females ;</v>
          </cell>
          <cell r="DS1" t="str">
            <v>New South Wales ;  &gt;&gt; 3-5 months in main job ;  Persons ;</v>
          </cell>
          <cell r="DT1" t="str">
            <v>New South Wales ;  &gt;&gt; 3-5 months in main job ;  &gt; Males ;</v>
          </cell>
          <cell r="DU1" t="str">
            <v>New South Wales ;  &gt;&gt; 3-5 months in main job ;  &gt; Females ;</v>
          </cell>
          <cell r="DV1" t="str">
            <v>New South Wales ;  &gt;&gt; 6-11 months in main job ;  Persons ;</v>
          </cell>
          <cell r="DW1" t="str">
            <v>New South Wales ;  &gt;&gt; 6-11 months in main job ;  &gt; Males ;</v>
          </cell>
          <cell r="DX1" t="str">
            <v>New South Wales ;  &gt;&gt; 6-11 months in main job ;  &gt; Females ;</v>
          </cell>
          <cell r="DY1" t="str">
            <v>New South Wales ;  &gt; 1 year or more in main job ;  Persons ;</v>
          </cell>
          <cell r="DZ1" t="str">
            <v>New South Wales ;  &gt; 1 year or more in main job ;  &gt; Males ;</v>
          </cell>
          <cell r="EA1" t="str">
            <v>New South Wales ;  &gt; 1 year or more in main job ;  &gt; Females ;</v>
          </cell>
          <cell r="EB1" t="str">
            <v>New South Wales ;  &gt;&gt; 1-4 years in main job ;  Persons ;</v>
          </cell>
          <cell r="EC1" t="str">
            <v>New South Wales ;  &gt;&gt; 1-4 years in main job ;  &gt; Males ;</v>
          </cell>
          <cell r="ED1" t="str">
            <v>New South Wales ;  &gt;&gt; 1-4 years in main job ;  &gt; Females ;</v>
          </cell>
          <cell r="EE1" t="str">
            <v>New South Wales ;  &gt;&gt;&gt; 1 year in main job ;  Persons ;</v>
          </cell>
          <cell r="EF1" t="str">
            <v>New South Wales ;  &gt;&gt;&gt; 1 year in main job ;  &gt; Males ;</v>
          </cell>
          <cell r="EG1" t="str">
            <v>New South Wales ;  &gt;&gt;&gt; 1 year in main job ;  &gt; Females ;</v>
          </cell>
          <cell r="EH1" t="str">
            <v>New South Wales ;  &gt;&gt;&gt; 2 years in main job ;  Persons ;</v>
          </cell>
          <cell r="EI1" t="str">
            <v>New South Wales ;  &gt;&gt;&gt; 2 years in main job ;  &gt; Males ;</v>
          </cell>
          <cell r="EJ1" t="str">
            <v>New South Wales ;  &gt;&gt;&gt; 2 years in main job ;  &gt; Females ;</v>
          </cell>
          <cell r="EK1" t="str">
            <v>New South Wales ;  &gt;&gt;&gt; 3-4 years in main job ;  Persons ;</v>
          </cell>
          <cell r="EL1" t="str">
            <v>New South Wales ;  &gt;&gt;&gt; 3-4 years in main job ;  &gt; Males ;</v>
          </cell>
          <cell r="EM1" t="str">
            <v>New South Wales ;  &gt;&gt;&gt; 3-4 years in main job ;  &gt; Females ;</v>
          </cell>
          <cell r="EN1" t="str">
            <v>New South Wales ;  &gt;&gt; 5 years or more in main job ;  Persons ;</v>
          </cell>
          <cell r="EO1" t="str">
            <v>New South Wales ;  &gt;&gt; 5 years or more in main job ;  &gt; Males ;</v>
          </cell>
          <cell r="EP1" t="str">
            <v>New South Wales ;  &gt;&gt; 5 years or more in main job ;  &gt; Females ;</v>
          </cell>
          <cell r="EQ1" t="str">
            <v>New South Wales ;  &gt;&gt;&gt; 5-9 years in main job ;  Persons ;</v>
          </cell>
          <cell r="ER1" t="str">
            <v>New South Wales ;  &gt;&gt;&gt; 5-9 years in main job ;  &gt; Males ;</v>
          </cell>
          <cell r="ES1" t="str">
            <v>New South Wales ;  &gt;&gt;&gt; 5-9 years in main job ;  &gt; Females ;</v>
          </cell>
          <cell r="ET1" t="str">
            <v>New South Wales ;  &gt;&gt;&gt; 10 years or more in main job ;  Persons ;</v>
          </cell>
          <cell r="EU1" t="str">
            <v>New South Wales ;  &gt;&gt;&gt; 10 years or more in main job ;  &gt; Males ;</v>
          </cell>
          <cell r="EV1" t="str">
            <v>New South Wales ;  &gt;&gt;&gt; 10 years or more in main job ;  &gt; Females ;</v>
          </cell>
          <cell r="EW1" t="str">
            <v>New South Wales ;  &gt;&gt;&gt;&gt; 10-19 years in main job ;  Persons ;</v>
          </cell>
          <cell r="EX1" t="str">
            <v>New South Wales ;  &gt;&gt;&gt;&gt; 10-19 years in main job ;  &gt; Males ;</v>
          </cell>
          <cell r="EY1" t="str">
            <v>New South Wales ;  &gt;&gt;&gt;&gt; 10-19 years in main job ;  &gt; Females ;</v>
          </cell>
          <cell r="EZ1" t="str">
            <v>New South Wales ;  &gt;&gt;&gt;&gt; 20 years or more in main job ;  Persons ;</v>
          </cell>
          <cell r="FA1" t="str">
            <v>New South Wales ;  &gt;&gt;&gt;&gt; 20 years or more in main job ;  &gt; Males ;</v>
          </cell>
          <cell r="FB1" t="str">
            <v>New South Wales ;  &gt;&gt;&gt;&gt; 20 years or more in main job ;  &gt; Females ;</v>
          </cell>
          <cell r="FC1" t="str">
            <v>New South Wales ;  &gt; Changed jobs in last 12 months ;  Persons ;</v>
          </cell>
          <cell r="FD1" t="str">
            <v>New South Wales ;  &gt; Changed jobs in last 12 months ;  &gt; Males ;</v>
          </cell>
          <cell r="FE1" t="str">
            <v>New South Wales ;  &gt; Changed jobs in last 12 months ;  &gt; Females ;</v>
          </cell>
          <cell r="FF1" t="str">
            <v>New South Wales ;  &gt; Did not change jobs in last 12 months ;  Persons ;</v>
          </cell>
          <cell r="FG1" t="str">
            <v>New South Wales ;  &gt; Did not change jobs in last 12 months ;  &gt; Males ;</v>
          </cell>
          <cell r="FH1" t="str">
            <v>New South Wales ;  &gt; Did not change jobs in last 12 months ;  &gt; Females ;</v>
          </cell>
          <cell r="FI1" t="str">
            <v>New South Wales ;  Civilian Population aged 15 and over ;  Persons ;</v>
          </cell>
          <cell r="FJ1" t="str">
            <v>New South Wales ;  Civilian Population aged 15 and over ;  &gt; Males ;</v>
          </cell>
          <cell r="FK1" t="str">
            <v>New South Wales ;  Civilian Population aged 15 and over ;  &gt; Females ;</v>
          </cell>
          <cell r="FL1" t="str">
            <v>New South Wales ;  Left, lost or worked multiple jobs last year ;  Persons ;</v>
          </cell>
          <cell r="FM1" t="str">
            <v>New South Wales ;  Left, lost or worked multiple jobs last year ;  &gt; Males ;</v>
          </cell>
          <cell r="FN1" t="str">
            <v>New South Wales ;  Left, lost or worked multiple jobs last year ;  &gt; Females ;</v>
          </cell>
          <cell r="FO1" t="str">
            <v>New South Wales ;  &gt; Employed and had more than one job last year ;  Persons ;</v>
          </cell>
          <cell r="FP1" t="str">
            <v>New South Wales ;  &gt; Employed and had more than one job last year ;  &gt; Males ;</v>
          </cell>
          <cell r="FQ1" t="str">
            <v>New South Wales ;  &gt; Employed and had more than one job last year ;  &gt; Females ;</v>
          </cell>
          <cell r="FR1" t="str">
            <v>New South Wales ;  &gt;&gt; Single job holder and had more than one job last year ;  Persons ;</v>
          </cell>
          <cell r="FS1" t="str">
            <v>New South Wales ;  &gt;&gt; Single job holder and had more than one job last year ;  &gt; Males ;</v>
          </cell>
          <cell r="FT1" t="str">
            <v>New South Wales ;  &gt;&gt; Single job holder and had more than one job last year ;  &gt; Females ;</v>
          </cell>
          <cell r="FU1" t="str">
            <v>New South Wales ;  &gt;&gt; Multiple job holder and had more than one job last year ;  Persons ;</v>
          </cell>
          <cell r="FV1" t="str">
            <v>New South Wales ;  &gt;&gt; Multiple job holder and had more than one job last year ;  &gt; Males ;</v>
          </cell>
          <cell r="FW1" t="str">
            <v>New South Wales ;  &gt;&gt; Multiple job holder and had more than one job last year ;  &gt; Females ;</v>
          </cell>
          <cell r="FX1" t="str">
            <v>New South Wales ;  &gt;&gt; Underemployed and had more than one job last year ;  Persons ;</v>
          </cell>
          <cell r="FY1" t="str">
            <v>New South Wales ;  &gt;&gt; Underemployed and had more than one job last year ;  &gt; Males ;</v>
          </cell>
          <cell r="FZ1" t="str">
            <v>New South Wales ;  &gt;&gt; Underemployed and had more than one job last year ;  &gt; Females ;</v>
          </cell>
          <cell r="GA1" t="str">
            <v>New South Wales ;  &gt; Unemployed and had a job last year ;  Persons ;</v>
          </cell>
          <cell r="GB1" t="str">
            <v>New South Wales ;  &gt; Unemployed and had a job last year ;  &gt; Males ;</v>
          </cell>
          <cell r="GC1" t="str">
            <v>New South Wales ;  &gt; Unemployed and had a job last year ;  &gt; Females ;</v>
          </cell>
          <cell r="GD1" t="str">
            <v>New South Wales ;  &gt; Not in the labour force and had a job last year ;  Persons ;</v>
          </cell>
          <cell r="GE1" t="str">
            <v>New South Wales ;  &gt; Not in the labour force and had a job last year ;  &gt; Males ;</v>
          </cell>
          <cell r="GF1" t="str">
            <v>New South Wales ;  &gt; Not in the labour force and had a job last year ;  &gt; Females ;</v>
          </cell>
          <cell r="GG1" t="str">
            <v>New South Wales ;  Left a job last year ;  Persons ;</v>
          </cell>
          <cell r="GH1" t="str">
            <v>New South Wales ;  Left a job last year ;  &gt; Males ;</v>
          </cell>
          <cell r="GI1" t="str">
            <v>New South Wales ;  Left a job last year ;  &gt; Females ;</v>
          </cell>
          <cell r="GJ1" t="str">
            <v>New South Wales ;  &gt; Employed in a new job since left last job ;  Persons ;</v>
          </cell>
          <cell r="GK1" t="str">
            <v>New South Wales ;  &gt; Employed in a new job since left last job ;  &gt; Males ;</v>
          </cell>
          <cell r="GL1" t="str">
            <v>New South Wales ;  &gt; Employed in a new job since left last job ;  &gt; Females ;</v>
          </cell>
          <cell r="GM1" t="str">
            <v>New South Wales ;  &gt;&gt; Underemployed in a new job since left last job ;  Persons ;</v>
          </cell>
          <cell r="GN1" t="str">
            <v>New South Wales ;  &gt;&gt; Underemployed in a new job since left last job ;  &gt; Males ;</v>
          </cell>
          <cell r="GO1" t="str">
            <v>New South Wales ;  &gt;&gt; Underemployed in a new job since left last job ;  &gt; Females ;</v>
          </cell>
          <cell r="GP1" t="str">
            <v>New South Wales ;  &gt; Not employed since left last job ;  Persons ;</v>
          </cell>
          <cell r="GQ1" t="str">
            <v>New South Wales ;  &gt; Not employed since left last job ;  &gt; Males ;</v>
          </cell>
          <cell r="GR1" t="str">
            <v>New South Wales ;  &gt; Not employed since left last job ;  &gt; Females ;</v>
          </cell>
          <cell r="GS1" t="str">
            <v>New South Wales ;  Lost a job last year ;  Persons ;</v>
          </cell>
          <cell r="GT1" t="str">
            <v>New South Wales ;  Lost a job last year ;  &gt; Males ;</v>
          </cell>
          <cell r="GU1" t="str">
            <v>New South Wales ;  Lost a job last year ;  &gt; Females ;</v>
          </cell>
          <cell r="GV1" t="str">
            <v>New South Wales ;  &gt; Retrenched last year ;  Persons ;</v>
          </cell>
          <cell r="GW1" t="str">
            <v>New South Wales ;  &gt; Retrenched last year ;  &gt; Males ;</v>
          </cell>
          <cell r="GX1" t="str">
            <v>New South Wales ;  &gt; Retrenched last year ;  &gt; Females ;</v>
          </cell>
          <cell r="GY1" t="str">
            <v>New South Wales ;  &gt; Employed in a new job since lost last job ;  Persons ;</v>
          </cell>
          <cell r="GZ1" t="str">
            <v>New South Wales ;  &gt; Employed in a new job since lost last job ;  &gt; Males ;</v>
          </cell>
          <cell r="HA1" t="str">
            <v>New South Wales ;  &gt; Employed in a new job since lost last job ;  &gt; Females ;</v>
          </cell>
          <cell r="HB1" t="str">
            <v>New South Wales ;  &gt;&gt; Underemployed in a new job since lost last job ;  Persons ;</v>
          </cell>
          <cell r="HC1" t="str">
            <v>New South Wales ;  &gt;&gt; Underemployed in a new job since lost last job ;  &gt; Males ;</v>
          </cell>
          <cell r="HD1" t="str">
            <v>New South Wales ;  &gt;&gt; Underemployed in a new job since lost last job ;  &gt; Females ;</v>
          </cell>
          <cell r="HE1" t="str">
            <v>New South Wales ;  &gt; Not employed since lost last job ;  Persons ;</v>
          </cell>
          <cell r="HF1" t="str">
            <v>New South Wales ;  &gt; Not employed since lost last job ;  &gt; Males ;</v>
          </cell>
          <cell r="HG1" t="str">
            <v>New South Wales ;  &gt; Not employed since lost last job ;  &gt; Females ;</v>
          </cell>
          <cell r="HH1" t="str">
            <v>Victoria ;  Employed total ;  Persons ;</v>
          </cell>
          <cell r="HI1" t="str">
            <v>Victoria ;  Employed total ;  &gt; Males ;</v>
          </cell>
          <cell r="HJ1" t="str">
            <v>Victoria ;  Employed total ;  &gt; Females ;</v>
          </cell>
          <cell r="HK1" t="str">
            <v>Victoria ;  &gt; Less than 1 year in main job ;  Persons ;</v>
          </cell>
          <cell r="HL1" t="str">
            <v>Victoria ;  &gt; Less than 1 year in main job ;  &gt; Males ;</v>
          </cell>
          <cell r="HM1" t="str">
            <v>Victoria ;  &gt; Less than 1 year in main job ;  &gt; Females ;</v>
          </cell>
          <cell r="HN1" t="str">
            <v>Victoria ;  &gt;&gt; Less than 3 months in main job ;  Persons ;</v>
          </cell>
          <cell r="HO1" t="str">
            <v>Victoria ;  &gt;&gt; Less than 3 months in main job ;  &gt; Males ;</v>
          </cell>
          <cell r="HP1" t="str">
            <v>Victoria ;  &gt;&gt; Less than 3 months in main job ;  &gt; Females ;</v>
          </cell>
          <cell r="HQ1" t="str">
            <v>Victoria ;  &gt;&gt; 3-5 months in main job ;  Persons ;</v>
          </cell>
          <cell r="HR1" t="str">
            <v>Victoria ;  &gt;&gt; 3-5 months in main job ;  &gt; Males ;</v>
          </cell>
          <cell r="HS1" t="str">
            <v>Victoria ;  &gt;&gt; 3-5 months in main job ;  &gt; Females ;</v>
          </cell>
          <cell r="HT1" t="str">
            <v>Victoria ;  &gt;&gt; 6-11 months in main job ;  Persons ;</v>
          </cell>
          <cell r="HU1" t="str">
            <v>Victoria ;  &gt;&gt; 6-11 months in main job ;  &gt; Males ;</v>
          </cell>
          <cell r="HV1" t="str">
            <v>Victoria ;  &gt;&gt; 6-11 months in main job ;  &gt; Females ;</v>
          </cell>
          <cell r="HW1" t="str">
            <v>Victoria ;  &gt; 1 year or more in main job ;  Persons ;</v>
          </cell>
          <cell r="HX1" t="str">
            <v>Victoria ;  &gt; 1 year or more in main job ;  &gt; Males ;</v>
          </cell>
          <cell r="HY1" t="str">
            <v>Victoria ;  &gt; 1 year or more in main job ;  &gt; Females ;</v>
          </cell>
          <cell r="HZ1" t="str">
            <v>Victoria ;  &gt;&gt; 1-4 years in main job ;  Persons ;</v>
          </cell>
          <cell r="IA1" t="str">
            <v>Victoria ;  &gt;&gt; 1-4 years in main job ;  &gt; Males ;</v>
          </cell>
          <cell r="IB1" t="str">
            <v>Victoria ;  &gt;&gt; 1-4 years in main job ;  &gt; Females ;</v>
          </cell>
          <cell r="IC1" t="str">
            <v>Victoria ;  &gt;&gt;&gt; 1 year in main job ;  Persons ;</v>
          </cell>
          <cell r="ID1" t="str">
            <v>Victoria ;  &gt;&gt;&gt; 1 year in main job ;  &gt; Males ;</v>
          </cell>
          <cell r="IE1" t="str">
            <v>Victoria ;  &gt;&gt;&gt; 1 year in main job ;  &gt; Females ;</v>
          </cell>
          <cell r="IF1" t="str">
            <v>Victoria ;  &gt;&gt;&gt; 2 years in main job ;  Persons ;</v>
          </cell>
          <cell r="IG1" t="str">
            <v>Victoria ;  &gt;&gt;&gt; 2 years in main job ;  &gt; Males ;</v>
          </cell>
          <cell r="IH1" t="str">
            <v>Victoria ;  &gt;&gt;&gt; 2 years in main job ;  &gt; Females ;</v>
          </cell>
          <cell r="II1" t="str">
            <v>Victoria ;  &gt;&gt;&gt; 3-4 years in main job ;  Persons ;</v>
          </cell>
          <cell r="IJ1" t="str">
            <v>Victoria ;  &gt;&gt;&gt; 3-4 years in main job ;  &gt; Males ;</v>
          </cell>
          <cell r="IK1" t="str">
            <v>Victoria ;  &gt;&gt;&gt; 3-4 years in main job ;  &gt; Females ;</v>
          </cell>
          <cell r="IL1" t="str">
            <v>Victoria ;  &gt;&gt; 5 years or more in main job ;  Persons ;</v>
          </cell>
          <cell r="IM1" t="str">
            <v>Victoria ;  &gt;&gt; 5 years or more in main job ;  &gt; Males ;</v>
          </cell>
          <cell r="IN1" t="str">
            <v>Victoria ;  &gt;&gt; 5 years or more in main job ;  &gt; Females ;</v>
          </cell>
          <cell r="IO1" t="str">
            <v>Victoria ;  &gt;&gt;&gt; 5-9 years in main job ;  Persons ;</v>
          </cell>
          <cell r="IP1" t="str">
            <v>Victoria ;  &gt;&gt;&gt; 5-9 years in main job ;  &gt; Males ;</v>
          </cell>
          <cell r="IQ1" t="str">
            <v>Victoria ;  &gt;&gt;&gt; 5-9 years in main job ;  &gt; Females ;</v>
          </cell>
        </row>
        <row r="2">
          <cell r="B2" t="str">
            <v>000</v>
          </cell>
          <cell r="C2" t="str">
            <v>000</v>
          </cell>
          <cell r="D2" t="str">
            <v>000</v>
          </cell>
          <cell r="E2" t="str">
            <v>000</v>
          </cell>
          <cell r="F2" t="str">
            <v>000</v>
          </cell>
          <cell r="G2" t="str">
            <v>000</v>
          </cell>
          <cell r="H2" t="str">
            <v>000</v>
          </cell>
          <cell r="I2" t="str">
            <v>000</v>
          </cell>
          <cell r="J2" t="str">
            <v>000</v>
          </cell>
          <cell r="K2" t="str">
            <v>000</v>
          </cell>
          <cell r="L2" t="str">
            <v>000</v>
          </cell>
          <cell r="M2" t="str">
            <v>000</v>
          </cell>
          <cell r="N2" t="str">
            <v>000</v>
          </cell>
          <cell r="O2" t="str">
            <v>000</v>
          </cell>
          <cell r="P2" t="str">
            <v>000</v>
          </cell>
          <cell r="Q2" t="str">
            <v>000</v>
          </cell>
          <cell r="R2" t="str">
            <v>000</v>
          </cell>
          <cell r="S2" t="str">
            <v>000</v>
          </cell>
          <cell r="T2" t="str">
            <v>000</v>
          </cell>
          <cell r="U2" t="str">
            <v>000</v>
          </cell>
          <cell r="V2" t="str">
            <v>000</v>
          </cell>
          <cell r="W2" t="str">
            <v>000</v>
          </cell>
          <cell r="X2" t="str">
            <v>000</v>
          </cell>
          <cell r="Y2" t="str">
            <v>000</v>
          </cell>
          <cell r="Z2" t="str">
            <v>000</v>
          </cell>
          <cell r="AA2" t="str">
            <v>000</v>
          </cell>
          <cell r="AB2" t="str">
            <v>000</v>
          </cell>
          <cell r="AC2" t="str">
            <v>000</v>
          </cell>
          <cell r="AD2" t="str">
            <v>000</v>
          </cell>
          <cell r="AE2" t="str">
            <v>000</v>
          </cell>
          <cell r="AF2" t="str">
            <v>000</v>
          </cell>
          <cell r="AG2" t="str">
            <v>000</v>
          </cell>
          <cell r="AH2" t="str">
            <v>000</v>
          </cell>
          <cell r="AI2" t="str">
            <v>000</v>
          </cell>
          <cell r="AJ2" t="str">
            <v>000</v>
          </cell>
          <cell r="AK2" t="str">
            <v>000</v>
          </cell>
          <cell r="AL2" t="str">
            <v>000</v>
          </cell>
          <cell r="AM2" t="str">
            <v>000</v>
          </cell>
          <cell r="AN2" t="str">
            <v>000</v>
          </cell>
          <cell r="AO2" t="str">
            <v>000</v>
          </cell>
          <cell r="AP2" t="str">
            <v>000</v>
          </cell>
          <cell r="AQ2" t="str">
            <v>000</v>
          </cell>
          <cell r="AR2" t="str">
            <v>000</v>
          </cell>
          <cell r="AS2" t="str">
            <v>000</v>
          </cell>
          <cell r="AT2" t="str">
            <v>000</v>
          </cell>
          <cell r="AU2" t="str">
            <v>000</v>
          </cell>
          <cell r="AV2" t="str">
            <v>000</v>
          </cell>
          <cell r="AW2" t="str">
            <v>000</v>
          </cell>
          <cell r="AX2" t="str">
            <v>000</v>
          </cell>
          <cell r="AY2" t="str">
            <v>000</v>
          </cell>
          <cell r="AZ2" t="str">
            <v>000</v>
          </cell>
          <cell r="BA2" t="str">
            <v>000</v>
          </cell>
          <cell r="BB2" t="str">
            <v>000</v>
          </cell>
          <cell r="BC2" t="str">
            <v>000</v>
          </cell>
          <cell r="BD2" t="str">
            <v>000</v>
          </cell>
          <cell r="BE2" t="str">
            <v>000</v>
          </cell>
          <cell r="BF2" t="str">
            <v>000</v>
          </cell>
          <cell r="BG2" t="str">
            <v>000</v>
          </cell>
          <cell r="BH2" t="str">
            <v>000</v>
          </cell>
          <cell r="BI2" t="str">
            <v>000</v>
          </cell>
          <cell r="BJ2" t="str">
            <v>000</v>
          </cell>
          <cell r="BK2" t="str">
            <v>000</v>
          </cell>
          <cell r="BL2" t="str">
            <v>000</v>
          </cell>
          <cell r="BM2" t="str">
            <v>000</v>
          </cell>
          <cell r="BN2" t="str">
            <v>000</v>
          </cell>
          <cell r="BO2" t="str">
            <v>000</v>
          </cell>
          <cell r="BP2" t="str">
            <v>000</v>
          </cell>
          <cell r="BQ2" t="str">
            <v>000</v>
          </cell>
          <cell r="BR2" t="str">
            <v>000</v>
          </cell>
          <cell r="BS2" t="str">
            <v>000</v>
          </cell>
          <cell r="BT2" t="str">
            <v>000</v>
          </cell>
          <cell r="BU2" t="str">
            <v>000</v>
          </cell>
          <cell r="BV2" t="str">
            <v>000</v>
          </cell>
          <cell r="BW2" t="str">
            <v>000</v>
          </cell>
          <cell r="BX2" t="str">
            <v>000</v>
          </cell>
          <cell r="BY2" t="str">
            <v>000</v>
          </cell>
          <cell r="BZ2" t="str">
            <v>000</v>
          </cell>
          <cell r="CA2" t="str">
            <v>000</v>
          </cell>
          <cell r="CB2" t="str">
            <v>000</v>
          </cell>
          <cell r="CC2" t="str">
            <v>000</v>
          </cell>
          <cell r="CD2" t="str">
            <v>000</v>
          </cell>
          <cell r="CE2" t="str">
            <v>000</v>
          </cell>
          <cell r="CF2" t="str">
            <v>000</v>
          </cell>
          <cell r="CG2" t="str">
            <v>000</v>
          </cell>
          <cell r="CH2" t="str">
            <v>000</v>
          </cell>
          <cell r="CI2" t="str">
            <v>000</v>
          </cell>
          <cell r="CJ2" t="str">
            <v>000</v>
          </cell>
          <cell r="CK2" t="str">
            <v>000</v>
          </cell>
          <cell r="CL2" t="str">
            <v>000</v>
          </cell>
          <cell r="CM2" t="str">
            <v>000</v>
          </cell>
          <cell r="CN2" t="str">
            <v>000</v>
          </cell>
          <cell r="CO2" t="str">
            <v>000</v>
          </cell>
          <cell r="CP2" t="str">
            <v>000</v>
          </cell>
          <cell r="CQ2" t="str">
            <v>000</v>
          </cell>
          <cell r="CR2" t="str">
            <v>000</v>
          </cell>
          <cell r="CS2" t="str">
            <v>000</v>
          </cell>
          <cell r="CT2" t="str">
            <v>000</v>
          </cell>
          <cell r="CU2" t="str">
            <v>000</v>
          </cell>
          <cell r="CV2" t="str">
            <v>000</v>
          </cell>
          <cell r="CW2" t="str">
            <v>000</v>
          </cell>
          <cell r="CX2" t="str">
            <v>000</v>
          </cell>
          <cell r="CY2" t="str">
            <v>000</v>
          </cell>
          <cell r="CZ2" t="str">
            <v>000</v>
          </cell>
          <cell r="DA2" t="str">
            <v>000</v>
          </cell>
          <cell r="DB2" t="str">
            <v>000</v>
          </cell>
          <cell r="DC2" t="str">
            <v>000</v>
          </cell>
          <cell r="DD2" t="str">
            <v>000</v>
          </cell>
          <cell r="DE2" t="str">
            <v>000</v>
          </cell>
          <cell r="DF2" t="str">
            <v>000</v>
          </cell>
          <cell r="DG2" t="str">
            <v>000</v>
          </cell>
          <cell r="DH2" t="str">
            <v>000</v>
          </cell>
          <cell r="DI2" t="str">
            <v>000</v>
          </cell>
          <cell r="DJ2" t="str">
            <v>000</v>
          </cell>
          <cell r="DK2" t="str">
            <v>000</v>
          </cell>
          <cell r="DL2" t="str">
            <v>000</v>
          </cell>
          <cell r="DM2" t="str">
            <v>000</v>
          </cell>
          <cell r="DN2" t="str">
            <v>000</v>
          </cell>
          <cell r="DO2" t="str">
            <v>000</v>
          </cell>
          <cell r="DP2" t="str">
            <v>000</v>
          </cell>
          <cell r="DQ2" t="str">
            <v>000</v>
          </cell>
          <cell r="DR2" t="str">
            <v>000</v>
          </cell>
          <cell r="DS2" t="str">
            <v>000</v>
          </cell>
          <cell r="DT2" t="str">
            <v>000</v>
          </cell>
          <cell r="DU2" t="str">
            <v>000</v>
          </cell>
          <cell r="DV2" t="str">
            <v>000</v>
          </cell>
          <cell r="DW2" t="str">
            <v>000</v>
          </cell>
          <cell r="DX2" t="str">
            <v>000</v>
          </cell>
          <cell r="DY2" t="str">
            <v>000</v>
          </cell>
          <cell r="DZ2" t="str">
            <v>000</v>
          </cell>
          <cell r="EA2" t="str">
            <v>000</v>
          </cell>
          <cell r="EB2" t="str">
            <v>000</v>
          </cell>
          <cell r="EC2" t="str">
            <v>000</v>
          </cell>
          <cell r="ED2" t="str">
            <v>000</v>
          </cell>
          <cell r="EE2" t="str">
            <v>000</v>
          </cell>
          <cell r="EF2" t="str">
            <v>000</v>
          </cell>
          <cell r="EG2" t="str">
            <v>000</v>
          </cell>
          <cell r="EH2" t="str">
            <v>000</v>
          </cell>
          <cell r="EI2" t="str">
            <v>000</v>
          </cell>
          <cell r="EJ2" t="str">
            <v>000</v>
          </cell>
          <cell r="EK2" t="str">
            <v>000</v>
          </cell>
          <cell r="EL2" t="str">
            <v>000</v>
          </cell>
          <cell r="EM2" t="str">
            <v>000</v>
          </cell>
          <cell r="EN2" t="str">
            <v>000</v>
          </cell>
          <cell r="EO2" t="str">
            <v>000</v>
          </cell>
          <cell r="EP2" t="str">
            <v>000</v>
          </cell>
          <cell r="EQ2" t="str">
            <v>000</v>
          </cell>
          <cell r="ER2" t="str">
            <v>000</v>
          </cell>
          <cell r="ES2" t="str">
            <v>000</v>
          </cell>
          <cell r="ET2" t="str">
            <v>000</v>
          </cell>
          <cell r="EU2" t="str">
            <v>000</v>
          </cell>
          <cell r="EV2" t="str">
            <v>000</v>
          </cell>
          <cell r="EW2" t="str">
            <v>000</v>
          </cell>
          <cell r="EX2" t="str">
            <v>000</v>
          </cell>
          <cell r="EY2" t="str">
            <v>000</v>
          </cell>
          <cell r="EZ2" t="str">
            <v>000</v>
          </cell>
          <cell r="FA2" t="str">
            <v>000</v>
          </cell>
          <cell r="FB2" t="str">
            <v>000</v>
          </cell>
          <cell r="FC2" t="str">
            <v>000</v>
          </cell>
          <cell r="FD2" t="str">
            <v>000</v>
          </cell>
          <cell r="FE2" t="str">
            <v>000</v>
          </cell>
          <cell r="FF2" t="str">
            <v>000</v>
          </cell>
          <cell r="FG2" t="str">
            <v>000</v>
          </cell>
          <cell r="FH2" t="str">
            <v>000</v>
          </cell>
          <cell r="FI2" t="str">
            <v>000</v>
          </cell>
          <cell r="FJ2" t="str">
            <v>000</v>
          </cell>
          <cell r="FK2" t="str">
            <v>000</v>
          </cell>
          <cell r="FL2" t="str">
            <v>000</v>
          </cell>
          <cell r="FM2" t="str">
            <v>000</v>
          </cell>
          <cell r="FN2" t="str">
            <v>000</v>
          </cell>
          <cell r="FO2" t="str">
            <v>000</v>
          </cell>
          <cell r="FP2" t="str">
            <v>000</v>
          </cell>
          <cell r="FQ2" t="str">
            <v>000</v>
          </cell>
          <cell r="FR2" t="str">
            <v>000</v>
          </cell>
          <cell r="FS2" t="str">
            <v>000</v>
          </cell>
          <cell r="FT2" t="str">
            <v>000</v>
          </cell>
          <cell r="FU2" t="str">
            <v>000</v>
          </cell>
          <cell r="FV2" t="str">
            <v>000</v>
          </cell>
          <cell r="FW2" t="str">
            <v>000</v>
          </cell>
          <cell r="FX2" t="str">
            <v>000</v>
          </cell>
          <cell r="FY2" t="str">
            <v>000</v>
          </cell>
          <cell r="FZ2" t="str">
            <v>000</v>
          </cell>
          <cell r="GA2" t="str">
            <v>000</v>
          </cell>
          <cell r="GB2" t="str">
            <v>000</v>
          </cell>
          <cell r="GC2" t="str">
            <v>000</v>
          </cell>
          <cell r="GD2" t="str">
            <v>000</v>
          </cell>
          <cell r="GE2" t="str">
            <v>000</v>
          </cell>
          <cell r="GF2" t="str">
            <v>000</v>
          </cell>
          <cell r="GG2" t="str">
            <v>000</v>
          </cell>
          <cell r="GH2" t="str">
            <v>000</v>
          </cell>
          <cell r="GI2" t="str">
            <v>000</v>
          </cell>
          <cell r="GJ2" t="str">
            <v>000</v>
          </cell>
          <cell r="GK2" t="str">
            <v>000</v>
          </cell>
          <cell r="GL2" t="str">
            <v>000</v>
          </cell>
          <cell r="GM2" t="str">
            <v>000</v>
          </cell>
          <cell r="GN2" t="str">
            <v>000</v>
          </cell>
          <cell r="GO2" t="str">
            <v>000</v>
          </cell>
          <cell r="GP2" t="str">
            <v>000</v>
          </cell>
          <cell r="GQ2" t="str">
            <v>000</v>
          </cell>
          <cell r="GR2" t="str">
            <v>000</v>
          </cell>
          <cell r="GS2" t="str">
            <v>000</v>
          </cell>
          <cell r="GT2" t="str">
            <v>000</v>
          </cell>
          <cell r="GU2" t="str">
            <v>000</v>
          </cell>
          <cell r="GV2" t="str">
            <v>000</v>
          </cell>
          <cell r="GW2" t="str">
            <v>000</v>
          </cell>
          <cell r="GX2" t="str">
            <v>000</v>
          </cell>
          <cell r="GY2" t="str">
            <v>000</v>
          </cell>
          <cell r="GZ2" t="str">
            <v>000</v>
          </cell>
          <cell r="HA2" t="str">
            <v>000</v>
          </cell>
          <cell r="HB2" t="str">
            <v>000</v>
          </cell>
          <cell r="HC2" t="str">
            <v>000</v>
          </cell>
          <cell r="HD2" t="str">
            <v>000</v>
          </cell>
          <cell r="HE2" t="str">
            <v>000</v>
          </cell>
          <cell r="HF2" t="str">
            <v>000</v>
          </cell>
          <cell r="HG2" t="str">
            <v>000</v>
          </cell>
          <cell r="HH2" t="str">
            <v>000</v>
          </cell>
          <cell r="HI2" t="str">
            <v>000</v>
          </cell>
          <cell r="HJ2" t="str">
            <v>000</v>
          </cell>
          <cell r="HK2" t="str">
            <v>000</v>
          </cell>
          <cell r="HL2" t="str">
            <v>000</v>
          </cell>
          <cell r="HM2" t="str">
            <v>000</v>
          </cell>
          <cell r="HN2" t="str">
            <v>000</v>
          </cell>
          <cell r="HO2" t="str">
            <v>000</v>
          </cell>
          <cell r="HP2" t="str">
            <v>000</v>
          </cell>
          <cell r="HQ2" t="str">
            <v>000</v>
          </cell>
          <cell r="HR2" t="str">
            <v>000</v>
          </cell>
          <cell r="HS2" t="str">
            <v>000</v>
          </cell>
          <cell r="HT2" t="str">
            <v>000</v>
          </cell>
          <cell r="HU2" t="str">
            <v>000</v>
          </cell>
          <cell r="HV2" t="str">
            <v>000</v>
          </cell>
          <cell r="HW2" t="str">
            <v>000</v>
          </cell>
          <cell r="HX2" t="str">
            <v>000</v>
          </cell>
          <cell r="HY2" t="str">
            <v>000</v>
          </cell>
          <cell r="HZ2" t="str">
            <v>000</v>
          </cell>
          <cell r="IA2" t="str">
            <v>000</v>
          </cell>
          <cell r="IB2" t="str">
            <v>000</v>
          </cell>
          <cell r="IC2" t="str">
            <v>000</v>
          </cell>
          <cell r="ID2" t="str">
            <v>000</v>
          </cell>
          <cell r="IE2" t="str">
            <v>000</v>
          </cell>
          <cell r="IF2" t="str">
            <v>000</v>
          </cell>
          <cell r="IG2" t="str">
            <v>000</v>
          </cell>
          <cell r="IH2" t="str">
            <v>000</v>
          </cell>
          <cell r="II2" t="str">
            <v>000</v>
          </cell>
          <cell r="IJ2" t="str">
            <v>000</v>
          </cell>
          <cell r="IK2" t="str">
            <v>000</v>
          </cell>
          <cell r="IL2" t="str">
            <v>000</v>
          </cell>
          <cell r="IM2" t="str">
            <v>000</v>
          </cell>
          <cell r="IN2" t="str">
            <v>000</v>
          </cell>
          <cell r="IO2" t="str">
            <v>000</v>
          </cell>
          <cell r="IP2" t="str">
            <v>000</v>
          </cell>
          <cell r="IQ2" t="str">
            <v>000</v>
          </cell>
        </row>
        <row r="3"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CT3" t="str">
            <v>Original</v>
          </cell>
          <cell r="CU3" t="str">
            <v>Original</v>
          </cell>
          <cell r="CV3" t="str">
            <v>Original</v>
          </cell>
          <cell r="CW3" t="str">
            <v>Original</v>
          </cell>
          <cell r="CX3" t="str">
            <v>Original</v>
          </cell>
          <cell r="CY3" t="str">
            <v>Original</v>
          </cell>
          <cell r="CZ3" t="str">
            <v>Original</v>
          </cell>
          <cell r="DA3" t="str">
            <v>Original</v>
          </cell>
          <cell r="DB3" t="str">
            <v>Original</v>
          </cell>
          <cell r="DC3" t="str">
            <v>Original</v>
          </cell>
          <cell r="DD3" t="str">
            <v>Original</v>
          </cell>
          <cell r="DE3" t="str">
            <v>Original</v>
          </cell>
          <cell r="DF3" t="str">
            <v>Original</v>
          </cell>
          <cell r="DG3" t="str">
            <v>Original</v>
          </cell>
          <cell r="DH3" t="str">
            <v>Original</v>
          </cell>
          <cell r="DI3" t="str">
            <v>Original</v>
          </cell>
          <cell r="DJ3" t="str">
            <v>Original</v>
          </cell>
          <cell r="DK3" t="str">
            <v>Original</v>
          </cell>
          <cell r="DL3" t="str">
            <v>Original</v>
          </cell>
          <cell r="DM3" t="str">
            <v>Original</v>
          </cell>
          <cell r="DN3" t="str">
            <v>Original</v>
          </cell>
          <cell r="DO3" t="str">
            <v>Original</v>
          </cell>
          <cell r="DP3" t="str">
            <v>Original</v>
          </cell>
          <cell r="DQ3" t="str">
            <v>Original</v>
          </cell>
          <cell r="DR3" t="str">
            <v>Original</v>
          </cell>
          <cell r="DS3" t="str">
            <v>Original</v>
          </cell>
          <cell r="DT3" t="str">
            <v>Original</v>
          </cell>
          <cell r="DU3" t="str">
            <v>Original</v>
          </cell>
          <cell r="DV3" t="str">
            <v>Original</v>
          </cell>
          <cell r="DW3" t="str">
            <v>Original</v>
          </cell>
          <cell r="DX3" t="str">
            <v>Original</v>
          </cell>
          <cell r="DY3" t="str">
            <v>Original</v>
          </cell>
          <cell r="DZ3" t="str">
            <v>Original</v>
          </cell>
          <cell r="EA3" t="str">
            <v>Original</v>
          </cell>
          <cell r="EB3" t="str">
            <v>Original</v>
          </cell>
          <cell r="EC3" t="str">
            <v>Original</v>
          </cell>
          <cell r="ED3" t="str">
            <v>Original</v>
          </cell>
          <cell r="EE3" t="str">
            <v>Original</v>
          </cell>
          <cell r="EF3" t="str">
            <v>Original</v>
          </cell>
          <cell r="EG3" t="str">
            <v>Original</v>
          </cell>
          <cell r="EH3" t="str">
            <v>Original</v>
          </cell>
          <cell r="EI3" t="str">
            <v>Original</v>
          </cell>
          <cell r="EJ3" t="str">
            <v>Original</v>
          </cell>
          <cell r="EK3" t="str">
            <v>Original</v>
          </cell>
          <cell r="EL3" t="str">
            <v>Original</v>
          </cell>
          <cell r="EM3" t="str">
            <v>Original</v>
          </cell>
          <cell r="EN3" t="str">
            <v>Original</v>
          </cell>
          <cell r="EO3" t="str">
            <v>Original</v>
          </cell>
          <cell r="EP3" t="str">
            <v>Original</v>
          </cell>
          <cell r="EQ3" t="str">
            <v>Original</v>
          </cell>
          <cell r="ER3" t="str">
            <v>Original</v>
          </cell>
          <cell r="ES3" t="str">
            <v>Original</v>
          </cell>
          <cell r="ET3" t="str">
            <v>Original</v>
          </cell>
          <cell r="EU3" t="str">
            <v>Original</v>
          </cell>
          <cell r="EV3" t="str">
            <v>Original</v>
          </cell>
          <cell r="EW3" t="str">
            <v>Original</v>
          </cell>
          <cell r="EX3" t="str">
            <v>Original</v>
          </cell>
          <cell r="EY3" t="str">
            <v>Original</v>
          </cell>
          <cell r="EZ3" t="str">
            <v>Original</v>
          </cell>
          <cell r="FA3" t="str">
            <v>Original</v>
          </cell>
          <cell r="FB3" t="str">
            <v>Original</v>
          </cell>
          <cell r="FC3" t="str">
            <v>Original</v>
          </cell>
          <cell r="FD3" t="str">
            <v>Original</v>
          </cell>
          <cell r="FE3" t="str">
            <v>Original</v>
          </cell>
          <cell r="FF3" t="str">
            <v>Original</v>
          </cell>
          <cell r="FG3" t="str">
            <v>Original</v>
          </cell>
          <cell r="FH3" t="str">
            <v>Original</v>
          </cell>
          <cell r="FI3" t="str">
            <v>Original</v>
          </cell>
          <cell r="FJ3" t="str">
            <v>Original</v>
          </cell>
          <cell r="FK3" t="str">
            <v>Original</v>
          </cell>
          <cell r="FL3" t="str">
            <v>Original</v>
          </cell>
          <cell r="FM3" t="str">
            <v>Original</v>
          </cell>
          <cell r="FN3" t="str">
            <v>Original</v>
          </cell>
          <cell r="FO3" t="str">
            <v>Original</v>
          </cell>
          <cell r="FP3" t="str">
            <v>Original</v>
          </cell>
          <cell r="FQ3" t="str">
            <v>Original</v>
          </cell>
          <cell r="FR3" t="str">
            <v>Original</v>
          </cell>
          <cell r="FS3" t="str">
            <v>Original</v>
          </cell>
          <cell r="FT3" t="str">
            <v>Original</v>
          </cell>
          <cell r="FU3" t="str">
            <v>Original</v>
          </cell>
          <cell r="FV3" t="str">
            <v>Original</v>
          </cell>
          <cell r="FW3" t="str">
            <v>Original</v>
          </cell>
          <cell r="FX3" t="str">
            <v>Original</v>
          </cell>
          <cell r="FY3" t="str">
            <v>Original</v>
          </cell>
          <cell r="FZ3" t="str">
            <v>Original</v>
          </cell>
          <cell r="GA3" t="str">
            <v>Original</v>
          </cell>
          <cell r="GB3" t="str">
            <v>Original</v>
          </cell>
          <cell r="GC3" t="str">
            <v>Original</v>
          </cell>
          <cell r="GD3" t="str">
            <v>Original</v>
          </cell>
          <cell r="GE3" t="str">
            <v>Original</v>
          </cell>
          <cell r="GF3" t="str">
            <v>Original</v>
          </cell>
          <cell r="GG3" t="str">
            <v>Original</v>
          </cell>
          <cell r="GH3" t="str">
            <v>Original</v>
          </cell>
          <cell r="GI3" t="str">
            <v>Original</v>
          </cell>
          <cell r="GJ3" t="str">
            <v>Original</v>
          </cell>
          <cell r="GK3" t="str">
            <v>Original</v>
          </cell>
          <cell r="GL3" t="str">
            <v>Original</v>
          </cell>
          <cell r="GM3" t="str">
            <v>Original</v>
          </cell>
          <cell r="GN3" t="str">
            <v>Original</v>
          </cell>
          <cell r="GO3" t="str">
            <v>Original</v>
          </cell>
          <cell r="GP3" t="str">
            <v>Original</v>
          </cell>
          <cell r="GQ3" t="str">
            <v>Original</v>
          </cell>
          <cell r="GR3" t="str">
            <v>Original</v>
          </cell>
          <cell r="GS3" t="str">
            <v>Original</v>
          </cell>
          <cell r="GT3" t="str">
            <v>Original</v>
          </cell>
          <cell r="GU3" t="str">
            <v>Original</v>
          </cell>
          <cell r="GV3" t="str">
            <v>Original</v>
          </cell>
          <cell r="GW3" t="str">
            <v>Original</v>
          </cell>
          <cell r="GX3" t="str">
            <v>Original</v>
          </cell>
          <cell r="GY3" t="str">
            <v>Original</v>
          </cell>
          <cell r="GZ3" t="str">
            <v>Original</v>
          </cell>
          <cell r="HA3" t="str">
            <v>Original</v>
          </cell>
          <cell r="HB3" t="str">
            <v>Original</v>
          </cell>
          <cell r="HC3" t="str">
            <v>Original</v>
          </cell>
          <cell r="HD3" t="str">
            <v>Original</v>
          </cell>
          <cell r="HE3" t="str">
            <v>Original</v>
          </cell>
          <cell r="HF3" t="str">
            <v>Original</v>
          </cell>
          <cell r="HG3" t="str">
            <v>Original</v>
          </cell>
          <cell r="HH3" t="str">
            <v>Original</v>
          </cell>
          <cell r="HI3" t="str">
            <v>Original</v>
          </cell>
          <cell r="HJ3" t="str">
            <v>Original</v>
          </cell>
          <cell r="HK3" t="str">
            <v>Original</v>
          </cell>
          <cell r="HL3" t="str">
            <v>Original</v>
          </cell>
          <cell r="HM3" t="str">
            <v>Original</v>
          </cell>
          <cell r="HN3" t="str">
            <v>Original</v>
          </cell>
          <cell r="HO3" t="str">
            <v>Original</v>
          </cell>
          <cell r="HP3" t="str">
            <v>Original</v>
          </cell>
          <cell r="HQ3" t="str">
            <v>Original</v>
          </cell>
          <cell r="HR3" t="str">
            <v>Original</v>
          </cell>
          <cell r="HS3" t="str">
            <v>Original</v>
          </cell>
          <cell r="HT3" t="str">
            <v>Original</v>
          </cell>
          <cell r="HU3" t="str">
            <v>Original</v>
          </cell>
          <cell r="HV3" t="str">
            <v>Original</v>
          </cell>
          <cell r="HW3" t="str">
            <v>Original</v>
          </cell>
          <cell r="HX3" t="str">
            <v>Original</v>
          </cell>
          <cell r="HY3" t="str">
            <v>Original</v>
          </cell>
          <cell r="HZ3" t="str">
            <v>Original</v>
          </cell>
          <cell r="IA3" t="str">
            <v>Original</v>
          </cell>
          <cell r="IB3" t="str">
            <v>Original</v>
          </cell>
          <cell r="IC3" t="str">
            <v>Original</v>
          </cell>
          <cell r="ID3" t="str">
            <v>Original</v>
          </cell>
          <cell r="IE3" t="str">
            <v>Original</v>
          </cell>
          <cell r="IF3" t="str">
            <v>Original</v>
          </cell>
          <cell r="IG3" t="str">
            <v>Original</v>
          </cell>
          <cell r="IH3" t="str">
            <v>Original</v>
          </cell>
          <cell r="II3" t="str">
            <v>Original</v>
          </cell>
          <cell r="IJ3" t="str">
            <v>Original</v>
          </cell>
          <cell r="IK3" t="str">
            <v>Original</v>
          </cell>
          <cell r="IL3" t="str">
            <v>Original</v>
          </cell>
          <cell r="IM3" t="str">
            <v>Original</v>
          </cell>
          <cell r="IN3" t="str">
            <v>Original</v>
          </cell>
          <cell r="IO3" t="str">
            <v>Original</v>
          </cell>
          <cell r="IP3" t="str">
            <v>Original</v>
          </cell>
          <cell r="IQ3" t="str">
            <v>Original</v>
          </cell>
        </row>
        <row r="4">
          <cell r="B4" t="str">
            <v>STOCK</v>
          </cell>
          <cell r="C4" t="str">
            <v>STOCK</v>
          </cell>
          <cell r="D4" t="str">
            <v>STOCK</v>
          </cell>
          <cell r="E4" t="str">
            <v>STOCK</v>
          </cell>
          <cell r="F4" t="str">
            <v>STOCK</v>
          </cell>
          <cell r="G4" t="str">
            <v>STOCK</v>
          </cell>
          <cell r="H4" t="str">
            <v>STOCK</v>
          </cell>
          <cell r="I4" t="str">
            <v>STOCK</v>
          </cell>
          <cell r="J4" t="str">
            <v>STOCK</v>
          </cell>
          <cell r="K4" t="str">
            <v>STOCK</v>
          </cell>
          <cell r="L4" t="str">
            <v>STOCK</v>
          </cell>
          <cell r="M4" t="str">
            <v>STOCK</v>
          </cell>
          <cell r="N4" t="str">
            <v>STOCK</v>
          </cell>
          <cell r="O4" t="str">
            <v>STOCK</v>
          </cell>
          <cell r="P4" t="str">
            <v>STOCK</v>
          </cell>
          <cell r="Q4" t="str">
            <v>STOCK</v>
          </cell>
          <cell r="R4" t="str">
            <v>STOCK</v>
          </cell>
          <cell r="S4" t="str">
            <v>STOCK</v>
          </cell>
          <cell r="T4" t="str">
            <v>STOCK</v>
          </cell>
          <cell r="U4" t="str">
            <v>STOCK</v>
          </cell>
          <cell r="V4" t="str">
            <v>STOCK</v>
          </cell>
          <cell r="W4" t="str">
            <v>STOCK</v>
          </cell>
          <cell r="X4" t="str">
            <v>STOCK</v>
          </cell>
          <cell r="Y4" t="str">
            <v>STOCK</v>
          </cell>
          <cell r="Z4" t="str">
            <v>STOCK</v>
          </cell>
          <cell r="AA4" t="str">
            <v>STOCK</v>
          </cell>
          <cell r="AB4" t="str">
            <v>STOCK</v>
          </cell>
          <cell r="AC4" t="str">
            <v>STOCK</v>
          </cell>
          <cell r="AD4" t="str">
            <v>STOCK</v>
          </cell>
          <cell r="AE4" t="str">
            <v>STOCK</v>
          </cell>
          <cell r="AF4" t="str">
            <v>STOCK</v>
          </cell>
          <cell r="AG4" t="str">
            <v>STOCK</v>
          </cell>
          <cell r="AH4" t="str">
            <v>STOCK</v>
          </cell>
          <cell r="AI4" t="str">
            <v>STOCK</v>
          </cell>
          <cell r="AJ4" t="str">
            <v>STOCK</v>
          </cell>
          <cell r="AK4" t="str">
            <v>STOCK</v>
          </cell>
          <cell r="AL4" t="str">
            <v>STOCK</v>
          </cell>
          <cell r="AM4" t="str">
            <v>STOCK</v>
          </cell>
          <cell r="AN4" t="str">
            <v>STOCK</v>
          </cell>
          <cell r="AO4" t="str">
            <v>STOCK</v>
          </cell>
          <cell r="AP4" t="str">
            <v>STOCK</v>
          </cell>
          <cell r="AQ4" t="str">
            <v>STOCK</v>
          </cell>
          <cell r="AR4" t="str">
            <v>STOCK</v>
          </cell>
          <cell r="AS4" t="str">
            <v>STOCK</v>
          </cell>
          <cell r="AT4" t="str">
            <v>STOCK</v>
          </cell>
          <cell r="AU4" t="str">
            <v>STOCK</v>
          </cell>
          <cell r="AV4" t="str">
            <v>STOCK</v>
          </cell>
          <cell r="AW4" t="str">
            <v>STOCK</v>
          </cell>
          <cell r="AX4" t="str">
            <v>STOCK</v>
          </cell>
          <cell r="AY4" t="str">
            <v>STOCK</v>
          </cell>
          <cell r="AZ4" t="str">
            <v>STOCK</v>
          </cell>
          <cell r="BA4" t="str">
            <v>STOCK</v>
          </cell>
          <cell r="BB4" t="str">
            <v>STOCK</v>
          </cell>
          <cell r="BC4" t="str">
            <v>STOCK</v>
          </cell>
          <cell r="BD4" t="str">
            <v>STOCK</v>
          </cell>
          <cell r="BE4" t="str">
            <v>STOCK</v>
          </cell>
          <cell r="BF4" t="str">
            <v>STOCK</v>
          </cell>
          <cell r="BG4" t="str">
            <v>STOCK</v>
          </cell>
          <cell r="BH4" t="str">
            <v>STOCK</v>
          </cell>
          <cell r="BI4" t="str">
            <v>STOCK</v>
          </cell>
          <cell r="BJ4" t="str">
            <v>STOCK</v>
          </cell>
          <cell r="BK4" t="str">
            <v>STOCK</v>
          </cell>
          <cell r="BL4" t="str">
            <v>STOCK</v>
          </cell>
          <cell r="BM4" t="str">
            <v>STOCK</v>
          </cell>
          <cell r="BN4" t="str">
            <v>STOCK</v>
          </cell>
          <cell r="BO4" t="str">
            <v>STOCK</v>
          </cell>
          <cell r="BP4" t="str">
            <v>STOCK</v>
          </cell>
          <cell r="BQ4" t="str">
            <v>STOCK</v>
          </cell>
          <cell r="BR4" t="str">
            <v>STOCK</v>
          </cell>
          <cell r="BS4" t="str">
            <v>STOCK</v>
          </cell>
          <cell r="BT4" t="str">
            <v>STOCK</v>
          </cell>
          <cell r="BU4" t="str">
            <v>STOCK</v>
          </cell>
          <cell r="BV4" t="str">
            <v>STOCK</v>
          </cell>
          <cell r="BW4" t="str">
            <v>STOCK</v>
          </cell>
          <cell r="BX4" t="str">
            <v>STOCK</v>
          </cell>
          <cell r="BY4" t="str">
            <v>STOCK</v>
          </cell>
          <cell r="BZ4" t="str">
            <v>STOCK</v>
          </cell>
          <cell r="CA4" t="str">
            <v>STOCK</v>
          </cell>
          <cell r="CB4" t="str">
            <v>STOCK</v>
          </cell>
          <cell r="CC4" t="str">
            <v>STOCK</v>
          </cell>
          <cell r="CD4" t="str">
            <v>STOCK</v>
          </cell>
          <cell r="CE4" t="str">
            <v>STOCK</v>
          </cell>
          <cell r="CF4" t="str">
            <v>STOCK</v>
          </cell>
          <cell r="CG4" t="str">
            <v>STOCK</v>
          </cell>
          <cell r="CH4" t="str">
            <v>STOCK</v>
          </cell>
          <cell r="CI4" t="str">
            <v>STOCK</v>
          </cell>
          <cell r="CJ4" t="str">
            <v>STOCK</v>
          </cell>
          <cell r="CK4" t="str">
            <v>STOCK</v>
          </cell>
          <cell r="CL4" t="str">
            <v>STOCK</v>
          </cell>
          <cell r="CM4" t="str">
            <v>STOCK</v>
          </cell>
          <cell r="CN4" t="str">
            <v>STOCK</v>
          </cell>
          <cell r="CO4" t="str">
            <v>STOCK</v>
          </cell>
          <cell r="CP4" t="str">
            <v>STOCK</v>
          </cell>
          <cell r="CQ4" t="str">
            <v>STOCK</v>
          </cell>
          <cell r="CR4" t="str">
            <v>STOCK</v>
          </cell>
          <cell r="CS4" t="str">
            <v>STOCK</v>
          </cell>
          <cell r="CT4" t="str">
            <v>STOCK</v>
          </cell>
          <cell r="CU4" t="str">
            <v>STOCK</v>
          </cell>
          <cell r="CV4" t="str">
            <v>STOCK</v>
          </cell>
          <cell r="CW4" t="str">
            <v>STOCK</v>
          </cell>
          <cell r="CX4" t="str">
            <v>STOCK</v>
          </cell>
          <cell r="CY4" t="str">
            <v>STOCK</v>
          </cell>
          <cell r="CZ4" t="str">
            <v>STOCK</v>
          </cell>
          <cell r="DA4" t="str">
            <v>STOCK</v>
          </cell>
          <cell r="DB4" t="str">
            <v>STOCK</v>
          </cell>
          <cell r="DC4" t="str">
            <v>STOCK</v>
          </cell>
          <cell r="DD4" t="str">
            <v>STOCK</v>
          </cell>
          <cell r="DE4" t="str">
            <v>STOCK</v>
          </cell>
          <cell r="DF4" t="str">
            <v>STOCK</v>
          </cell>
          <cell r="DG4" t="str">
            <v>STOCK</v>
          </cell>
          <cell r="DH4" t="str">
            <v>STOCK</v>
          </cell>
          <cell r="DI4" t="str">
            <v>STOCK</v>
          </cell>
          <cell r="DJ4" t="str">
            <v>STOCK</v>
          </cell>
          <cell r="DK4" t="str">
            <v>STOCK</v>
          </cell>
          <cell r="DL4" t="str">
            <v>STOCK</v>
          </cell>
          <cell r="DM4" t="str">
            <v>STOCK</v>
          </cell>
          <cell r="DN4" t="str">
            <v>STOCK</v>
          </cell>
          <cell r="DO4" t="str">
            <v>STOCK</v>
          </cell>
          <cell r="DP4" t="str">
            <v>STOCK</v>
          </cell>
          <cell r="DQ4" t="str">
            <v>STOCK</v>
          </cell>
          <cell r="DR4" t="str">
            <v>STOCK</v>
          </cell>
          <cell r="DS4" t="str">
            <v>STOCK</v>
          </cell>
          <cell r="DT4" t="str">
            <v>STOCK</v>
          </cell>
          <cell r="DU4" t="str">
            <v>STOCK</v>
          </cell>
          <cell r="DV4" t="str">
            <v>STOCK</v>
          </cell>
          <cell r="DW4" t="str">
            <v>STOCK</v>
          </cell>
          <cell r="DX4" t="str">
            <v>STOCK</v>
          </cell>
          <cell r="DY4" t="str">
            <v>STOCK</v>
          </cell>
          <cell r="DZ4" t="str">
            <v>STOCK</v>
          </cell>
          <cell r="EA4" t="str">
            <v>STOCK</v>
          </cell>
          <cell r="EB4" t="str">
            <v>STOCK</v>
          </cell>
          <cell r="EC4" t="str">
            <v>STOCK</v>
          </cell>
          <cell r="ED4" t="str">
            <v>STOCK</v>
          </cell>
          <cell r="EE4" t="str">
            <v>STOCK</v>
          </cell>
          <cell r="EF4" t="str">
            <v>STOCK</v>
          </cell>
          <cell r="EG4" t="str">
            <v>STOCK</v>
          </cell>
          <cell r="EH4" t="str">
            <v>STOCK</v>
          </cell>
          <cell r="EI4" t="str">
            <v>STOCK</v>
          </cell>
          <cell r="EJ4" t="str">
            <v>STOCK</v>
          </cell>
          <cell r="EK4" t="str">
            <v>STOCK</v>
          </cell>
          <cell r="EL4" t="str">
            <v>STOCK</v>
          </cell>
          <cell r="EM4" t="str">
            <v>STOCK</v>
          </cell>
          <cell r="EN4" t="str">
            <v>STOCK</v>
          </cell>
          <cell r="EO4" t="str">
            <v>STOCK</v>
          </cell>
          <cell r="EP4" t="str">
            <v>STOCK</v>
          </cell>
          <cell r="EQ4" t="str">
            <v>STOCK</v>
          </cell>
          <cell r="ER4" t="str">
            <v>STOCK</v>
          </cell>
          <cell r="ES4" t="str">
            <v>STOCK</v>
          </cell>
          <cell r="ET4" t="str">
            <v>STOCK</v>
          </cell>
          <cell r="EU4" t="str">
            <v>STOCK</v>
          </cell>
          <cell r="EV4" t="str">
            <v>STOCK</v>
          </cell>
          <cell r="EW4" t="str">
            <v>STOCK</v>
          </cell>
          <cell r="EX4" t="str">
            <v>STOCK</v>
          </cell>
          <cell r="EY4" t="str">
            <v>STOCK</v>
          </cell>
          <cell r="EZ4" t="str">
            <v>STOCK</v>
          </cell>
          <cell r="FA4" t="str">
            <v>STOCK</v>
          </cell>
          <cell r="FB4" t="str">
            <v>STOCK</v>
          </cell>
          <cell r="FC4" t="str">
            <v>STOCK</v>
          </cell>
          <cell r="FD4" t="str">
            <v>STOCK</v>
          </cell>
          <cell r="FE4" t="str">
            <v>STOCK</v>
          </cell>
          <cell r="FF4" t="str">
            <v>STOCK</v>
          </cell>
          <cell r="FG4" t="str">
            <v>STOCK</v>
          </cell>
          <cell r="FH4" t="str">
            <v>STOCK</v>
          </cell>
          <cell r="FI4" t="str">
            <v>STOCK</v>
          </cell>
          <cell r="FJ4" t="str">
            <v>STOCK</v>
          </cell>
          <cell r="FK4" t="str">
            <v>STOCK</v>
          </cell>
          <cell r="FL4" t="str">
            <v>STOCK</v>
          </cell>
          <cell r="FM4" t="str">
            <v>STOCK</v>
          </cell>
          <cell r="FN4" t="str">
            <v>STOCK</v>
          </cell>
          <cell r="FO4" t="str">
            <v>STOCK</v>
          </cell>
          <cell r="FP4" t="str">
            <v>STOCK</v>
          </cell>
          <cell r="FQ4" t="str">
            <v>STOCK</v>
          </cell>
          <cell r="FR4" t="str">
            <v>STOCK</v>
          </cell>
          <cell r="FS4" t="str">
            <v>STOCK</v>
          </cell>
          <cell r="FT4" t="str">
            <v>STOCK</v>
          </cell>
          <cell r="FU4" t="str">
            <v>STOCK</v>
          </cell>
          <cell r="FV4" t="str">
            <v>STOCK</v>
          </cell>
          <cell r="FW4" t="str">
            <v>STOCK</v>
          </cell>
          <cell r="FX4" t="str">
            <v>STOCK</v>
          </cell>
          <cell r="FY4" t="str">
            <v>STOCK</v>
          </cell>
          <cell r="FZ4" t="str">
            <v>STOCK</v>
          </cell>
          <cell r="GA4" t="str">
            <v>STOCK</v>
          </cell>
          <cell r="GB4" t="str">
            <v>STOCK</v>
          </cell>
          <cell r="GC4" t="str">
            <v>STOCK</v>
          </cell>
          <cell r="GD4" t="str">
            <v>STOCK</v>
          </cell>
          <cell r="GE4" t="str">
            <v>STOCK</v>
          </cell>
          <cell r="GF4" t="str">
            <v>STOCK</v>
          </cell>
          <cell r="GG4" t="str">
            <v>STOCK</v>
          </cell>
          <cell r="GH4" t="str">
            <v>STOCK</v>
          </cell>
          <cell r="GI4" t="str">
            <v>STOCK</v>
          </cell>
          <cell r="GJ4" t="str">
            <v>STOCK</v>
          </cell>
          <cell r="GK4" t="str">
            <v>STOCK</v>
          </cell>
          <cell r="GL4" t="str">
            <v>STOCK</v>
          </cell>
          <cell r="GM4" t="str">
            <v>STOCK</v>
          </cell>
          <cell r="GN4" t="str">
            <v>STOCK</v>
          </cell>
          <cell r="GO4" t="str">
            <v>STOCK</v>
          </cell>
          <cell r="GP4" t="str">
            <v>STOCK</v>
          </cell>
          <cell r="GQ4" t="str">
            <v>STOCK</v>
          </cell>
          <cell r="GR4" t="str">
            <v>STOCK</v>
          </cell>
          <cell r="GS4" t="str">
            <v>STOCK</v>
          </cell>
          <cell r="GT4" t="str">
            <v>STOCK</v>
          </cell>
          <cell r="GU4" t="str">
            <v>STOCK</v>
          </cell>
          <cell r="GV4" t="str">
            <v>STOCK</v>
          </cell>
          <cell r="GW4" t="str">
            <v>STOCK</v>
          </cell>
          <cell r="GX4" t="str">
            <v>STOCK</v>
          </cell>
          <cell r="GY4" t="str">
            <v>STOCK</v>
          </cell>
          <cell r="GZ4" t="str">
            <v>STOCK</v>
          </cell>
          <cell r="HA4" t="str">
            <v>STOCK</v>
          </cell>
          <cell r="HB4" t="str">
            <v>STOCK</v>
          </cell>
          <cell r="HC4" t="str">
            <v>STOCK</v>
          </cell>
          <cell r="HD4" t="str">
            <v>STOCK</v>
          </cell>
          <cell r="HE4" t="str">
            <v>STOCK</v>
          </cell>
          <cell r="HF4" t="str">
            <v>STOCK</v>
          </cell>
          <cell r="HG4" t="str">
            <v>STOCK</v>
          </cell>
          <cell r="HH4" t="str">
            <v>STOCK</v>
          </cell>
          <cell r="HI4" t="str">
            <v>STOCK</v>
          </cell>
          <cell r="HJ4" t="str">
            <v>STOCK</v>
          </cell>
          <cell r="HK4" t="str">
            <v>STOCK</v>
          </cell>
          <cell r="HL4" t="str">
            <v>STOCK</v>
          </cell>
          <cell r="HM4" t="str">
            <v>STOCK</v>
          </cell>
          <cell r="HN4" t="str">
            <v>STOCK</v>
          </cell>
          <cell r="HO4" t="str">
            <v>STOCK</v>
          </cell>
          <cell r="HP4" t="str">
            <v>STOCK</v>
          </cell>
          <cell r="HQ4" t="str">
            <v>STOCK</v>
          </cell>
          <cell r="HR4" t="str">
            <v>STOCK</v>
          </cell>
          <cell r="HS4" t="str">
            <v>STOCK</v>
          </cell>
          <cell r="HT4" t="str">
            <v>STOCK</v>
          </cell>
          <cell r="HU4" t="str">
            <v>STOCK</v>
          </cell>
          <cell r="HV4" t="str">
            <v>STOCK</v>
          </cell>
          <cell r="HW4" t="str">
            <v>STOCK</v>
          </cell>
          <cell r="HX4" t="str">
            <v>STOCK</v>
          </cell>
          <cell r="HY4" t="str">
            <v>STOCK</v>
          </cell>
          <cell r="HZ4" t="str">
            <v>STOCK</v>
          </cell>
          <cell r="IA4" t="str">
            <v>STOCK</v>
          </cell>
          <cell r="IB4" t="str">
            <v>STOCK</v>
          </cell>
          <cell r="IC4" t="str">
            <v>STOCK</v>
          </cell>
          <cell r="ID4" t="str">
            <v>STOCK</v>
          </cell>
          <cell r="IE4" t="str">
            <v>STOCK</v>
          </cell>
          <cell r="IF4" t="str">
            <v>STOCK</v>
          </cell>
          <cell r="IG4" t="str">
            <v>STOCK</v>
          </cell>
          <cell r="IH4" t="str">
            <v>STOCK</v>
          </cell>
          <cell r="II4" t="str">
            <v>STOCK</v>
          </cell>
          <cell r="IJ4" t="str">
            <v>STOCK</v>
          </cell>
          <cell r="IK4" t="str">
            <v>STOCK</v>
          </cell>
          <cell r="IL4" t="str">
            <v>STOCK</v>
          </cell>
          <cell r="IM4" t="str">
            <v>STOCK</v>
          </cell>
          <cell r="IN4" t="str">
            <v>STOCK</v>
          </cell>
          <cell r="IO4" t="str">
            <v>STOCK</v>
          </cell>
          <cell r="IP4" t="str">
            <v>STOCK</v>
          </cell>
          <cell r="IQ4" t="str">
            <v>STOCK</v>
          </cell>
        </row>
        <row r="5">
          <cell r="B5" t="str">
            <v>Annual</v>
          </cell>
          <cell r="C5" t="str">
            <v>Annual</v>
          </cell>
          <cell r="D5" t="str">
            <v>Annual</v>
          </cell>
          <cell r="E5" t="str">
            <v>Annual</v>
          </cell>
          <cell r="F5" t="str">
            <v>Annual</v>
          </cell>
          <cell r="G5" t="str">
            <v>Annual</v>
          </cell>
          <cell r="H5" t="str">
            <v>Annual</v>
          </cell>
          <cell r="I5" t="str">
            <v>Annual</v>
          </cell>
          <cell r="J5" t="str">
            <v>Annual</v>
          </cell>
          <cell r="K5" t="str">
            <v>Annual</v>
          </cell>
          <cell r="L5" t="str">
            <v>Annual</v>
          </cell>
          <cell r="M5" t="str">
            <v>Annual</v>
          </cell>
          <cell r="N5" t="str">
            <v>Annual</v>
          </cell>
          <cell r="O5" t="str">
            <v>Annual</v>
          </cell>
          <cell r="P5" t="str">
            <v>Annual</v>
          </cell>
          <cell r="Q5" t="str">
            <v>Annual</v>
          </cell>
          <cell r="R5" t="str">
            <v>Annual</v>
          </cell>
          <cell r="S5" t="str">
            <v>Annual</v>
          </cell>
          <cell r="T5" t="str">
            <v>Annual</v>
          </cell>
          <cell r="U5" t="str">
            <v>Annual</v>
          </cell>
          <cell r="V5" t="str">
            <v>Annual</v>
          </cell>
          <cell r="W5" t="str">
            <v>Annual</v>
          </cell>
          <cell r="X5" t="str">
            <v>Annual</v>
          </cell>
          <cell r="Y5" t="str">
            <v>Annual</v>
          </cell>
          <cell r="Z5" t="str">
            <v>Annual</v>
          </cell>
          <cell r="AA5" t="str">
            <v>Annual</v>
          </cell>
          <cell r="AB5" t="str">
            <v>Annual</v>
          </cell>
          <cell r="AC5" t="str">
            <v>Annual</v>
          </cell>
          <cell r="AD5" t="str">
            <v>Annual</v>
          </cell>
          <cell r="AE5" t="str">
            <v>Annual</v>
          </cell>
          <cell r="AF5" t="str">
            <v>Annual</v>
          </cell>
          <cell r="AG5" t="str">
            <v>Annual</v>
          </cell>
          <cell r="AH5" t="str">
            <v>Annual</v>
          </cell>
          <cell r="AI5" t="str">
            <v>Annual</v>
          </cell>
          <cell r="AJ5" t="str">
            <v>Annual</v>
          </cell>
          <cell r="AK5" t="str">
            <v>Annual</v>
          </cell>
          <cell r="AL5" t="str">
            <v>Annual</v>
          </cell>
          <cell r="AM5" t="str">
            <v>Annual</v>
          </cell>
          <cell r="AN5" t="str">
            <v>Annual</v>
          </cell>
          <cell r="AO5" t="str">
            <v>Annual</v>
          </cell>
          <cell r="AP5" t="str">
            <v>Annual</v>
          </cell>
          <cell r="AQ5" t="str">
            <v>Annual</v>
          </cell>
          <cell r="AR5" t="str">
            <v>Annual</v>
          </cell>
          <cell r="AS5" t="str">
            <v>Annual</v>
          </cell>
          <cell r="AT5" t="str">
            <v>Annual</v>
          </cell>
          <cell r="AU5" t="str">
            <v>Annual</v>
          </cell>
          <cell r="AV5" t="str">
            <v>Annual</v>
          </cell>
          <cell r="AW5" t="str">
            <v>Annual</v>
          </cell>
          <cell r="AX5" t="str">
            <v>Annual</v>
          </cell>
          <cell r="AY5" t="str">
            <v>Annual</v>
          </cell>
          <cell r="AZ5" t="str">
            <v>Annual</v>
          </cell>
          <cell r="BA5" t="str">
            <v>Annual</v>
          </cell>
          <cell r="BB5" t="str">
            <v>Annual</v>
          </cell>
          <cell r="BC5" t="str">
            <v>Annual</v>
          </cell>
          <cell r="BD5" t="str">
            <v>Annual</v>
          </cell>
          <cell r="BE5" t="str">
            <v>Annual</v>
          </cell>
          <cell r="BF5" t="str">
            <v>Annual</v>
          </cell>
          <cell r="BG5" t="str">
            <v>Annual</v>
          </cell>
          <cell r="BH5" t="str">
            <v>Annual</v>
          </cell>
          <cell r="BI5" t="str">
            <v>Annual</v>
          </cell>
          <cell r="BJ5" t="str">
            <v>Annual</v>
          </cell>
          <cell r="BK5" t="str">
            <v>Annual</v>
          </cell>
          <cell r="BL5" t="str">
            <v>Annual</v>
          </cell>
          <cell r="BM5" t="str">
            <v>Annual</v>
          </cell>
          <cell r="BN5" t="str">
            <v>Annual</v>
          </cell>
          <cell r="BO5" t="str">
            <v>Annual</v>
          </cell>
          <cell r="BP5" t="str">
            <v>Annual</v>
          </cell>
          <cell r="BQ5" t="str">
            <v>Annual</v>
          </cell>
          <cell r="BR5" t="str">
            <v>Annual</v>
          </cell>
          <cell r="BS5" t="str">
            <v>Annual</v>
          </cell>
          <cell r="BT5" t="str">
            <v>Annual</v>
          </cell>
          <cell r="BU5" t="str">
            <v>Annual</v>
          </cell>
          <cell r="BV5" t="str">
            <v>Annual</v>
          </cell>
          <cell r="BW5" t="str">
            <v>Annual</v>
          </cell>
          <cell r="BX5" t="str">
            <v>Annual</v>
          </cell>
          <cell r="BY5" t="str">
            <v>Annual</v>
          </cell>
          <cell r="BZ5" t="str">
            <v>Annual</v>
          </cell>
          <cell r="CA5" t="str">
            <v>Annual</v>
          </cell>
          <cell r="CB5" t="str">
            <v>Annual</v>
          </cell>
          <cell r="CC5" t="str">
            <v>Annual</v>
          </cell>
          <cell r="CD5" t="str">
            <v>Annual</v>
          </cell>
          <cell r="CE5" t="str">
            <v>Annual</v>
          </cell>
          <cell r="CF5" t="str">
            <v>Annual</v>
          </cell>
          <cell r="CG5" t="str">
            <v>Annual</v>
          </cell>
          <cell r="CH5" t="str">
            <v>Annual</v>
          </cell>
          <cell r="CI5" t="str">
            <v>Annual</v>
          </cell>
          <cell r="CJ5" t="str">
            <v>Annual</v>
          </cell>
          <cell r="CK5" t="str">
            <v>Annual</v>
          </cell>
          <cell r="CL5" t="str">
            <v>Annual</v>
          </cell>
          <cell r="CM5" t="str">
            <v>Annual</v>
          </cell>
          <cell r="CN5" t="str">
            <v>Annual</v>
          </cell>
          <cell r="CO5" t="str">
            <v>Annual</v>
          </cell>
          <cell r="CP5" t="str">
            <v>Annual</v>
          </cell>
          <cell r="CQ5" t="str">
            <v>Annual</v>
          </cell>
          <cell r="CR5" t="str">
            <v>Annual</v>
          </cell>
          <cell r="CS5" t="str">
            <v>Annual</v>
          </cell>
          <cell r="CT5" t="str">
            <v>Annual</v>
          </cell>
          <cell r="CU5" t="str">
            <v>Annual</v>
          </cell>
          <cell r="CV5" t="str">
            <v>Annual</v>
          </cell>
          <cell r="CW5" t="str">
            <v>Annual</v>
          </cell>
          <cell r="CX5" t="str">
            <v>Annual</v>
          </cell>
          <cell r="CY5" t="str">
            <v>Annual</v>
          </cell>
          <cell r="CZ5" t="str">
            <v>Annual</v>
          </cell>
          <cell r="DA5" t="str">
            <v>Annual</v>
          </cell>
          <cell r="DB5" t="str">
            <v>Annual</v>
          </cell>
          <cell r="DC5" t="str">
            <v>Annual</v>
          </cell>
          <cell r="DD5" t="str">
            <v>Annual</v>
          </cell>
          <cell r="DE5" t="str">
            <v>Annual</v>
          </cell>
          <cell r="DF5" t="str">
            <v>Annual</v>
          </cell>
          <cell r="DG5" t="str">
            <v>Annual</v>
          </cell>
          <cell r="DH5" t="str">
            <v>Annual</v>
          </cell>
          <cell r="DI5" t="str">
            <v>Annual</v>
          </cell>
          <cell r="DJ5" t="str">
            <v>Annual</v>
          </cell>
          <cell r="DK5" t="str">
            <v>Annual</v>
          </cell>
          <cell r="DL5" t="str">
            <v>Annual</v>
          </cell>
          <cell r="DM5" t="str">
            <v>Annual</v>
          </cell>
          <cell r="DN5" t="str">
            <v>Annual</v>
          </cell>
          <cell r="DO5" t="str">
            <v>Annual</v>
          </cell>
          <cell r="DP5" t="str">
            <v>Annual</v>
          </cell>
          <cell r="DQ5" t="str">
            <v>Annual</v>
          </cell>
          <cell r="DR5" t="str">
            <v>Annual</v>
          </cell>
          <cell r="DS5" t="str">
            <v>Annual</v>
          </cell>
          <cell r="DT5" t="str">
            <v>Annual</v>
          </cell>
          <cell r="DU5" t="str">
            <v>Annual</v>
          </cell>
          <cell r="DV5" t="str">
            <v>Annual</v>
          </cell>
          <cell r="DW5" t="str">
            <v>Annual</v>
          </cell>
          <cell r="DX5" t="str">
            <v>Annual</v>
          </cell>
          <cell r="DY5" t="str">
            <v>Annual</v>
          </cell>
          <cell r="DZ5" t="str">
            <v>Annual</v>
          </cell>
          <cell r="EA5" t="str">
            <v>Annual</v>
          </cell>
          <cell r="EB5" t="str">
            <v>Annual</v>
          </cell>
          <cell r="EC5" t="str">
            <v>Annual</v>
          </cell>
          <cell r="ED5" t="str">
            <v>Annual</v>
          </cell>
          <cell r="EE5" t="str">
            <v>Annual</v>
          </cell>
          <cell r="EF5" t="str">
            <v>Annual</v>
          </cell>
          <cell r="EG5" t="str">
            <v>Annual</v>
          </cell>
          <cell r="EH5" t="str">
            <v>Annual</v>
          </cell>
          <cell r="EI5" t="str">
            <v>Annual</v>
          </cell>
          <cell r="EJ5" t="str">
            <v>Annual</v>
          </cell>
          <cell r="EK5" t="str">
            <v>Annual</v>
          </cell>
          <cell r="EL5" t="str">
            <v>Annual</v>
          </cell>
          <cell r="EM5" t="str">
            <v>Annual</v>
          </cell>
          <cell r="EN5" t="str">
            <v>Annual</v>
          </cell>
          <cell r="EO5" t="str">
            <v>Annual</v>
          </cell>
          <cell r="EP5" t="str">
            <v>Annual</v>
          </cell>
          <cell r="EQ5" t="str">
            <v>Annual</v>
          </cell>
          <cell r="ER5" t="str">
            <v>Annual</v>
          </cell>
          <cell r="ES5" t="str">
            <v>Annual</v>
          </cell>
          <cell r="ET5" t="str">
            <v>Annual</v>
          </cell>
          <cell r="EU5" t="str">
            <v>Annual</v>
          </cell>
          <cell r="EV5" t="str">
            <v>Annual</v>
          </cell>
          <cell r="EW5" t="str">
            <v>Annual</v>
          </cell>
          <cell r="EX5" t="str">
            <v>Annual</v>
          </cell>
          <cell r="EY5" t="str">
            <v>Annual</v>
          </cell>
          <cell r="EZ5" t="str">
            <v>Annual</v>
          </cell>
          <cell r="FA5" t="str">
            <v>Annual</v>
          </cell>
          <cell r="FB5" t="str">
            <v>Annual</v>
          </cell>
          <cell r="FC5" t="str">
            <v>Annual</v>
          </cell>
          <cell r="FD5" t="str">
            <v>Annual</v>
          </cell>
          <cell r="FE5" t="str">
            <v>Annual</v>
          </cell>
          <cell r="FF5" t="str">
            <v>Annual</v>
          </cell>
          <cell r="FG5" t="str">
            <v>Annual</v>
          </cell>
          <cell r="FH5" t="str">
            <v>Annual</v>
          </cell>
          <cell r="FI5" t="str">
            <v>Annual</v>
          </cell>
          <cell r="FJ5" t="str">
            <v>Annual</v>
          </cell>
          <cell r="FK5" t="str">
            <v>Annual</v>
          </cell>
          <cell r="FL5" t="str">
            <v>Annual</v>
          </cell>
          <cell r="FM5" t="str">
            <v>Annual</v>
          </cell>
          <cell r="FN5" t="str">
            <v>Annual</v>
          </cell>
          <cell r="FO5" t="str">
            <v>Annual</v>
          </cell>
          <cell r="FP5" t="str">
            <v>Annual</v>
          </cell>
          <cell r="FQ5" t="str">
            <v>Annual</v>
          </cell>
          <cell r="FR5" t="str">
            <v>Annual</v>
          </cell>
          <cell r="FS5" t="str">
            <v>Annual</v>
          </cell>
          <cell r="FT5" t="str">
            <v>Annual</v>
          </cell>
          <cell r="FU5" t="str">
            <v>Annual</v>
          </cell>
          <cell r="FV5" t="str">
            <v>Annual</v>
          </cell>
          <cell r="FW5" t="str">
            <v>Annual</v>
          </cell>
          <cell r="FX5" t="str">
            <v>Annual</v>
          </cell>
          <cell r="FY5" t="str">
            <v>Annual</v>
          </cell>
          <cell r="FZ5" t="str">
            <v>Annual</v>
          </cell>
          <cell r="GA5" t="str">
            <v>Annual</v>
          </cell>
          <cell r="GB5" t="str">
            <v>Annual</v>
          </cell>
          <cell r="GC5" t="str">
            <v>Annual</v>
          </cell>
          <cell r="GD5" t="str">
            <v>Annual</v>
          </cell>
          <cell r="GE5" t="str">
            <v>Annual</v>
          </cell>
          <cell r="GF5" t="str">
            <v>Annual</v>
          </cell>
          <cell r="GG5" t="str">
            <v>Annual</v>
          </cell>
          <cell r="GH5" t="str">
            <v>Annual</v>
          </cell>
          <cell r="GI5" t="str">
            <v>Annual</v>
          </cell>
          <cell r="GJ5" t="str">
            <v>Annual</v>
          </cell>
          <cell r="GK5" t="str">
            <v>Annual</v>
          </cell>
          <cell r="GL5" t="str">
            <v>Annual</v>
          </cell>
          <cell r="GM5" t="str">
            <v>Annual</v>
          </cell>
          <cell r="GN5" t="str">
            <v>Annual</v>
          </cell>
          <cell r="GO5" t="str">
            <v>Annual</v>
          </cell>
          <cell r="GP5" t="str">
            <v>Annual</v>
          </cell>
          <cell r="GQ5" t="str">
            <v>Annual</v>
          </cell>
          <cell r="GR5" t="str">
            <v>Annual</v>
          </cell>
          <cell r="GS5" t="str">
            <v>Annual</v>
          </cell>
          <cell r="GT5" t="str">
            <v>Annual</v>
          </cell>
          <cell r="GU5" t="str">
            <v>Annual</v>
          </cell>
          <cell r="GV5" t="str">
            <v>Annual</v>
          </cell>
          <cell r="GW5" t="str">
            <v>Annual</v>
          </cell>
          <cell r="GX5" t="str">
            <v>Annual</v>
          </cell>
          <cell r="GY5" t="str">
            <v>Annual</v>
          </cell>
          <cell r="GZ5" t="str">
            <v>Annual</v>
          </cell>
          <cell r="HA5" t="str">
            <v>Annual</v>
          </cell>
          <cell r="HB5" t="str">
            <v>Annual</v>
          </cell>
          <cell r="HC5" t="str">
            <v>Annual</v>
          </cell>
          <cell r="HD5" t="str">
            <v>Annual</v>
          </cell>
          <cell r="HE5" t="str">
            <v>Annual</v>
          </cell>
          <cell r="HF5" t="str">
            <v>Annual</v>
          </cell>
          <cell r="HG5" t="str">
            <v>Annual</v>
          </cell>
          <cell r="HH5" t="str">
            <v>Annual</v>
          </cell>
          <cell r="HI5" t="str">
            <v>Annual</v>
          </cell>
          <cell r="HJ5" t="str">
            <v>Annual</v>
          </cell>
          <cell r="HK5" t="str">
            <v>Annual</v>
          </cell>
          <cell r="HL5" t="str">
            <v>Annual</v>
          </cell>
          <cell r="HM5" t="str">
            <v>Annual</v>
          </cell>
          <cell r="HN5" t="str">
            <v>Annual</v>
          </cell>
          <cell r="HO5" t="str">
            <v>Annual</v>
          </cell>
          <cell r="HP5" t="str">
            <v>Annual</v>
          </cell>
          <cell r="HQ5" t="str">
            <v>Annual</v>
          </cell>
          <cell r="HR5" t="str">
            <v>Annual</v>
          </cell>
          <cell r="HS5" t="str">
            <v>Annual</v>
          </cell>
          <cell r="HT5" t="str">
            <v>Annual</v>
          </cell>
          <cell r="HU5" t="str">
            <v>Annual</v>
          </cell>
          <cell r="HV5" t="str">
            <v>Annual</v>
          </cell>
          <cell r="HW5" t="str">
            <v>Annual</v>
          </cell>
          <cell r="HX5" t="str">
            <v>Annual</v>
          </cell>
          <cell r="HY5" t="str">
            <v>Annual</v>
          </cell>
          <cell r="HZ5" t="str">
            <v>Annual</v>
          </cell>
          <cell r="IA5" t="str">
            <v>Annual</v>
          </cell>
          <cell r="IB5" t="str">
            <v>Annual</v>
          </cell>
          <cell r="IC5" t="str">
            <v>Annual</v>
          </cell>
          <cell r="ID5" t="str">
            <v>Annual</v>
          </cell>
          <cell r="IE5" t="str">
            <v>Annual</v>
          </cell>
          <cell r="IF5" t="str">
            <v>Annual</v>
          </cell>
          <cell r="IG5" t="str">
            <v>Annual</v>
          </cell>
          <cell r="IH5" t="str">
            <v>Annual</v>
          </cell>
          <cell r="II5" t="str">
            <v>Annual</v>
          </cell>
          <cell r="IJ5" t="str">
            <v>Annual</v>
          </cell>
          <cell r="IK5" t="str">
            <v>Annual</v>
          </cell>
          <cell r="IL5" t="str">
            <v>Annual</v>
          </cell>
          <cell r="IM5" t="str">
            <v>Annual</v>
          </cell>
          <cell r="IN5" t="str">
            <v>Annual</v>
          </cell>
          <cell r="IO5" t="str">
            <v>Annual</v>
          </cell>
          <cell r="IP5" t="str">
            <v>Annual</v>
          </cell>
          <cell r="IQ5" t="str">
            <v>Annual</v>
          </cell>
        </row>
        <row r="6">
          <cell r="B6">
            <v>2</v>
          </cell>
          <cell r="C6">
            <v>2</v>
          </cell>
          <cell r="D6">
            <v>2</v>
          </cell>
          <cell r="E6">
            <v>2</v>
          </cell>
          <cell r="F6">
            <v>2</v>
          </cell>
          <cell r="G6">
            <v>2</v>
          </cell>
          <cell r="H6">
            <v>2</v>
          </cell>
          <cell r="I6">
            <v>2</v>
          </cell>
          <cell r="J6">
            <v>2</v>
          </cell>
          <cell r="K6">
            <v>2</v>
          </cell>
          <cell r="L6">
            <v>2</v>
          </cell>
          <cell r="M6">
            <v>2</v>
          </cell>
          <cell r="N6">
            <v>2</v>
          </cell>
          <cell r="O6">
            <v>2</v>
          </cell>
          <cell r="P6">
            <v>2</v>
          </cell>
          <cell r="Q6">
            <v>2</v>
          </cell>
          <cell r="R6">
            <v>2</v>
          </cell>
          <cell r="S6">
            <v>2</v>
          </cell>
          <cell r="T6">
            <v>2</v>
          </cell>
          <cell r="U6">
            <v>2</v>
          </cell>
          <cell r="V6">
            <v>2</v>
          </cell>
          <cell r="W6">
            <v>2</v>
          </cell>
          <cell r="X6">
            <v>2</v>
          </cell>
          <cell r="Y6">
            <v>2</v>
          </cell>
          <cell r="Z6">
            <v>2</v>
          </cell>
          <cell r="AA6">
            <v>2</v>
          </cell>
          <cell r="AB6">
            <v>2</v>
          </cell>
          <cell r="AC6">
            <v>2</v>
          </cell>
          <cell r="AD6">
            <v>2</v>
          </cell>
          <cell r="AE6">
            <v>2</v>
          </cell>
          <cell r="AF6">
            <v>2</v>
          </cell>
          <cell r="AG6">
            <v>2</v>
          </cell>
          <cell r="AH6">
            <v>2</v>
          </cell>
          <cell r="AI6">
            <v>2</v>
          </cell>
          <cell r="AJ6">
            <v>2</v>
          </cell>
          <cell r="AK6">
            <v>2</v>
          </cell>
          <cell r="AL6">
            <v>2</v>
          </cell>
          <cell r="AM6">
            <v>2</v>
          </cell>
          <cell r="AN6">
            <v>2</v>
          </cell>
          <cell r="AO6">
            <v>2</v>
          </cell>
          <cell r="AP6">
            <v>2</v>
          </cell>
          <cell r="AQ6">
            <v>2</v>
          </cell>
          <cell r="AR6">
            <v>2</v>
          </cell>
          <cell r="AS6">
            <v>2</v>
          </cell>
          <cell r="AT6">
            <v>2</v>
          </cell>
          <cell r="AU6">
            <v>2</v>
          </cell>
          <cell r="AV6">
            <v>2</v>
          </cell>
          <cell r="AW6">
            <v>2</v>
          </cell>
          <cell r="AX6">
            <v>2</v>
          </cell>
          <cell r="AY6">
            <v>2</v>
          </cell>
          <cell r="AZ6">
            <v>2</v>
          </cell>
          <cell r="BA6">
            <v>2</v>
          </cell>
          <cell r="BB6">
            <v>2</v>
          </cell>
          <cell r="BC6">
            <v>2</v>
          </cell>
          <cell r="BD6">
            <v>2</v>
          </cell>
          <cell r="BE6">
            <v>2</v>
          </cell>
          <cell r="BF6">
            <v>2</v>
          </cell>
          <cell r="BG6">
            <v>2</v>
          </cell>
          <cell r="BH6">
            <v>2</v>
          </cell>
          <cell r="BI6">
            <v>2</v>
          </cell>
          <cell r="BJ6">
            <v>2</v>
          </cell>
          <cell r="BK6">
            <v>2</v>
          </cell>
          <cell r="BL6">
            <v>2</v>
          </cell>
          <cell r="BM6">
            <v>2</v>
          </cell>
          <cell r="BN6">
            <v>2</v>
          </cell>
          <cell r="BO6">
            <v>2</v>
          </cell>
          <cell r="BP6">
            <v>2</v>
          </cell>
          <cell r="BQ6">
            <v>2</v>
          </cell>
          <cell r="BR6">
            <v>2</v>
          </cell>
          <cell r="BS6">
            <v>2</v>
          </cell>
          <cell r="BT6">
            <v>2</v>
          </cell>
          <cell r="BU6">
            <v>2</v>
          </cell>
          <cell r="BV6">
            <v>2</v>
          </cell>
          <cell r="BW6">
            <v>2</v>
          </cell>
          <cell r="BX6">
            <v>2</v>
          </cell>
          <cell r="BY6">
            <v>2</v>
          </cell>
          <cell r="BZ6">
            <v>2</v>
          </cell>
          <cell r="CA6">
            <v>2</v>
          </cell>
          <cell r="CB6">
            <v>2</v>
          </cell>
          <cell r="CC6">
            <v>2</v>
          </cell>
          <cell r="CD6">
            <v>2</v>
          </cell>
          <cell r="CE6">
            <v>2</v>
          </cell>
          <cell r="CF6">
            <v>2</v>
          </cell>
          <cell r="CG6">
            <v>2</v>
          </cell>
          <cell r="CH6">
            <v>2</v>
          </cell>
          <cell r="CI6">
            <v>2</v>
          </cell>
          <cell r="CJ6">
            <v>2</v>
          </cell>
          <cell r="CK6">
            <v>2</v>
          </cell>
          <cell r="CL6">
            <v>2</v>
          </cell>
          <cell r="CM6">
            <v>2</v>
          </cell>
          <cell r="CN6">
            <v>2</v>
          </cell>
          <cell r="CO6">
            <v>2</v>
          </cell>
          <cell r="CP6">
            <v>2</v>
          </cell>
          <cell r="CQ6">
            <v>2</v>
          </cell>
          <cell r="CR6">
            <v>2</v>
          </cell>
          <cell r="CS6">
            <v>2</v>
          </cell>
          <cell r="CT6">
            <v>2</v>
          </cell>
          <cell r="CU6">
            <v>2</v>
          </cell>
          <cell r="CV6">
            <v>2</v>
          </cell>
          <cell r="CW6">
            <v>2</v>
          </cell>
          <cell r="CX6">
            <v>2</v>
          </cell>
          <cell r="CY6">
            <v>2</v>
          </cell>
          <cell r="CZ6">
            <v>2</v>
          </cell>
          <cell r="DA6">
            <v>2</v>
          </cell>
          <cell r="DB6">
            <v>2</v>
          </cell>
          <cell r="DC6">
            <v>2</v>
          </cell>
          <cell r="DD6">
            <v>2</v>
          </cell>
          <cell r="DE6">
            <v>2</v>
          </cell>
          <cell r="DF6">
            <v>2</v>
          </cell>
          <cell r="DG6">
            <v>2</v>
          </cell>
          <cell r="DH6">
            <v>2</v>
          </cell>
          <cell r="DI6">
            <v>2</v>
          </cell>
          <cell r="DJ6">
            <v>2</v>
          </cell>
          <cell r="DK6">
            <v>2</v>
          </cell>
          <cell r="DL6">
            <v>2</v>
          </cell>
          <cell r="DM6">
            <v>2</v>
          </cell>
          <cell r="DN6">
            <v>2</v>
          </cell>
          <cell r="DO6">
            <v>2</v>
          </cell>
          <cell r="DP6">
            <v>2</v>
          </cell>
          <cell r="DQ6">
            <v>2</v>
          </cell>
          <cell r="DR6">
            <v>2</v>
          </cell>
          <cell r="DS6">
            <v>2</v>
          </cell>
          <cell r="DT6">
            <v>2</v>
          </cell>
          <cell r="DU6">
            <v>2</v>
          </cell>
          <cell r="DV6">
            <v>2</v>
          </cell>
          <cell r="DW6">
            <v>2</v>
          </cell>
          <cell r="DX6">
            <v>2</v>
          </cell>
          <cell r="DY6">
            <v>2</v>
          </cell>
          <cell r="DZ6">
            <v>2</v>
          </cell>
          <cell r="EA6">
            <v>2</v>
          </cell>
          <cell r="EB6">
            <v>2</v>
          </cell>
          <cell r="EC6">
            <v>2</v>
          </cell>
          <cell r="ED6">
            <v>2</v>
          </cell>
          <cell r="EE6">
            <v>2</v>
          </cell>
          <cell r="EF6">
            <v>2</v>
          </cell>
          <cell r="EG6">
            <v>2</v>
          </cell>
          <cell r="EH6">
            <v>2</v>
          </cell>
          <cell r="EI6">
            <v>2</v>
          </cell>
          <cell r="EJ6">
            <v>2</v>
          </cell>
          <cell r="EK6">
            <v>2</v>
          </cell>
          <cell r="EL6">
            <v>2</v>
          </cell>
          <cell r="EM6">
            <v>2</v>
          </cell>
          <cell r="EN6">
            <v>2</v>
          </cell>
          <cell r="EO6">
            <v>2</v>
          </cell>
          <cell r="EP6">
            <v>2</v>
          </cell>
          <cell r="EQ6">
            <v>2</v>
          </cell>
          <cell r="ER6">
            <v>2</v>
          </cell>
          <cell r="ES6">
            <v>2</v>
          </cell>
          <cell r="ET6">
            <v>2</v>
          </cell>
          <cell r="EU6">
            <v>2</v>
          </cell>
          <cell r="EV6">
            <v>2</v>
          </cell>
          <cell r="EW6">
            <v>2</v>
          </cell>
          <cell r="EX6">
            <v>2</v>
          </cell>
          <cell r="EY6">
            <v>2</v>
          </cell>
          <cell r="EZ6">
            <v>2</v>
          </cell>
          <cell r="FA6">
            <v>2</v>
          </cell>
          <cell r="FB6">
            <v>2</v>
          </cell>
          <cell r="FC6">
            <v>2</v>
          </cell>
          <cell r="FD6">
            <v>2</v>
          </cell>
          <cell r="FE6">
            <v>2</v>
          </cell>
          <cell r="FF6">
            <v>2</v>
          </cell>
          <cell r="FG6">
            <v>2</v>
          </cell>
          <cell r="FH6">
            <v>2</v>
          </cell>
          <cell r="FI6">
            <v>2</v>
          </cell>
          <cell r="FJ6">
            <v>2</v>
          </cell>
          <cell r="FK6">
            <v>2</v>
          </cell>
          <cell r="FL6">
            <v>2</v>
          </cell>
          <cell r="FM6">
            <v>2</v>
          </cell>
          <cell r="FN6">
            <v>2</v>
          </cell>
          <cell r="FO6">
            <v>2</v>
          </cell>
          <cell r="FP6">
            <v>2</v>
          </cell>
          <cell r="FQ6">
            <v>2</v>
          </cell>
          <cell r="FR6">
            <v>2</v>
          </cell>
          <cell r="FS6">
            <v>2</v>
          </cell>
          <cell r="FT6">
            <v>2</v>
          </cell>
          <cell r="FU6">
            <v>2</v>
          </cell>
          <cell r="FV6">
            <v>2</v>
          </cell>
          <cell r="FW6">
            <v>2</v>
          </cell>
          <cell r="FX6">
            <v>2</v>
          </cell>
          <cell r="FY6">
            <v>2</v>
          </cell>
          <cell r="FZ6">
            <v>2</v>
          </cell>
          <cell r="GA6">
            <v>2</v>
          </cell>
          <cell r="GB6">
            <v>2</v>
          </cell>
          <cell r="GC6">
            <v>2</v>
          </cell>
          <cell r="GD6">
            <v>2</v>
          </cell>
          <cell r="GE6">
            <v>2</v>
          </cell>
          <cell r="GF6">
            <v>2</v>
          </cell>
          <cell r="GG6">
            <v>2</v>
          </cell>
          <cell r="GH6">
            <v>2</v>
          </cell>
          <cell r="GI6">
            <v>2</v>
          </cell>
          <cell r="GJ6">
            <v>2</v>
          </cell>
          <cell r="GK6">
            <v>2</v>
          </cell>
          <cell r="GL6">
            <v>2</v>
          </cell>
          <cell r="GM6">
            <v>2</v>
          </cell>
          <cell r="GN6">
            <v>2</v>
          </cell>
          <cell r="GO6">
            <v>2</v>
          </cell>
          <cell r="GP6">
            <v>2</v>
          </cell>
          <cell r="GQ6">
            <v>2</v>
          </cell>
          <cell r="GR6">
            <v>2</v>
          </cell>
          <cell r="GS6">
            <v>2</v>
          </cell>
          <cell r="GT6">
            <v>2</v>
          </cell>
          <cell r="GU6">
            <v>2</v>
          </cell>
          <cell r="GV6">
            <v>2</v>
          </cell>
          <cell r="GW6">
            <v>2</v>
          </cell>
          <cell r="GX6">
            <v>2</v>
          </cell>
          <cell r="GY6">
            <v>2</v>
          </cell>
          <cell r="GZ6">
            <v>2</v>
          </cell>
          <cell r="HA6">
            <v>2</v>
          </cell>
          <cell r="HB6">
            <v>2</v>
          </cell>
          <cell r="HC6">
            <v>2</v>
          </cell>
          <cell r="HD6">
            <v>2</v>
          </cell>
          <cell r="HE6">
            <v>2</v>
          </cell>
          <cell r="HF6">
            <v>2</v>
          </cell>
          <cell r="HG6">
            <v>2</v>
          </cell>
          <cell r="HH6">
            <v>2</v>
          </cell>
          <cell r="HI6">
            <v>2</v>
          </cell>
          <cell r="HJ6">
            <v>2</v>
          </cell>
          <cell r="HK6">
            <v>2</v>
          </cell>
          <cell r="HL6">
            <v>2</v>
          </cell>
          <cell r="HM6">
            <v>2</v>
          </cell>
          <cell r="HN6">
            <v>2</v>
          </cell>
          <cell r="HO6">
            <v>2</v>
          </cell>
          <cell r="HP6">
            <v>2</v>
          </cell>
          <cell r="HQ6">
            <v>2</v>
          </cell>
          <cell r="HR6">
            <v>2</v>
          </cell>
          <cell r="HS6">
            <v>2</v>
          </cell>
          <cell r="HT6">
            <v>2</v>
          </cell>
          <cell r="HU6">
            <v>2</v>
          </cell>
          <cell r="HV6">
            <v>2</v>
          </cell>
          <cell r="HW6">
            <v>2</v>
          </cell>
          <cell r="HX6">
            <v>2</v>
          </cell>
          <cell r="HY6">
            <v>2</v>
          </cell>
          <cell r="HZ6">
            <v>2</v>
          </cell>
          <cell r="IA6">
            <v>2</v>
          </cell>
          <cell r="IB6">
            <v>2</v>
          </cell>
          <cell r="IC6">
            <v>2</v>
          </cell>
          <cell r="ID6">
            <v>2</v>
          </cell>
          <cell r="IE6">
            <v>2</v>
          </cell>
          <cell r="IF6">
            <v>2</v>
          </cell>
          <cell r="IG6">
            <v>2</v>
          </cell>
          <cell r="IH6">
            <v>2</v>
          </cell>
          <cell r="II6">
            <v>2</v>
          </cell>
          <cell r="IJ6">
            <v>2</v>
          </cell>
          <cell r="IK6">
            <v>2</v>
          </cell>
          <cell r="IL6">
            <v>2</v>
          </cell>
          <cell r="IM6">
            <v>2</v>
          </cell>
          <cell r="IN6">
            <v>2</v>
          </cell>
          <cell r="IO6">
            <v>2</v>
          </cell>
          <cell r="IP6">
            <v>2</v>
          </cell>
          <cell r="IQ6">
            <v>2</v>
          </cell>
        </row>
        <row r="7">
          <cell r="B7">
            <v>42036</v>
          </cell>
          <cell r="C7">
            <v>42036</v>
          </cell>
          <cell r="D7">
            <v>42036</v>
          </cell>
          <cell r="E7">
            <v>42036</v>
          </cell>
          <cell r="F7">
            <v>42036</v>
          </cell>
          <cell r="G7">
            <v>42036</v>
          </cell>
          <cell r="H7">
            <v>42036</v>
          </cell>
          <cell r="I7">
            <v>42036</v>
          </cell>
          <cell r="J7">
            <v>42036</v>
          </cell>
          <cell r="K7">
            <v>42036</v>
          </cell>
          <cell r="L7">
            <v>42036</v>
          </cell>
          <cell r="M7">
            <v>42036</v>
          </cell>
          <cell r="N7">
            <v>42036</v>
          </cell>
          <cell r="O7">
            <v>42036</v>
          </cell>
          <cell r="P7">
            <v>42036</v>
          </cell>
          <cell r="Q7">
            <v>42036</v>
          </cell>
          <cell r="R7">
            <v>42036</v>
          </cell>
          <cell r="S7">
            <v>42036</v>
          </cell>
          <cell r="T7">
            <v>42036</v>
          </cell>
          <cell r="U7">
            <v>42036</v>
          </cell>
          <cell r="V7">
            <v>42036</v>
          </cell>
          <cell r="W7">
            <v>42036</v>
          </cell>
          <cell r="X7">
            <v>42036</v>
          </cell>
          <cell r="Y7">
            <v>42036</v>
          </cell>
          <cell r="Z7">
            <v>42036</v>
          </cell>
          <cell r="AA7">
            <v>42036</v>
          </cell>
          <cell r="AB7">
            <v>42036</v>
          </cell>
          <cell r="AC7">
            <v>42036</v>
          </cell>
          <cell r="AD7">
            <v>42036</v>
          </cell>
          <cell r="AE7">
            <v>42036</v>
          </cell>
          <cell r="AF7">
            <v>42036</v>
          </cell>
          <cell r="AG7">
            <v>42036</v>
          </cell>
          <cell r="AH7">
            <v>42036</v>
          </cell>
          <cell r="AI7">
            <v>42036</v>
          </cell>
          <cell r="AJ7">
            <v>42036</v>
          </cell>
          <cell r="AK7">
            <v>42036</v>
          </cell>
          <cell r="AL7">
            <v>42036</v>
          </cell>
          <cell r="AM7">
            <v>42036</v>
          </cell>
          <cell r="AN7">
            <v>42036</v>
          </cell>
          <cell r="AO7">
            <v>42036</v>
          </cell>
          <cell r="AP7">
            <v>42036</v>
          </cell>
          <cell r="AQ7">
            <v>42036</v>
          </cell>
          <cell r="AR7">
            <v>42036</v>
          </cell>
          <cell r="AS7">
            <v>42036</v>
          </cell>
          <cell r="AT7">
            <v>42036</v>
          </cell>
          <cell r="AU7">
            <v>42036</v>
          </cell>
          <cell r="AV7">
            <v>42036</v>
          </cell>
          <cell r="AW7">
            <v>42036</v>
          </cell>
          <cell r="AX7">
            <v>42036</v>
          </cell>
          <cell r="AY7">
            <v>42036</v>
          </cell>
          <cell r="AZ7">
            <v>42036</v>
          </cell>
          <cell r="BA7">
            <v>42036</v>
          </cell>
          <cell r="BB7">
            <v>42036</v>
          </cell>
          <cell r="BC7">
            <v>42036</v>
          </cell>
          <cell r="BD7">
            <v>42036</v>
          </cell>
          <cell r="BE7">
            <v>42036</v>
          </cell>
          <cell r="BF7">
            <v>42036</v>
          </cell>
          <cell r="BG7">
            <v>42036</v>
          </cell>
          <cell r="BH7">
            <v>42036</v>
          </cell>
          <cell r="BI7">
            <v>42036</v>
          </cell>
          <cell r="BJ7">
            <v>42036</v>
          </cell>
          <cell r="BK7">
            <v>42036</v>
          </cell>
          <cell r="BL7">
            <v>42036</v>
          </cell>
          <cell r="BM7">
            <v>42036</v>
          </cell>
          <cell r="BN7">
            <v>42036</v>
          </cell>
          <cell r="BO7">
            <v>42036</v>
          </cell>
          <cell r="BP7">
            <v>42036</v>
          </cell>
          <cell r="BQ7">
            <v>42036</v>
          </cell>
          <cell r="BR7">
            <v>42036</v>
          </cell>
          <cell r="BS7">
            <v>42036</v>
          </cell>
          <cell r="BT7">
            <v>42036</v>
          </cell>
          <cell r="BU7">
            <v>42036</v>
          </cell>
          <cell r="BV7">
            <v>42036</v>
          </cell>
          <cell r="BW7">
            <v>42036</v>
          </cell>
          <cell r="BX7">
            <v>42036</v>
          </cell>
          <cell r="BY7">
            <v>42036</v>
          </cell>
          <cell r="BZ7">
            <v>42036</v>
          </cell>
          <cell r="CA7">
            <v>42036</v>
          </cell>
          <cell r="CB7">
            <v>42036</v>
          </cell>
          <cell r="CC7">
            <v>42036</v>
          </cell>
          <cell r="CD7">
            <v>42036</v>
          </cell>
          <cell r="CE7">
            <v>42036</v>
          </cell>
          <cell r="CF7">
            <v>42036</v>
          </cell>
          <cell r="CG7">
            <v>42036</v>
          </cell>
          <cell r="CH7">
            <v>42036</v>
          </cell>
          <cell r="CI7">
            <v>42036</v>
          </cell>
          <cell r="CJ7">
            <v>42036</v>
          </cell>
          <cell r="CK7">
            <v>42036</v>
          </cell>
          <cell r="CL7">
            <v>42036</v>
          </cell>
          <cell r="CM7">
            <v>42036</v>
          </cell>
          <cell r="CN7">
            <v>42036</v>
          </cell>
          <cell r="CO7">
            <v>42036</v>
          </cell>
          <cell r="CP7">
            <v>42036</v>
          </cell>
          <cell r="CQ7">
            <v>42036</v>
          </cell>
          <cell r="CR7">
            <v>42036</v>
          </cell>
          <cell r="CS7">
            <v>42036</v>
          </cell>
          <cell r="CT7">
            <v>42036</v>
          </cell>
          <cell r="CU7">
            <v>42036</v>
          </cell>
          <cell r="CV7">
            <v>42036</v>
          </cell>
          <cell r="CW7">
            <v>42036</v>
          </cell>
          <cell r="CX7">
            <v>42036</v>
          </cell>
          <cell r="CY7">
            <v>42036</v>
          </cell>
          <cell r="CZ7">
            <v>42036</v>
          </cell>
          <cell r="DA7">
            <v>42036</v>
          </cell>
          <cell r="DB7">
            <v>42036</v>
          </cell>
          <cell r="DC7">
            <v>42036</v>
          </cell>
          <cell r="DD7">
            <v>42036</v>
          </cell>
          <cell r="DE7">
            <v>42036</v>
          </cell>
          <cell r="DF7">
            <v>42036</v>
          </cell>
          <cell r="DG7">
            <v>42036</v>
          </cell>
          <cell r="DH7">
            <v>42036</v>
          </cell>
          <cell r="DI7">
            <v>42036</v>
          </cell>
          <cell r="DJ7">
            <v>42036</v>
          </cell>
          <cell r="DK7">
            <v>42036</v>
          </cell>
          <cell r="DL7">
            <v>42036</v>
          </cell>
          <cell r="DM7">
            <v>42036</v>
          </cell>
          <cell r="DN7">
            <v>42036</v>
          </cell>
          <cell r="DO7">
            <v>42036</v>
          </cell>
          <cell r="DP7">
            <v>42036</v>
          </cell>
          <cell r="DQ7">
            <v>42036</v>
          </cell>
          <cell r="DR7">
            <v>42036</v>
          </cell>
          <cell r="DS7">
            <v>42036</v>
          </cell>
          <cell r="DT7">
            <v>42036</v>
          </cell>
          <cell r="DU7">
            <v>42036</v>
          </cell>
          <cell r="DV7">
            <v>42036</v>
          </cell>
          <cell r="DW7">
            <v>42036</v>
          </cell>
          <cell r="DX7">
            <v>42036</v>
          </cell>
          <cell r="DY7">
            <v>42036</v>
          </cell>
          <cell r="DZ7">
            <v>42036</v>
          </cell>
          <cell r="EA7">
            <v>42036</v>
          </cell>
          <cell r="EB7">
            <v>42036</v>
          </cell>
          <cell r="EC7">
            <v>42036</v>
          </cell>
          <cell r="ED7">
            <v>42036</v>
          </cell>
          <cell r="EE7">
            <v>42036</v>
          </cell>
          <cell r="EF7">
            <v>42036</v>
          </cell>
          <cell r="EG7">
            <v>42036</v>
          </cell>
          <cell r="EH7">
            <v>42036</v>
          </cell>
          <cell r="EI7">
            <v>42036</v>
          </cell>
          <cell r="EJ7">
            <v>42036</v>
          </cell>
          <cell r="EK7">
            <v>42036</v>
          </cell>
          <cell r="EL7">
            <v>42036</v>
          </cell>
          <cell r="EM7">
            <v>42036</v>
          </cell>
          <cell r="EN7">
            <v>42036</v>
          </cell>
          <cell r="EO7">
            <v>42036</v>
          </cell>
          <cell r="EP7">
            <v>42036</v>
          </cell>
          <cell r="EQ7">
            <v>42036</v>
          </cell>
          <cell r="ER7">
            <v>42036</v>
          </cell>
          <cell r="ES7">
            <v>42036</v>
          </cell>
          <cell r="ET7">
            <v>42036</v>
          </cell>
          <cell r="EU7">
            <v>42036</v>
          </cell>
          <cell r="EV7">
            <v>42036</v>
          </cell>
          <cell r="EW7">
            <v>42036</v>
          </cell>
          <cell r="EX7">
            <v>42036</v>
          </cell>
          <cell r="EY7">
            <v>42036</v>
          </cell>
          <cell r="EZ7">
            <v>42036</v>
          </cell>
          <cell r="FA7">
            <v>42036</v>
          </cell>
          <cell r="FB7">
            <v>42036</v>
          </cell>
          <cell r="FC7">
            <v>42036</v>
          </cell>
          <cell r="FD7">
            <v>42036</v>
          </cell>
          <cell r="FE7">
            <v>42036</v>
          </cell>
          <cell r="FF7">
            <v>42036</v>
          </cell>
          <cell r="FG7">
            <v>42036</v>
          </cell>
          <cell r="FH7">
            <v>42036</v>
          </cell>
          <cell r="FI7">
            <v>42036</v>
          </cell>
          <cell r="FJ7">
            <v>42036</v>
          </cell>
          <cell r="FK7">
            <v>42036</v>
          </cell>
          <cell r="FL7">
            <v>42036</v>
          </cell>
          <cell r="FM7">
            <v>42036</v>
          </cell>
          <cell r="FN7">
            <v>42036</v>
          </cell>
          <cell r="FO7">
            <v>42036</v>
          </cell>
          <cell r="FP7">
            <v>42036</v>
          </cell>
          <cell r="FQ7">
            <v>42036</v>
          </cell>
          <cell r="FR7">
            <v>42036</v>
          </cell>
          <cell r="FS7">
            <v>42036</v>
          </cell>
          <cell r="FT7">
            <v>42036</v>
          </cell>
          <cell r="FU7">
            <v>42036</v>
          </cell>
          <cell r="FV7">
            <v>42036</v>
          </cell>
          <cell r="FW7">
            <v>42036</v>
          </cell>
          <cell r="FX7">
            <v>42036</v>
          </cell>
          <cell r="FY7">
            <v>42036</v>
          </cell>
          <cell r="FZ7">
            <v>42036</v>
          </cell>
          <cell r="GA7">
            <v>42036</v>
          </cell>
          <cell r="GB7">
            <v>42036</v>
          </cell>
          <cell r="GC7">
            <v>42036</v>
          </cell>
          <cell r="GD7">
            <v>42036</v>
          </cell>
          <cell r="GE7">
            <v>42036</v>
          </cell>
          <cell r="GF7">
            <v>42036</v>
          </cell>
          <cell r="GG7">
            <v>42036</v>
          </cell>
          <cell r="GH7">
            <v>42036</v>
          </cell>
          <cell r="GI7">
            <v>42036</v>
          </cell>
          <cell r="GJ7">
            <v>42036</v>
          </cell>
          <cell r="GK7">
            <v>42036</v>
          </cell>
          <cell r="GL7">
            <v>42036</v>
          </cell>
          <cell r="GM7">
            <v>42036</v>
          </cell>
          <cell r="GN7">
            <v>42036</v>
          </cell>
          <cell r="GO7">
            <v>42036</v>
          </cell>
          <cell r="GP7">
            <v>42036</v>
          </cell>
          <cell r="GQ7">
            <v>42036</v>
          </cell>
          <cell r="GR7">
            <v>42036</v>
          </cell>
          <cell r="GS7">
            <v>42036</v>
          </cell>
          <cell r="GT7">
            <v>42036</v>
          </cell>
          <cell r="GU7">
            <v>42036</v>
          </cell>
          <cell r="GV7">
            <v>42036</v>
          </cell>
          <cell r="GW7">
            <v>42036</v>
          </cell>
          <cell r="GX7">
            <v>42036</v>
          </cell>
          <cell r="GY7">
            <v>42036</v>
          </cell>
          <cell r="GZ7">
            <v>42036</v>
          </cell>
          <cell r="HA7">
            <v>42036</v>
          </cell>
          <cell r="HB7">
            <v>42036</v>
          </cell>
          <cell r="HC7">
            <v>42036</v>
          </cell>
          <cell r="HD7">
            <v>42036</v>
          </cell>
          <cell r="HE7">
            <v>42036</v>
          </cell>
          <cell r="HF7">
            <v>42036</v>
          </cell>
          <cell r="HG7">
            <v>42036</v>
          </cell>
          <cell r="HH7">
            <v>42036</v>
          </cell>
          <cell r="HI7">
            <v>42036</v>
          </cell>
          <cell r="HJ7">
            <v>42036</v>
          </cell>
          <cell r="HK7">
            <v>42036</v>
          </cell>
          <cell r="HL7">
            <v>42036</v>
          </cell>
          <cell r="HM7">
            <v>42036</v>
          </cell>
          <cell r="HN7">
            <v>42036</v>
          </cell>
          <cell r="HO7">
            <v>42036</v>
          </cell>
          <cell r="HP7">
            <v>42036</v>
          </cell>
          <cell r="HQ7">
            <v>42036</v>
          </cell>
          <cell r="HR7">
            <v>42036</v>
          </cell>
          <cell r="HS7">
            <v>42036</v>
          </cell>
          <cell r="HT7">
            <v>42036</v>
          </cell>
          <cell r="HU7">
            <v>42036</v>
          </cell>
          <cell r="HV7">
            <v>42036</v>
          </cell>
          <cell r="HW7">
            <v>42036</v>
          </cell>
          <cell r="HX7">
            <v>42036</v>
          </cell>
          <cell r="HY7">
            <v>42036</v>
          </cell>
          <cell r="HZ7">
            <v>42036</v>
          </cell>
          <cell r="IA7">
            <v>42036</v>
          </cell>
          <cell r="IB7">
            <v>42036</v>
          </cell>
          <cell r="IC7">
            <v>42036</v>
          </cell>
          <cell r="ID7">
            <v>42036</v>
          </cell>
          <cell r="IE7">
            <v>42036</v>
          </cell>
          <cell r="IF7">
            <v>42036</v>
          </cell>
          <cell r="IG7">
            <v>42036</v>
          </cell>
          <cell r="IH7">
            <v>42036</v>
          </cell>
          <cell r="II7">
            <v>42036</v>
          </cell>
          <cell r="IJ7">
            <v>42036</v>
          </cell>
          <cell r="IK7">
            <v>42036</v>
          </cell>
          <cell r="IL7">
            <v>42036</v>
          </cell>
          <cell r="IM7">
            <v>42036</v>
          </cell>
          <cell r="IN7">
            <v>42036</v>
          </cell>
          <cell r="IO7">
            <v>42036</v>
          </cell>
          <cell r="IP7">
            <v>42036</v>
          </cell>
          <cell r="IQ7">
            <v>42036</v>
          </cell>
        </row>
        <row r="8">
          <cell r="B8">
            <v>44593</v>
          </cell>
          <cell r="C8">
            <v>44593</v>
          </cell>
          <cell r="D8">
            <v>44593</v>
          </cell>
          <cell r="E8">
            <v>44593</v>
          </cell>
          <cell r="F8">
            <v>44593</v>
          </cell>
          <cell r="G8">
            <v>44593</v>
          </cell>
          <cell r="H8">
            <v>44593</v>
          </cell>
          <cell r="I8">
            <v>44593</v>
          </cell>
          <cell r="J8">
            <v>44593</v>
          </cell>
          <cell r="K8">
            <v>44593</v>
          </cell>
          <cell r="L8">
            <v>44593</v>
          </cell>
          <cell r="M8">
            <v>44593</v>
          </cell>
          <cell r="N8">
            <v>44593</v>
          </cell>
          <cell r="O8">
            <v>44593</v>
          </cell>
          <cell r="P8">
            <v>44593</v>
          </cell>
          <cell r="Q8">
            <v>44593</v>
          </cell>
          <cell r="R8">
            <v>44593</v>
          </cell>
          <cell r="S8">
            <v>44593</v>
          </cell>
          <cell r="T8">
            <v>44593</v>
          </cell>
          <cell r="U8">
            <v>44593</v>
          </cell>
          <cell r="V8">
            <v>44593</v>
          </cell>
          <cell r="W8">
            <v>44593</v>
          </cell>
          <cell r="X8">
            <v>44593</v>
          </cell>
          <cell r="Y8">
            <v>44593</v>
          </cell>
          <cell r="Z8">
            <v>44593</v>
          </cell>
          <cell r="AA8">
            <v>44593</v>
          </cell>
          <cell r="AB8">
            <v>44593</v>
          </cell>
          <cell r="AC8">
            <v>44593</v>
          </cell>
          <cell r="AD8">
            <v>44593</v>
          </cell>
          <cell r="AE8">
            <v>44593</v>
          </cell>
          <cell r="AF8">
            <v>44593</v>
          </cell>
          <cell r="AG8">
            <v>44593</v>
          </cell>
          <cell r="AH8">
            <v>44593</v>
          </cell>
          <cell r="AI8">
            <v>44593</v>
          </cell>
          <cell r="AJ8">
            <v>44593</v>
          </cell>
          <cell r="AK8">
            <v>44593</v>
          </cell>
          <cell r="AL8">
            <v>44593</v>
          </cell>
          <cell r="AM8">
            <v>44593</v>
          </cell>
          <cell r="AN8">
            <v>44593</v>
          </cell>
          <cell r="AO8">
            <v>44593</v>
          </cell>
          <cell r="AP8">
            <v>44593</v>
          </cell>
          <cell r="AQ8">
            <v>44593</v>
          </cell>
          <cell r="AR8">
            <v>44593</v>
          </cell>
          <cell r="AS8">
            <v>44593</v>
          </cell>
          <cell r="AT8">
            <v>44593</v>
          </cell>
          <cell r="AU8">
            <v>44593</v>
          </cell>
          <cell r="AV8">
            <v>44593</v>
          </cell>
          <cell r="AW8">
            <v>44593</v>
          </cell>
          <cell r="AX8">
            <v>44593</v>
          </cell>
          <cell r="AY8">
            <v>44593</v>
          </cell>
          <cell r="AZ8">
            <v>44593</v>
          </cell>
          <cell r="BA8">
            <v>44593</v>
          </cell>
          <cell r="BB8">
            <v>44593</v>
          </cell>
          <cell r="BC8">
            <v>44593</v>
          </cell>
          <cell r="BD8">
            <v>44593</v>
          </cell>
          <cell r="BE8">
            <v>44593</v>
          </cell>
          <cell r="BF8">
            <v>44593</v>
          </cell>
          <cell r="BG8">
            <v>44593</v>
          </cell>
          <cell r="BH8">
            <v>44593</v>
          </cell>
          <cell r="BI8">
            <v>44593</v>
          </cell>
          <cell r="BJ8">
            <v>44593</v>
          </cell>
          <cell r="BK8">
            <v>44593</v>
          </cell>
          <cell r="BL8">
            <v>44593</v>
          </cell>
          <cell r="BM8">
            <v>44593</v>
          </cell>
          <cell r="BN8">
            <v>44593</v>
          </cell>
          <cell r="BO8">
            <v>44593</v>
          </cell>
          <cell r="BP8">
            <v>44593</v>
          </cell>
          <cell r="BQ8">
            <v>44593</v>
          </cell>
          <cell r="BR8">
            <v>44593</v>
          </cell>
          <cell r="BS8">
            <v>44593</v>
          </cell>
          <cell r="BT8">
            <v>44593</v>
          </cell>
          <cell r="BU8">
            <v>44593</v>
          </cell>
          <cell r="BV8">
            <v>44593</v>
          </cell>
          <cell r="BW8">
            <v>44593</v>
          </cell>
          <cell r="BX8">
            <v>44593</v>
          </cell>
          <cell r="BY8">
            <v>44593</v>
          </cell>
          <cell r="BZ8">
            <v>44593</v>
          </cell>
          <cell r="CA8">
            <v>44593</v>
          </cell>
          <cell r="CB8">
            <v>44593</v>
          </cell>
          <cell r="CC8">
            <v>44593</v>
          </cell>
          <cell r="CD8">
            <v>44593</v>
          </cell>
          <cell r="CE8">
            <v>44593</v>
          </cell>
          <cell r="CF8">
            <v>44593</v>
          </cell>
          <cell r="CG8">
            <v>44593</v>
          </cell>
          <cell r="CH8">
            <v>44593</v>
          </cell>
          <cell r="CI8">
            <v>44593</v>
          </cell>
          <cell r="CJ8">
            <v>44593</v>
          </cell>
          <cell r="CK8">
            <v>44593</v>
          </cell>
          <cell r="CL8">
            <v>44593</v>
          </cell>
          <cell r="CM8">
            <v>44593</v>
          </cell>
          <cell r="CN8">
            <v>44593</v>
          </cell>
          <cell r="CO8">
            <v>44593</v>
          </cell>
          <cell r="CP8">
            <v>44593</v>
          </cell>
          <cell r="CQ8">
            <v>44593</v>
          </cell>
          <cell r="CR8">
            <v>44593</v>
          </cell>
          <cell r="CS8">
            <v>44593</v>
          </cell>
          <cell r="CT8">
            <v>44593</v>
          </cell>
          <cell r="CU8">
            <v>44593</v>
          </cell>
          <cell r="CV8">
            <v>44593</v>
          </cell>
          <cell r="CW8">
            <v>44593</v>
          </cell>
          <cell r="CX8">
            <v>44593</v>
          </cell>
          <cell r="CY8">
            <v>44593</v>
          </cell>
          <cell r="CZ8">
            <v>44593</v>
          </cell>
          <cell r="DA8">
            <v>44593</v>
          </cell>
          <cell r="DB8">
            <v>44593</v>
          </cell>
          <cell r="DC8">
            <v>44593</v>
          </cell>
          <cell r="DD8">
            <v>44593</v>
          </cell>
          <cell r="DE8">
            <v>44593</v>
          </cell>
          <cell r="DF8">
            <v>44593</v>
          </cell>
          <cell r="DG8">
            <v>44593</v>
          </cell>
          <cell r="DH8">
            <v>44593</v>
          </cell>
          <cell r="DI8">
            <v>44593</v>
          </cell>
          <cell r="DJ8">
            <v>44593</v>
          </cell>
          <cell r="DK8">
            <v>44593</v>
          </cell>
          <cell r="DL8">
            <v>44593</v>
          </cell>
          <cell r="DM8">
            <v>44593</v>
          </cell>
          <cell r="DN8">
            <v>44593</v>
          </cell>
          <cell r="DO8">
            <v>44593</v>
          </cell>
          <cell r="DP8">
            <v>44593</v>
          </cell>
          <cell r="DQ8">
            <v>44593</v>
          </cell>
          <cell r="DR8">
            <v>44593</v>
          </cell>
          <cell r="DS8">
            <v>44593</v>
          </cell>
          <cell r="DT8">
            <v>44593</v>
          </cell>
          <cell r="DU8">
            <v>44593</v>
          </cell>
          <cell r="DV8">
            <v>44593</v>
          </cell>
          <cell r="DW8">
            <v>44593</v>
          </cell>
          <cell r="DX8">
            <v>44593</v>
          </cell>
          <cell r="DY8">
            <v>44593</v>
          </cell>
          <cell r="DZ8">
            <v>44593</v>
          </cell>
          <cell r="EA8">
            <v>44593</v>
          </cell>
          <cell r="EB8">
            <v>44593</v>
          </cell>
          <cell r="EC8">
            <v>44593</v>
          </cell>
          <cell r="ED8">
            <v>44593</v>
          </cell>
          <cell r="EE8">
            <v>44593</v>
          </cell>
          <cell r="EF8">
            <v>44593</v>
          </cell>
          <cell r="EG8">
            <v>44593</v>
          </cell>
          <cell r="EH8">
            <v>44593</v>
          </cell>
          <cell r="EI8">
            <v>44593</v>
          </cell>
          <cell r="EJ8">
            <v>44593</v>
          </cell>
          <cell r="EK8">
            <v>44593</v>
          </cell>
          <cell r="EL8">
            <v>44593</v>
          </cell>
          <cell r="EM8">
            <v>44593</v>
          </cell>
          <cell r="EN8">
            <v>44593</v>
          </cell>
          <cell r="EO8">
            <v>44593</v>
          </cell>
          <cell r="EP8">
            <v>44593</v>
          </cell>
          <cell r="EQ8">
            <v>44593</v>
          </cell>
          <cell r="ER8">
            <v>44593</v>
          </cell>
          <cell r="ES8">
            <v>44593</v>
          </cell>
          <cell r="ET8">
            <v>44593</v>
          </cell>
          <cell r="EU8">
            <v>44593</v>
          </cell>
          <cell r="EV8">
            <v>44593</v>
          </cell>
          <cell r="EW8">
            <v>44593</v>
          </cell>
          <cell r="EX8">
            <v>44593</v>
          </cell>
          <cell r="EY8">
            <v>44593</v>
          </cell>
          <cell r="EZ8">
            <v>44593</v>
          </cell>
          <cell r="FA8">
            <v>44593</v>
          </cell>
          <cell r="FB8">
            <v>44593</v>
          </cell>
          <cell r="FC8">
            <v>44593</v>
          </cell>
          <cell r="FD8">
            <v>44593</v>
          </cell>
          <cell r="FE8">
            <v>44593</v>
          </cell>
          <cell r="FF8">
            <v>44593</v>
          </cell>
          <cell r="FG8">
            <v>44593</v>
          </cell>
          <cell r="FH8">
            <v>44593</v>
          </cell>
          <cell r="FI8">
            <v>44593</v>
          </cell>
          <cell r="FJ8">
            <v>44593</v>
          </cell>
          <cell r="FK8">
            <v>44593</v>
          </cell>
          <cell r="FL8">
            <v>44593</v>
          </cell>
          <cell r="FM8">
            <v>44593</v>
          </cell>
          <cell r="FN8">
            <v>44593</v>
          </cell>
          <cell r="FO8">
            <v>44593</v>
          </cell>
          <cell r="FP8">
            <v>44593</v>
          </cell>
          <cell r="FQ8">
            <v>44593</v>
          </cell>
          <cell r="FR8">
            <v>44593</v>
          </cell>
          <cell r="FS8">
            <v>44593</v>
          </cell>
          <cell r="FT8">
            <v>44593</v>
          </cell>
          <cell r="FU8">
            <v>44593</v>
          </cell>
          <cell r="FV8">
            <v>44593</v>
          </cell>
          <cell r="FW8">
            <v>44593</v>
          </cell>
          <cell r="FX8">
            <v>44593</v>
          </cell>
          <cell r="FY8">
            <v>44593</v>
          </cell>
          <cell r="FZ8">
            <v>44593</v>
          </cell>
          <cell r="GA8">
            <v>44593</v>
          </cell>
          <cell r="GB8">
            <v>44593</v>
          </cell>
          <cell r="GC8">
            <v>44593</v>
          </cell>
          <cell r="GD8">
            <v>44593</v>
          </cell>
          <cell r="GE8">
            <v>44593</v>
          </cell>
          <cell r="GF8">
            <v>44593</v>
          </cell>
          <cell r="GG8">
            <v>44593</v>
          </cell>
          <cell r="GH8">
            <v>44593</v>
          </cell>
          <cell r="GI8">
            <v>44593</v>
          </cell>
          <cell r="GJ8">
            <v>44593</v>
          </cell>
          <cell r="GK8">
            <v>44593</v>
          </cell>
          <cell r="GL8">
            <v>44593</v>
          </cell>
          <cell r="GM8">
            <v>44593</v>
          </cell>
          <cell r="GN8">
            <v>44593</v>
          </cell>
          <cell r="GO8">
            <v>44593</v>
          </cell>
          <cell r="GP8">
            <v>44593</v>
          </cell>
          <cell r="GQ8">
            <v>44593</v>
          </cell>
          <cell r="GR8">
            <v>44593</v>
          </cell>
          <cell r="GS8">
            <v>44593</v>
          </cell>
          <cell r="GT8">
            <v>44593</v>
          </cell>
          <cell r="GU8">
            <v>44593</v>
          </cell>
          <cell r="GV8">
            <v>44593</v>
          </cell>
          <cell r="GW8">
            <v>44593</v>
          </cell>
          <cell r="GX8">
            <v>44593</v>
          </cell>
          <cell r="GY8">
            <v>44593</v>
          </cell>
          <cell r="GZ8">
            <v>44593</v>
          </cell>
          <cell r="HA8">
            <v>44593</v>
          </cell>
          <cell r="HB8">
            <v>44593</v>
          </cell>
          <cell r="HC8">
            <v>44593</v>
          </cell>
          <cell r="HD8">
            <v>44593</v>
          </cell>
          <cell r="HE8">
            <v>44593</v>
          </cell>
          <cell r="HF8">
            <v>44593</v>
          </cell>
          <cell r="HG8">
            <v>44593</v>
          </cell>
          <cell r="HH8">
            <v>44593</v>
          </cell>
          <cell r="HI8">
            <v>44593</v>
          </cell>
          <cell r="HJ8">
            <v>44593</v>
          </cell>
          <cell r="HK8">
            <v>44593</v>
          </cell>
          <cell r="HL8">
            <v>44593</v>
          </cell>
          <cell r="HM8">
            <v>44593</v>
          </cell>
          <cell r="HN8">
            <v>44593</v>
          </cell>
          <cell r="HO8">
            <v>44593</v>
          </cell>
          <cell r="HP8">
            <v>44593</v>
          </cell>
          <cell r="HQ8">
            <v>44593</v>
          </cell>
          <cell r="HR8">
            <v>44593</v>
          </cell>
          <cell r="HS8">
            <v>44593</v>
          </cell>
          <cell r="HT8">
            <v>44593</v>
          </cell>
          <cell r="HU8">
            <v>44593</v>
          </cell>
          <cell r="HV8">
            <v>44593</v>
          </cell>
          <cell r="HW8">
            <v>44593</v>
          </cell>
          <cell r="HX8">
            <v>44593</v>
          </cell>
          <cell r="HY8">
            <v>44593</v>
          </cell>
          <cell r="HZ8">
            <v>44593</v>
          </cell>
          <cell r="IA8">
            <v>44593</v>
          </cell>
          <cell r="IB8">
            <v>44593</v>
          </cell>
          <cell r="IC8">
            <v>44593</v>
          </cell>
          <cell r="ID8">
            <v>44593</v>
          </cell>
          <cell r="IE8">
            <v>44593</v>
          </cell>
          <cell r="IF8">
            <v>44593</v>
          </cell>
          <cell r="IG8">
            <v>44593</v>
          </cell>
          <cell r="IH8">
            <v>44593</v>
          </cell>
          <cell r="II8">
            <v>44593</v>
          </cell>
          <cell r="IJ8">
            <v>44593</v>
          </cell>
          <cell r="IK8">
            <v>44593</v>
          </cell>
          <cell r="IL8">
            <v>44593</v>
          </cell>
          <cell r="IM8">
            <v>44593</v>
          </cell>
          <cell r="IN8">
            <v>44593</v>
          </cell>
          <cell r="IO8">
            <v>44593</v>
          </cell>
          <cell r="IP8">
            <v>44593</v>
          </cell>
          <cell r="IQ8">
            <v>44593</v>
          </cell>
        </row>
        <row r="9">
          <cell r="B9">
            <v>8</v>
          </cell>
          <cell r="C9">
            <v>8</v>
          </cell>
          <cell r="D9">
            <v>8</v>
          </cell>
          <cell r="E9">
            <v>8</v>
          </cell>
          <cell r="F9">
            <v>8</v>
          </cell>
          <cell r="G9">
            <v>8</v>
          </cell>
          <cell r="H9">
            <v>8</v>
          </cell>
          <cell r="I9">
            <v>8</v>
          </cell>
          <cell r="J9">
            <v>8</v>
          </cell>
          <cell r="K9">
            <v>8</v>
          </cell>
          <cell r="L9">
            <v>8</v>
          </cell>
          <cell r="M9">
            <v>8</v>
          </cell>
          <cell r="N9">
            <v>8</v>
          </cell>
          <cell r="O9">
            <v>8</v>
          </cell>
          <cell r="P9">
            <v>8</v>
          </cell>
          <cell r="Q9">
            <v>8</v>
          </cell>
          <cell r="R9">
            <v>8</v>
          </cell>
          <cell r="S9">
            <v>8</v>
          </cell>
          <cell r="T9">
            <v>8</v>
          </cell>
          <cell r="U9">
            <v>8</v>
          </cell>
          <cell r="V9">
            <v>8</v>
          </cell>
          <cell r="W9">
            <v>8</v>
          </cell>
          <cell r="X9">
            <v>8</v>
          </cell>
          <cell r="Y9">
            <v>8</v>
          </cell>
          <cell r="Z9">
            <v>8</v>
          </cell>
          <cell r="AA9">
            <v>8</v>
          </cell>
          <cell r="AB9">
            <v>8</v>
          </cell>
          <cell r="AC9">
            <v>8</v>
          </cell>
          <cell r="AD9">
            <v>8</v>
          </cell>
          <cell r="AE9">
            <v>8</v>
          </cell>
          <cell r="AF9">
            <v>8</v>
          </cell>
          <cell r="AG9">
            <v>8</v>
          </cell>
          <cell r="AH9">
            <v>8</v>
          </cell>
          <cell r="AI9">
            <v>8</v>
          </cell>
          <cell r="AJ9">
            <v>8</v>
          </cell>
          <cell r="AK9">
            <v>8</v>
          </cell>
          <cell r="AL9">
            <v>8</v>
          </cell>
          <cell r="AM9">
            <v>8</v>
          </cell>
          <cell r="AN9">
            <v>8</v>
          </cell>
          <cell r="AO9">
            <v>8</v>
          </cell>
          <cell r="AP9">
            <v>8</v>
          </cell>
          <cell r="AQ9">
            <v>8</v>
          </cell>
          <cell r="AR9">
            <v>8</v>
          </cell>
          <cell r="AS9">
            <v>8</v>
          </cell>
          <cell r="AT9">
            <v>8</v>
          </cell>
          <cell r="AU9">
            <v>8</v>
          </cell>
          <cell r="AV9">
            <v>8</v>
          </cell>
          <cell r="AW9">
            <v>8</v>
          </cell>
          <cell r="AX9">
            <v>8</v>
          </cell>
          <cell r="AY9">
            <v>8</v>
          </cell>
          <cell r="AZ9">
            <v>8</v>
          </cell>
          <cell r="BA9">
            <v>8</v>
          </cell>
          <cell r="BB9">
            <v>8</v>
          </cell>
          <cell r="BC9">
            <v>8</v>
          </cell>
          <cell r="BD9">
            <v>8</v>
          </cell>
          <cell r="BE9">
            <v>8</v>
          </cell>
          <cell r="BF9">
            <v>8</v>
          </cell>
          <cell r="BG9">
            <v>8</v>
          </cell>
          <cell r="BH9">
            <v>8</v>
          </cell>
          <cell r="BI9">
            <v>8</v>
          </cell>
          <cell r="BJ9">
            <v>8</v>
          </cell>
          <cell r="BK9">
            <v>8</v>
          </cell>
          <cell r="BL9">
            <v>8</v>
          </cell>
          <cell r="BM9">
            <v>8</v>
          </cell>
          <cell r="BN9">
            <v>8</v>
          </cell>
          <cell r="BO9">
            <v>8</v>
          </cell>
          <cell r="BP9">
            <v>8</v>
          </cell>
          <cell r="BQ9">
            <v>8</v>
          </cell>
          <cell r="BR9">
            <v>8</v>
          </cell>
          <cell r="BS9">
            <v>8</v>
          </cell>
          <cell r="BT9">
            <v>8</v>
          </cell>
          <cell r="BU9">
            <v>8</v>
          </cell>
          <cell r="BV9">
            <v>8</v>
          </cell>
          <cell r="BW9">
            <v>8</v>
          </cell>
          <cell r="BX9">
            <v>8</v>
          </cell>
          <cell r="BY9">
            <v>8</v>
          </cell>
          <cell r="BZ9">
            <v>8</v>
          </cell>
          <cell r="CA9">
            <v>8</v>
          </cell>
          <cell r="CB9">
            <v>8</v>
          </cell>
          <cell r="CC9">
            <v>8</v>
          </cell>
          <cell r="CD9">
            <v>8</v>
          </cell>
          <cell r="CE9">
            <v>8</v>
          </cell>
          <cell r="CF9">
            <v>8</v>
          </cell>
          <cell r="CG9">
            <v>8</v>
          </cell>
          <cell r="CH9">
            <v>8</v>
          </cell>
          <cell r="CI9">
            <v>8</v>
          </cell>
          <cell r="CJ9">
            <v>8</v>
          </cell>
          <cell r="CK9">
            <v>8</v>
          </cell>
          <cell r="CL9">
            <v>8</v>
          </cell>
          <cell r="CM9">
            <v>8</v>
          </cell>
          <cell r="CN9">
            <v>8</v>
          </cell>
          <cell r="CO9">
            <v>8</v>
          </cell>
          <cell r="CP9">
            <v>8</v>
          </cell>
          <cell r="CQ9">
            <v>8</v>
          </cell>
          <cell r="CR9">
            <v>8</v>
          </cell>
          <cell r="CS9">
            <v>8</v>
          </cell>
          <cell r="CT9">
            <v>8</v>
          </cell>
          <cell r="CU9">
            <v>8</v>
          </cell>
          <cell r="CV9">
            <v>8</v>
          </cell>
          <cell r="CW9">
            <v>8</v>
          </cell>
          <cell r="CX9">
            <v>8</v>
          </cell>
          <cell r="CY9">
            <v>8</v>
          </cell>
          <cell r="CZ9">
            <v>8</v>
          </cell>
          <cell r="DA9">
            <v>8</v>
          </cell>
          <cell r="DB9">
            <v>8</v>
          </cell>
          <cell r="DC9">
            <v>8</v>
          </cell>
          <cell r="DD9">
            <v>8</v>
          </cell>
          <cell r="DE9">
            <v>8</v>
          </cell>
          <cell r="DF9">
            <v>8</v>
          </cell>
          <cell r="DG9">
            <v>8</v>
          </cell>
          <cell r="DH9">
            <v>8</v>
          </cell>
          <cell r="DI9">
            <v>8</v>
          </cell>
          <cell r="DJ9">
            <v>8</v>
          </cell>
          <cell r="DK9">
            <v>8</v>
          </cell>
          <cell r="DL9">
            <v>8</v>
          </cell>
          <cell r="DM9">
            <v>8</v>
          </cell>
          <cell r="DN9">
            <v>8</v>
          </cell>
          <cell r="DO9">
            <v>8</v>
          </cell>
          <cell r="DP9">
            <v>8</v>
          </cell>
          <cell r="DQ9">
            <v>8</v>
          </cell>
          <cell r="DR9">
            <v>8</v>
          </cell>
          <cell r="DS9">
            <v>8</v>
          </cell>
          <cell r="DT9">
            <v>8</v>
          </cell>
          <cell r="DU9">
            <v>8</v>
          </cell>
          <cell r="DV9">
            <v>8</v>
          </cell>
          <cell r="DW9">
            <v>8</v>
          </cell>
          <cell r="DX9">
            <v>8</v>
          </cell>
          <cell r="DY9">
            <v>8</v>
          </cell>
          <cell r="DZ9">
            <v>8</v>
          </cell>
          <cell r="EA9">
            <v>8</v>
          </cell>
          <cell r="EB9">
            <v>8</v>
          </cell>
          <cell r="EC9">
            <v>8</v>
          </cell>
          <cell r="ED9">
            <v>8</v>
          </cell>
          <cell r="EE9">
            <v>8</v>
          </cell>
          <cell r="EF9">
            <v>8</v>
          </cell>
          <cell r="EG9">
            <v>8</v>
          </cell>
          <cell r="EH9">
            <v>8</v>
          </cell>
          <cell r="EI9">
            <v>8</v>
          </cell>
          <cell r="EJ9">
            <v>8</v>
          </cell>
          <cell r="EK9">
            <v>8</v>
          </cell>
          <cell r="EL9">
            <v>8</v>
          </cell>
          <cell r="EM9">
            <v>8</v>
          </cell>
          <cell r="EN9">
            <v>8</v>
          </cell>
          <cell r="EO9">
            <v>8</v>
          </cell>
          <cell r="EP9">
            <v>8</v>
          </cell>
          <cell r="EQ9">
            <v>8</v>
          </cell>
          <cell r="ER9">
            <v>8</v>
          </cell>
          <cell r="ES9">
            <v>8</v>
          </cell>
          <cell r="ET9">
            <v>8</v>
          </cell>
          <cell r="EU9">
            <v>8</v>
          </cell>
          <cell r="EV9">
            <v>8</v>
          </cell>
          <cell r="EW9">
            <v>8</v>
          </cell>
          <cell r="EX9">
            <v>8</v>
          </cell>
          <cell r="EY9">
            <v>8</v>
          </cell>
          <cell r="EZ9">
            <v>8</v>
          </cell>
          <cell r="FA9">
            <v>8</v>
          </cell>
          <cell r="FB9">
            <v>8</v>
          </cell>
          <cell r="FC9">
            <v>8</v>
          </cell>
          <cell r="FD9">
            <v>8</v>
          </cell>
          <cell r="FE9">
            <v>8</v>
          </cell>
          <cell r="FF9">
            <v>8</v>
          </cell>
          <cell r="FG9">
            <v>8</v>
          </cell>
          <cell r="FH9">
            <v>8</v>
          </cell>
          <cell r="FI9">
            <v>8</v>
          </cell>
          <cell r="FJ9">
            <v>8</v>
          </cell>
          <cell r="FK9">
            <v>8</v>
          </cell>
          <cell r="FL9">
            <v>8</v>
          </cell>
          <cell r="FM9">
            <v>8</v>
          </cell>
          <cell r="FN9">
            <v>8</v>
          </cell>
          <cell r="FO9">
            <v>8</v>
          </cell>
          <cell r="FP9">
            <v>8</v>
          </cell>
          <cell r="FQ9">
            <v>8</v>
          </cell>
          <cell r="FR9">
            <v>8</v>
          </cell>
          <cell r="FS9">
            <v>8</v>
          </cell>
          <cell r="FT9">
            <v>8</v>
          </cell>
          <cell r="FU9">
            <v>8</v>
          </cell>
          <cell r="FV9">
            <v>8</v>
          </cell>
          <cell r="FW9">
            <v>8</v>
          </cell>
          <cell r="FX9">
            <v>8</v>
          </cell>
          <cell r="FY9">
            <v>8</v>
          </cell>
          <cell r="FZ9">
            <v>8</v>
          </cell>
          <cell r="GA9">
            <v>8</v>
          </cell>
          <cell r="GB9">
            <v>8</v>
          </cell>
          <cell r="GC9">
            <v>8</v>
          </cell>
          <cell r="GD9">
            <v>8</v>
          </cell>
          <cell r="GE9">
            <v>8</v>
          </cell>
          <cell r="GF9">
            <v>8</v>
          </cell>
          <cell r="GG9">
            <v>8</v>
          </cell>
          <cell r="GH9">
            <v>8</v>
          </cell>
          <cell r="GI9">
            <v>8</v>
          </cell>
          <cell r="GJ9">
            <v>8</v>
          </cell>
          <cell r="GK9">
            <v>8</v>
          </cell>
          <cell r="GL9">
            <v>8</v>
          </cell>
          <cell r="GM9">
            <v>8</v>
          </cell>
          <cell r="GN9">
            <v>8</v>
          </cell>
          <cell r="GO9">
            <v>8</v>
          </cell>
          <cell r="GP9">
            <v>8</v>
          </cell>
          <cell r="GQ9">
            <v>8</v>
          </cell>
          <cell r="GR9">
            <v>8</v>
          </cell>
          <cell r="GS9">
            <v>8</v>
          </cell>
          <cell r="GT9">
            <v>8</v>
          </cell>
          <cell r="GU9">
            <v>8</v>
          </cell>
          <cell r="GV9">
            <v>8</v>
          </cell>
          <cell r="GW9">
            <v>8</v>
          </cell>
          <cell r="GX9">
            <v>8</v>
          </cell>
          <cell r="GY9">
            <v>8</v>
          </cell>
          <cell r="GZ9">
            <v>8</v>
          </cell>
          <cell r="HA9">
            <v>8</v>
          </cell>
          <cell r="HB9">
            <v>8</v>
          </cell>
          <cell r="HC9">
            <v>8</v>
          </cell>
          <cell r="HD9">
            <v>8</v>
          </cell>
          <cell r="HE9">
            <v>8</v>
          </cell>
          <cell r="HF9">
            <v>8</v>
          </cell>
          <cell r="HG9">
            <v>8</v>
          </cell>
          <cell r="HH9">
            <v>8</v>
          </cell>
          <cell r="HI9">
            <v>8</v>
          </cell>
          <cell r="HJ9">
            <v>8</v>
          </cell>
          <cell r="HK9">
            <v>8</v>
          </cell>
          <cell r="HL9">
            <v>8</v>
          </cell>
          <cell r="HM9">
            <v>8</v>
          </cell>
          <cell r="HN9">
            <v>8</v>
          </cell>
          <cell r="HO9">
            <v>8</v>
          </cell>
          <cell r="HP9">
            <v>8</v>
          </cell>
          <cell r="HQ9">
            <v>8</v>
          </cell>
          <cell r="HR9">
            <v>8</v>
          </cell>
          <cell r="HS9">
            <v>8</v>
          </cell>
          <cell r="HT9">
            <v>8</v>
          </cell>
          <cell r="HU9">
            <v>8</v>
          </cell>
          <cell r="HV9">
            <v>8</v>
          </cell>
          <cell r="HW9">
            <v>8</v>
          </cell>
          <cell r="HX9">
            <v>8</v>
          </cell>
          <cell r="HY9">
            <v>8</v>
          </cell>
          <cell r="HZ9">
            <v>8</v>
          </cell>
          <cell r="IA9">
            <v>8</v>
          </cell>
          <cell r="IB9">
            <v>8</v>
          </cell>
          <cell r="IC9">
            <v>8</v>
          </cell>
          <cell r="ID9">
            <v>8</v>
          </cell>
          <cell r="IE9">
            <v>8</v>
          </cell>
          <cell r="IF9">
            <v>8</v>
          </cell>
          <cell r="IG9">
            <v>8</v>
          </cell>
          <cell r="IH9">
            <v>8</v>
          </cell>
          <cell r="II9">
            <v>8</v>
          </cell>
          <cell r="IJ9">
            <v>8</v>
          </cell>
          <cell r="IK9">
            <v>8</v>
          </cell>
          <cell r="IL9">
            <v>8</v>
          </cell>
          <cell r="IM9">
            <v>8</v>
          </cell>
          <cell r="IN9">
            <v>8</v>
          </cell>
          <cell r="IO9">
            <v>8</v>
          </cell>
          <cell r="IP9">
            <v>8</v>
          </cell>
          <cell r="IQ9">
            <v>8</v>
          </cell>
        </row>
        <row r="10">
          <cell r="B10" t="str">
            <v>A126265230X</v>
          </cell>
          <cell r="C10" t="str">
            <v>A126257862W</v>
          </cell>
          <cell r="D10" t="str">
            <v>A126272550T</v>
          </cell>
          <cell r="E10" t="str">
            <v>A126265206X</v>
          </cell>
          <cell r="F10" t="str">
            <v>A126257866F</v>
          </cell>
          <cell r="G10" t="str">
            <v>A126272554A</v>
          </cell>
          <cell r="H10" t="str">
            <v>A126265210R</v>
          </cell>
          <cell r="I10" t="str">
            <v>A126257910C</v>
          </cell>
          <cell r="J10" t="str">
            <v>A126272598C</v>
          </cell>
          <cell r="K10" t="str">
            <v>A126265254T</v>
          </cell>
          <cell r="L10" t="str">
            <v>A126254182L</v>
          </cell>
          <cell r="M10" t="str">
            <v>A126268870A</v>
          </cell>
          <cell r="N10" t="str">
            <v>A126261526L</v>
          </cell>
          <cell r="O10" t="str">
            <v>A126254218C</v>
          </cell>
          <cell r="P10" t="str">
            <v>A126268906T</v>
          </cell>
          <cell r="Q10" t="str">
            <v>A126261562W</v>
          </cell>
          <cell r="R10" t="str">
            <v>A126254166L</v>
          </cell>
          <cell r="S10" t="str">
            <v>A126268854A</v>
          </cell>
          <cell r="T10" t="str">
            <v>A126261510V</v>
          </cell>
          <cell r="U10" t="str">
            <v>A126254222V</v>
          </cell>
          <cell r="V10" t="str">
            <v>A126268910J</v>
          </cell>
          <cell r="W10" t="str">
            <v>A126261566F</v>
          </cell>
          <cell r="X10" t="str">
            <v>A126254226C</v>
          </cell>
          <cell r="Y10" t="str">
            <v>A126268914T</v>
          </cell>
          <cell r="Z10" t="str">
            <v>A126261570W</v>
          </cell>
          <cell r="AA10" t="str">
            <v>A126254170C</v>
          </cell>
          <cell r="AB10" t="str">
            <v>A126268858K</v>
          </cell>
          <cell r="AC10" t="str">
            <v>A126261514C</v>
          </cell>
          <cell r="AD10" t="str">
            <v>A126254174L</v>
          </cell>
          <cell r="AE10" t="str">
            <v>A126268862A</v>
          </cell>
          <cell r="AF10" t="str">
            <v>A126261518L</v>
          </cell>
          <cell r="AG10" t="str">
            <v>A126254198F</v>
          </cell>
          <cell r="AH10" t="str">
            <v>A126268886V</v>
          </cell>
          <cell r="AI10" t="str">
            <v>A126261542L</v>
          </cell>
          <cell r="AJ10" t="str">
            <v>A126254142V</v>
          </cell>
          <cell r="AK10" t="str">
            <v>A126268830J</v>
          </cell>
          <cell r="AL10" t="str">
            <v>A126261486F</v>
          </cell>
          <cell r="AM10" t="str">
            <v>A126254230V</v>
          </cell>
          <cell r="AN10" t="str">
            <v>A126268918A</v>
          </cell>
          <cell r="AO10" t="str">
            <v>A126261574F</v>
          </cell>
          <cell r="AP10" t="str">
            <v>A126254202K</v>
          </cell>
          <cell r="AQ10" t="str">
            <v>A126268890K</v>
          </cell>
          <cell r="AR10" t="str">
            <v>A126261546W</v>
          </cell>
          <cell r="AS10" t="str">
            <v>A126254234C</v>
          </cell>
          <cell r="AT10" t="str">
            <v>A126268922T</v>
          </cell>
          <cell r="AU10" t="str">
            <v>A126261578R</v>
          </cell>
          <cell r="AV10" t="str">
            <v>A126254146C</v>
          </cell>
          <cell r="AW10" t="str">
            <v>A126268834T</v>
          </cell>
          <cell r="AX10" t="str">
            <v>A126261490W</v>
          </cell>
          <cell r="AY10" t="str">
            <v>A126254106K</v>
          </cell>
          <cell r="AZ10" t="str">
            <v>A126268794K</v>
          </cell>
          <cell r="BA10" t="str">
            <v>A126261450C</v>
          </cell>
          <cell r="BB10" t="str">
            <v>A126254118V</v>
          </cell>
          <cell r="BC10" t="str">
            <v>A126268806J</v>
          </cell>
          <cell r="BD10" t="str">
            <v>A126261462L</v>
          </cell>
          <cell r="BE10" t="str">
            <v>A126254178W</v>
          </cell>
          <cell r="BF10" t="str">
            <v>A126268866K</v>
          </cell>
          <cell r="BG10" t="str">
            <v>A126261522C</v>
          </cell>
          <cell r="BH10" t="str">
            <v>A126254122K</v>
          </cell>
          <cell r="BI10" t="str">
            <v>A126268810X</v>
          </cell>
          <cell r="BJ10" t="str">
            <v>A126261466W</v>
          </cell>
          <cell r="BK10" t="str">
            <v>A126254114K</v>
          </cell>
          <cell r="BL10" t="str">
            <v>A126268802X</v>
          </cell>
          <cell r="BM10" t="str">
            <v>A126261458W</v>
          </cell>
          <cell r="BN10" t="str">
            <v>A126254206V</v>
          </cell>
          <cell r="BO10" t="str">
            <v>A126268894V</v>
          </cell>
          <cell r="BP10" t="str">
            <v>A126261550L</v>
          </cell>
          <cell r="BQ10" t="str">
            <v>A126254210K</v>
          </cell>
          <cell r="BR10" t="str">
            <v>A126268898C</v>
          </cell>
          <cell r="BS10" t="str">
            <v>A126261554W</v>
          </cell>
          <cell r="BT10" t="str">
            <v>A126254130K</v>
          </cell>
          <cell r="BU10" t="str">
            <v>A126268818T</v>
          </cell>
          <cell r="BV10" t="str">
            <v>A126261474W</v>
          </cell>
          <cell r="BW10" t="str">
            <v>A126254110A</v>
          </cell>
          <cell r="BX10" t="str">
            <v>A126268798V</v>
          </cell>
          <cell r="BY10" t="str">
            <v>A126261454L</v>
          </cell>
          <cell r="BZ10" t="str">
            <v>A126254150V</v>
          </cell>
          <cell r="CA10" t="str">
            <v>A126268838A</v>
          </cell>
          <cell r="CB10" t="str">
            <v>A126261494F</v>
          </cell>
          <cell r="CC10" t="str">
            <v>A126254126V</v>
          </cell>
          <cell r="CD10" t="str">
            <v>A126268814J</v>
          </cell>
          <cell r="CE10" t="str">
            <v>A126261470L</v>
          </cell>
          <cell r="CF10" t="str">
            <v>A126254154C</v>
          </cell>
          <cell r="CG10" t="str">
            <v>A126268842T</v>
          </cell>
          <cell r="CH10" t="str">
            <v>A126261498R</v>
          </cell>
          <cell r="CI10" t="str">
            <v>A126254134V</v>
          </cell>
          <cell r="CJ10" t="str">
            <v>A126268822J</v>
          </cell>
          <cell r="CK10" t="str">
            <v>A126261478F</v>
          </cell>
          <cell r="CL10" t="str">
            <v>A126254158L</v>
          </cell>
          <cell r="CM10" t="str">
            <v>A126268846A</v>
          </cell>
          <cell r="CN10" t="str">
            <v>A126261502V</v>
          </cell>
          <cell r="CO10" t="str">
            <v>A126254186W</v>
          </cell>
          <cell r="CP10" t="str">
            <v>A126268874K</v>
          </cell>
          <cell r="CQ10" t="str">
            <v>A126261530C</v>
          </cell>
          <cell r="CR10" t="str">
            <v>A126254162C</v>
          </cell>
          <cell r="CS10" t="str">
            <v>A126268850T</v>
          </cell>
          <cell r="CT10" t="str">
            <v>A126261506C</v>
          </cell>
          <cell r="CU10" t="str">
            <v>A126254138C</v>
          </cell>
          <cell r="CV10" t="str">
            <v>A126268826T</v>
          </cell>
          <cell r="CW10" t="str">
            <v>A126261482W</v>
          </cell>
          <cell r="CX10" t="str">
            <v>A126254214V</v>
          </cell>
          <cell r="CY10" t="str">
            <v>A126268902J</v>
          </cell>
          <cell r="CZ10" t="str">
            <v>A126261558F</v>
          </cell>
          <cell r="DA10" t="str">
            <v>A126254190L</v>
          </cell>
          <cell r="DB10" t="str">
            <v>A126268878V</v>
          </cell>
          <cell r="DC10" t="str">
            <v>A126261534L</v>
          </cell>
          <cell r="DD10" t="str">
            <v>A126254194W</v>
          </cell>
          <cell r="DE10" t="str">
            <v>A126268882K</v>
          </cell>
          <cell r="DF10" t="str">
            <v>A126261538W</v>
          </cell>
          <cell r="DG10" t="str">
            <v>A126254238L</v>
          </cell>
          <cell r="DH10" t="str">
            <v>A126268926A</v>
          </cell>
          <cell r="DI10" t="str">
            <v>A126261582F</v>
          </cell>
          <cell r="DJ10" t="str">
            <v>A126252550V</v>
          </cell>
          <cell r="DK10" t="str">
            <v>A126267238C</v>
          </cell>
          <cell r="DL10" t="str">
            <v>A126259894A</v>
          </cell>
          <cell r="DM10" t="str">
            <v>A126252586W</v>
          </cell>
          <cell r="DN10" t="str">
            <v>A126267274L</v>
          </cell>
          <cell r="DO10" t="str">
            <v>A126259930X</v>
          </cell>
          <cell r="DP10" t="str">
            <v>A126252534V</v>
          </cell>
          <cell r="DQ10" t="str">
            <v>A126267222K</v>
          </cell>
          <cell r="DR10" t="str">
            <v>A126259878A</v>
          </cell>
          <cell r="DS10" t="str">
            <v>A126252590L</v>
          </cell>
          <cell r="DT10" t="str">
            <v>A126267278W</v>
          </cell>
          <cell r="DU10" t="str">
            <v>A126259934J</v>
          </cell>
          <cell r="DV10" t="str">
            <v>A126252594W</v>
          </cell>
          <cell r="DW10" t="str">
            <v>A126267282L</v>
          </cell>
          <cell r="DX10" t="str">
            <v>A126259938T</v>
          </cell>
          <cell r="DY10" t="str">
            <v>A126252538C</v>
          </cell>
          <cell r="DZ10" t="str">
            <v>A126267226V</v>
          </cell>
          <cell r="EA10" t="str">
            <v>A126259882T</v>
          </cell>
          <cell r="EB10" t="str">
            <v>A126252542V</v>
          </cell>
          <cell r="EC10" t="str">
            <v>A126267230K</v>
          </cell>
          <cell r="ED10" t="str">
            <v>A126259886A</v>
          </cell>
          <cell r="EE10" t="str">
            <v>A126252566L</v>
          </cell>
          <cell r="EF10" t="str">
            <v>A126267254C</v>
          </cell>
          <cell r="EG10" t="str">
            <v>A126259910R</v>
          </cell>
          <cell r="EH10" t="str">
            <v>A126252510A</v>
          </cell>
          <cell r="EI10" t="str">
            <v>A126267198W</v>
          </cell>
          <cell r="EJ10" t="str">
            <v>A126259854J</v>
          </cell>
          <cell r="EK10" t="str">
            <v>A126252598F</v>
          </cell>
          <cell r="EL10" t="str">
            <v>A126267286W</v>
          </cell>
          <cell r="EM10" t="str">
            <v>A126259942J</v>
          </cell>
          <cell r="EN10" t="str">
            <v>A126252570C</v>
          </cell>
          <cell r="EO10" t="str">
            <v>A126267258L</v>
          </cell>
          <cell r="EP10" t="str">
            <v>A126259914X</v>
          </cell>
          <cell r="EQ10" t="str">
            <v>A126252602K</v>
          </cell>
          <cell r="ER10" t="str">
            <v>A126267290L</v>
          </cell>
          <cell r="ES10" t="str">
            <v>A126259946T</v>
          </cell>
          <cell r="ET10" t="str">
            <v>A126252514K</v>
          </cell>
          <cell r="EU10" t="str">
            <v>A126267202A</v>
          </cell>
          <cell r="EV10" t="str">
            <v>A126259858T</v>
          </cell>
          <cell r="EW10" t="str">
            <v>A126252474C</v>
          </cell>
          <cell r="EX10" t="str">
            <v>A126267162V</v>
          </cell>
          <cell r="EY10" t="str">
            <v>A126259818X</v>
          </cell>
          <cell r="EZ10" t="str">
            <v>A126252486L</v>
          </cell>
          <cell r="FA10" t="str">
            <v>A126267174C</v>
          </cell>
          <cell r="FB10" t="str">
            <v>A126259830R</v>
          </cell>
          <cell r="FC10" t="str">
            <v>A126252546C</v>
          </cell>
          <cell r="FD10" t="str">
            <v>A126267234V</v>
          </cell>
          <cell r="FE10" t="str">
            <v>A126259890T</v>
          </cell>
          <cell r="FF10" t="str">
            <v>A126252490C</v>
          </cell>
          <cell r="FG10" t="str">
            <v>A126267178L</v>
          </cell>
          <cell r="FH10" t="str">
            <v>A126259834X</v>
          </cell>
          <cell r="FI10" t="str">
            <v>A126252482C</v>
          </cell>
          <cell r="FJ10" t="str">
            <v>A126267170V</v>
          </cell>
          <cell r="FK10" t="str">
            <v>A126259826X</v>
          </cell>
          <cell r="FL10" t="str">
            <v>A126252574L</v>
          </cell>
          <cell r="FM10" t="str">
            <v>A126267262C</v>
          </cell>
          <cell r="FN10" t="str">
            <v>A126259918J</v>
          </cell>
          <cell r="FO10" t="str">
            <v>A126252578W</v>
          </cell>
          <cell r="FP10" t="str">
            <v>A126267266L</v>
          </cell>
          <cell r="FQ10" t="str">
            <v>A126259922X</v>
          </cell>
          <cell r="FR10" t="str">
            <v>A126252498W</v>
          </cell>
          <cell r="FS10" t="str">
            <v>A126267186L</v>
          </cell>
          <cell r="FT10" t="str">
            <v>A126259842X</v>
          </cell>
          <cell r="FU10" t="str">
            <v>A126252478L</v>
          </cell>
          <cell r="FV10" t="str">
            <v>A126267166C</v>
          </cell>
          <cell r="FW10" t="str">
            <v>A126259822R</v>
          </cell>
          <cell r="FX10" t="str">
            <v>A126252518V</v>
          </cell>
          <cell r="FY10" t="str">
            <v>A126267206K</v>
          </cell>
          <cell r="FZ10" t="str">
            <v>A126259862J</v>
          </cell>
          <cell r="GA10" t="str">
            <v>A126252494L</v>
          </cell>
          <cell r="GB10" t="str">
            <v>A126267182C</v>
          </cell>
          <cell r="GC10" t="str">
            <v>A126259838J</v>
          </cell>
          <cell r="GD10" t="str">
            <v>A126252522K</v>
          </cell>
          <cell r="GE10" t="str">
            <v>A126267210A</v>
          </cell>
          <cell r="GF10" t="str">
            <v>A126259866T</v>
          </cell>
          <cell r="GG10" t="str">
            <v>A126252502A</v>
          </cell>
          <cell r="GH10" t="str">
            <v>A126267190C</v>
          </cell>
          <cell r="GI10" t="str">
            <v>A126259846J</v>
          </cell>
          <cell r="GJ10" t="str">
            <v>A126252526V</v>
          </cell>
          <cell r="GK10" t="str">
            <v>A126267214K</v>
          </cell>
          <cell r="GL10" t="str">
            <v>A126259870J</v>
          </cell>
          <cell r="GM10" t="str">
            <v>A126252554C</v>
          </cell>
          <cell r="GN10" t="str">
            <v>A126267242V</v>
          </cell>
          <cell r="GO10" t="str">
            <v>A126259898K</v>
          </cell>
          <cell r="GP10" t="str">
            <v>A126252530K</v>
          </cell>
          <cell r="GQ10" t="str">
            <v>A126267218V</v>
          </cell>
          <cell r="GR10" t="str">
            <v>A126259874T</v>
          </cell>
          <cell r="GS10" t="str">
            <v>A126252506K</v>
          </cell>
          <cell r="GT10" t="str">
            <v>A126267194L</v>
          </cell>
          <cell r="GU10" t="str">
            <v>A126259850X</v>
          </cell>
          <cell r="GV10" t="str">
            <v>A126252582L</v>
          </cell>
          <cell r="GW10" t="str">
            <v>A126267270C</v>
          </cell>
          <cell r="GX10" t="str">
            <v>A126259926J</v>
          </cell>
          <cell r="GY10" t="str">
            <v>A126252558L</v>
          </cell>
          <cell r="GZ10" t="str">
            <v>A126267246C</v>
          </cell>
          <cell r="HA10" t="str">
            <v>A126259902R</v>
          </cell>
          <cell r="HB10" t="str">
            <v>A126252562C</v>
          </cell>
          <cell r="HC10" t="str">
            <v>A126267250V</v>
          </cell>
          <cell r="HD10" t="str">
            <v>A126259906X</v>
          </cell>
          <cell r="HE10" t="str">
            <v>A126252606V</v>
          </cell>
          <cell r="HF10" t="str">
            <v>A126267294W</v>
          </cell>
          <cell r="HG10" t="str">
            <v>A126259950J</v>
          </cell>
          <cell r="HH10" t="str">
            <v>A126252006R</v>
          </cell>
          <cell r="HI10" t="str">
            <v>A126266694R</v>
          </cell>
          <cell r="HJ10" t="str">
            <v>A126259350C</v>
          </cell>
          <cell r="HK10" t="str">
            <v>A126252042X</v>
          </cell>
          <cell r="HL10" t="str">
            <v>A126266730L</v>
          </cell>
          <cell r="HM10" t="str">
            <v>A126259386F</v>
          </cell>
          <cell r="HN10" t="str">
            <v>A126251990F</v>
          </cell>
          <cell r="HO10" t="str">
            <v>A126266678R</v>
          </cell>
          <cell r="HP10" t="str">
            <v>A126259334C</v>
          </cell>
          <cell r="HQ10" t="str">
            <v>A126252046J</v>
          </cell>
          <cell r="HR10" t="str">
            <v>A126266734W</v>
          </cell>
          <cell r="HS10" t="str">
            <v>A126259390W</v>
          </cell>
          <cell r="HT10" t="str">
            <v>A126252050X</v>
          </cell>
          <cell r="HU10" t="str">
            <v>A126266738F</v>
          </cell>
          <cell r="HV10" t="str">
            <v>A126259394F</v>
          </cell>
          <cell r="HW10" t="str">
            <v>A126251994R</v>
          </cell>
          <cell r="HX10" t="str">
            <v>A126266682F</v>
          </cell>
          <cell r="HY10" t="str">
            <v>A126259338L</v>
          </cell>
          <cell r="HZ10" t="str">
            <v>A126251998X</v>
          </cell>
          <cell r="IA10" t="str">
            <v>A126266686R</v>
          </cell>
          <cell r="IB10" t="str">
            <v>A126259342C</v>
          </cell>
          <cell r="IC10" t="str">
            <v>A126252022R</v>
          </cell>
          <cell r="ID10" t="str">
            <v>A126266710C</v>
          </cell>
          <cell r="IE10" t="str">
            <v>A126259366W</v>
          </cell>
          <cell r="IF10" t="str">
            <v>A126251966F</v>
          </cell>
          <cell r="IG10" t="str">
            <v>A126266654W</v>
          </cell>
          <cell r="IH10" t="str">
            <v>A126259310K</v>
          </cell>
          <cell r="II10" t="str">
            <v>A126252054J</v>
          </cell>
          <cell r="IJ10" t="str">
            <v>A126266742W</v>
          </cell>
          <cell r="IK10" t="str">
            <v>A126259398R</v>
          </cell>
          <cell r="IL10" t="str">
            <v>A126252026X</v>
          </cell>
          <cell r="IM10" t="str">
            <v>A126266714L</v>
          </cell>
          <cell r="IN10" t="str">
            <v>A126259370L</v>
          </cell>
          <cell r="IO10" t="str">
            <v>A126252058T</v>
          </cell>
          <cell r="IP10" t="str">
            <v>A126266746F</v>
          </cell>
          <cell r="IQ10" t="str">
            <v>A126259402V</v>
          </cell>
        </row>
        <row r="11">
          <cell r="B11">
            <v>31.716999999999999</v>
          </cell>
          <cell r="C11">
            <v>77.986999999999995</v>
          </cell>
          <cell r="D11">
            <v>54.945999999999998</v>
          </cell>
          <cell r="E11">
            <v>23.041</v>
          </cell>
          <cell r="F11">
            <v>15.122</v>
          </cell>
          <cell r="G11">
            <v>9.0519999999999996</v>
          </cell>
          <cell r="H11">
            <v>6.07</v>
          </cell>
          <cell r="I11">
            <v>139.12299999999999</v>
          </cell>
          <cell r="J11">
            <v>75.42</v>
          </cell>
          <cell r="K11">
            <v>63.703000000000003</v>
          </cell>
          <cell r="L11">
            <v>420.90300000000002</v>
          </cell>
          <cell r="M11">
            <v>267.89600000000002</v>
          </cell>
          <cell r="N11">
            <v>153.00700000000001</v>
          </cell>
          <cell r="O11">
            <v>22.49</v>
          </cell>
          <cell r="P11">
            <v>13.505000000000001</v>
          </cell>
          <cell r="Q11">
            <v>8.9849999999999994</v>
          </cell>
          <cell r="R11">
            <v>6.7229999999999999</v>
          </cell>
          <cell r="S11">
            <v>4.0369999999999999</v>
          </cell>
          <cell r="T11">
            <v>2.6859999999999999</v>
          </cell>
          <cell r="U11">
            <v>5.165</v>
          </cell>
          <cell r="V11">
            <v>3.9249999999999998</v>
          </cell>
          <cell r="W11">
            <v>1.24</v>
          </cell>
          <cell r="X11">
            <v>10.603</v>
          </cell>
          <cell r="Y11">
            <v>5.5430000000000001</v>
          </cell>
          <cell r="Z11">
            <v>5.0590000000000002</v>
          </cell>
          <cell r="AA11">
            <v>398.41300000000001</v>
          </cell>
          <cell r="AB11">
            <v>254.39099999999999</v>
          </cell>
          <cell r="AC11">
            <v>144.02199999999999</v>
          </cell>
          <cell r="AD11">
            <v>58.643999999999998</v>
          </cell>
          <cell r="AE11">
            <v>34.067999999999998</v>
          </cell>
          <cell r="AF11">
            <v>24.576000000000001</v>
          </cell>
          <cell r="AG11">
            <v>14.87</v>
          </cell>
          <cell r="AH11">
            <v>8.5250000000000004</v>
          </cell>
          <cell r="AI11">
            <v>6.3449999999999998</v>
          </cell>
          <cell r="AJ11">
            <v>10.349</v>
          </cell>
          <cell r="AK11">
            <v>6.6449999999999996</v>
          </cell>
          <cell r="AL11">
            <v>3.7029999999999998</v>
          </cell>
          <cell r="AM11">
            <v>33.426000000000002</v>
          </cell>
          <cell r="AN11">
            <v>18.896999999999998</v>
          </cell>
          <cell r="AO11">
            <v>14.528</v>
          </cell>
          <cell r="AP11">
            <v>339.76900000000001</v>
          </cell>
          <cell r="AQ11">
            <v>220.32300000000001</v>
          </cell>
          <cell r="AR11">
            <v>119.446</v>
          </cell>
          <cell r="AS11">
            <v>67.052000000000007</v>
          </cell>
          <cell r="AT11">
            <v>41.743000000000002</v>
          </cell>
          <cell r="AU11">
            <v>25.309000000000001</v>
          </cell>
          <cell r="AV11">
            <v>272.71699999999998</v>
          </cell>
          <cell r="AW11">
            <v>178.58</v>
          </cell>
          <cell r="AX11">
            <v>94.137</v>
          </cell>
          <cell r="AY11">
            <v>81.341999999999999</v>
          </cell>
          <cell r="AZ11">
            <v>50.158999999999999</v>
          </cell>
          <cell r="BA11">
            <v>31.183</v>
          </cell>
          <cell r="BB11">
            <v>191.375</v>
          </cell>
          <cell r="BC11">
            <v>128.42099999999999</v>
          </cell>
          <cell r="BD11">
            <v>62.954000000000001</v>
          </cell>
          <cell r="BE11">
            <v>7.016</v>
          </cell>
          <cell r="BF11">
            <v>2.5379999999999998</v>
          </cell>
          <cell r="BG11">
            <v>4.4790000000000001</v>
          </cell>
          <cell r="BH11">
            <v>413.887</v>
          </cell>
          <cell r="BI11">
            <v>265.358</v>
          </cell>
          <cell r="BJ11">
            <v>148.529</v>
          </cell>
          <cell r="BK11">
            <v>3307.1819999999998</v>
          </cell>
          <cell r="BL11">
            <v>1591.412</v>
          </cell>
          <cell r="BM11">
            <v>1715.769</v>
          </cell>
          <cell r="BN11">
            <v>135.84200000000001</v>
          </cell>
          <cell r="BO11">
            <v>80.462000000000003</v>
          </cell>
          <cell r="BP11">
            <v>55.38</v>
          </cell>
          <cell r="BQ11">
            <v>53.753999999999998</v>
          </cell>
          <cell r="BR11">
            <v>31.78</v>
          </cell>
          <cell r="BS11">
            <v>21.974</v>
          </cell>
          <cell r="BT11">
            <v>26.253</v>
          </cell>
          <cell r="BU11">
            <v>14.992000000000001</v>
          </cell>
          <cell r="BV11">
            <v>11.260999999999999</v>
          </cell>
          <cell r="BW11">
            <v>27.501000000000001</v>
          </cell>
          <cell r="BX11">
            <v>16.788</v>
          </cell>
          <cell r="BY11">
            <v>10.712999999999999</v>
          </cell>
          <cell r="BZ11">
            <v>3.62</v>
          </cell>
          <cell r="CA11">
            <v>2.7050000000000001</v>
          </cell>
          <cell r="CB11">
            <v>0.91500000000000004</v>
          </cell>
          <cell r="CC11">
            <v>4.3949999999999996</v>
          </cell>
          <cell r="CD11">
            <v>2.5049999999999999</v>
          </cell>
          <cell r="CE11">
            <v>1.89</v>
          </cell>
          <cell r="CF11">
            <v>77.692999999999998</v>
          </cell>
          <cell r="CG11">
            <v>46.177999999999997</v>
          </cell>
          <cell r="CH11">
            <v>31.515000000000001</v>
          </cell>
          <cell r="CI11">
            <v>55.738</v>
          </cell>
          <cell r="CJ11">
            <v>32.511000000000003</v>
          </cell>
          <cell r="CK11">
            <v>23.227</v>
          </cell>
          <cell r="CL11">
            <v>3.4569999999999999</v>
          </cell>
          <cell r="CM11">
            <v>1.573</v>
          </cell>
          <cell r="CN11">
            <v>1.8839999999999999</v>
          </cell>
          <cell r="CO11">
            <v>0</v>
          </cell>
          <cell r="CP11">
            <v>0</v>
          </cell>
          <cell r="CQ11">
            <v>0</v>
          </cell>
          <cell r="CR11">
            <v>52.280999999999999</v>
          </cell>
          <cell r="CS11">
            <v>30.937999999999999</v>
          </cell>
          <cell r="CT11">
            <v>21.341999999999999</v>
          </cell>
          <cell r="CU11">
            <v>33.366999999999997</v>
          </cell>
          <cell r="CV11">
            <v>18.709</v>
          </cell>
          <cell r="CW11">
            <v>14.657999999999999</v>
          </cell>
          <cell r="CX11">
            <v>9.5190000000000001</v>
          </cell>
          <cell r="CY11">
            <v>3.8639999999999999</v>
          </cell>
          <cell r="CZ11">
            <v>5.6550000000000002</v>
          </cell>
          <cell r="DA11">
            <v>3.5590000000000002</v>
          </cell>
          <cell r="DB11">
            <v>0.96499999999999997</v>
          </cell>
          <cell r="DC11">
            <v>2.5939999999999999</v>
          </cell>
          <cell r="DD11">
            <v>0.85099999999999998</v>
          </cell>
          <cell r="DE11">
            <v>0</v>
          </cell>
          <cell r="DF11">
            <v>0.85099999999999998</v>
          </cell>
          <cell r="DG11">
            <v>29.808</v>
          </cell>
          <cell r="DH11">
            <v>17.744</v>
          </cell>
          <cell r="DI11">
            <v>12.063000000000001</v>
          </cell>
          <cell r="DJ11">
            <v>3645.2159999999999</v>
          </cell>
          <cell r="DK11">
            <v>1971.1310000000001</v>
          </cell>
          <cell r="DL11">
            <v>1674.085</v>
          </cell>
          <cell r="DM11">
            <v>639.71299999999997</v>
          </cell>
          <cell r="DN11">
            <v>345.47199999999998</v>
          </cell>
          <cell r="DO11">
            <v>294.24099999999999</v>
          </cell>
          <cell r="DP11">
            <v>170.60300000000001</v>
          </cell>
          <cell r="DQ11">
            <v>96.451999999999998</v>
          </cell>
          <cell r="DR11">
            <v>74.150999999999996</v>
          </cell>
          <cell r="DS11">
            <v>193.577</v>
          </cell>
          <cell r="DT11">
            <v>106.432</v>
          </cell>
          <cell r="DU11">
            <v>87.144999999999996</v>
          </cell>
          <cell r="DV11">
            <v>275.53199999999998</v>
          </cell>
          <cell r="DW11">
            <v>142.58699999999999</v>
          </cell>
          <cell r="DX11">
            <v>132.94499999999999</v>
          </cell>
          <cell r="DY11">
            <v>3005.5030000000002</v>
          </cell>
          <cell r="DZ11">
            <v>1625.6590000000001</v>
          </cell>
          <cell r="EA11">
            <v>1379.8440000000001</v>
          </cell>
          <cell r="EB11">
            <v>1275.634</v>
          </cell>
          <cell r="EC11">
            <v>661.17700000000002</v>
          </cell>
          <cell r="ED11">
            <v>614.45799999999997</v>
          </cell>
          <cell r="EE11">
            <v>349.42399999999998</v>
          </cell>
          <cell r="EF11">
            <v>179.934</v>
          </cell>
          <cell r="EG11">
            <v>169.49</v>
          </cell>
          <cell r="EH11">
            <v>381.56799999999998</v>
          </cell>
          <cell r="EI11">
            <v>191.92</v>
          </cell>
          <cell r="EJ11">
            <v>189.648</v>
          </cell>
          <cell r="EK11">
            <v>544.64200000000005</v>
          </cell>
          <cell r="EL11">
            <v>289.32299999999998</v>
          </cell>
          <cell r="EM11">
            <v>255.32</v>
          </cell>
          <cell r="EN11">
            <v>1729.8689999999999</v>
          </cell>
          <cell r="EO11">
            <v>964.48199999999997</v>
          </cell>
          <cell r="EP11">
            <v>765.38699999999994</v>
          </cell>
          <cell r="EQ11">
            <v>731.524</v>
          </cell>
          <cell r="ER11">
            <v>386.59800000000001</v>
          </cell>
          <cell r="ES11">
            <v>344.92700000000002</v>
          </cell>
          <cell r="ET11">
            <v>998.34500000000003</v>
          </cell>
          <cell r="EU11">
            <v>577.88499999999999</v>
          </cell>
          <cell r="EV11">
            <v>420.46</v>
          </cell>
          <cell r="EW11">
            <v>595.80200000000002</v>
          </cell>
          <cell r="EX11">
            <v>327.14400000000001</v>
          </cell>
          <cell r="EY11">
            <v>268.65899999999999</v>
          </cell>
          <cell r="EZ11">
            <v>402.54199999999997</v>
          </cell>
          <cell r="FA11">
            <v>250.74100000000001</v>
          </cell>
          <cell r="FB11">
            <v>151.80099999999999</v>
          </cell>
          <cell r="FC11">
            <v>268.89600000000002</v>
          </cell>
          <cell r="FD11">
            <v>157.035</v>
          </cell>
          <cell r="FE11">
            <v>111.861</v>
          </cell>
          <cell r="FF11">
            <v>3376.32</v>
          </cell>
          <cell r="FG11">
            <v>1814.096</v>
          </cell>
          <cell r="FH11">
            <v>1562.2239999999999</v>
          </cell>
          <cell r="FI11">
            <v>6013.5680000000002</v>
          </cell>
          <cell r="FJ11">
            <v>2970.7640000000001</v>
          </cell>
          <cell r="FK11">
            <v>3042.8040000000001</v>
          </cell>
          <cell r="FL11">
            <v>867.27099999999996</v>
          </cell>
          <cell r="FM11">
            <v>445.08</v>
          </cell>
          <cell r="FN11">
            <v>422.19099999999997</v>
          </cell>
          <cell r="FO11">
            <v>608.83100000000002</v>
          </cell>
          <cell r="FP11">
            <v>321.73599999999999</v>
          </cell>
          <cell r="FQ11">
            <v>287.096</v>
          </cell>
          <cell r="FR11">
            <v>408.87599999999998</v>
          </cell>
          <cell r="FS11">
            <v>231.29300000000001</v>
          </cell>
          <cell r="FT11">
            <v>177.583</v>
          </cell>
          <cell r="FU11">
            <v>199.95500000000001</v>
          </cell>
          <cell r="FV11">
            <v>90.442999999999998</v>
          </cell>
          <cell r="FW11">
            <v>109.512</v>
          </cell>
          <cell r="FX11">
            <v>89.337000000000003</v>
          </cell>
          <cell r="FY11">
            <v>41.207000000000001</v>
          </cell>
          <cell r="FZ11">
            <v>48.131</v>
          </cell>
          <cell r="GA11">
            <v>98.043000000000006</v>
          </cell>
          <cell r="GB11">
            <v>56.695</v>
          </cell>
          <cell r="GC11">
            <v>41.347000000000001</v>
          </cell>
          <cell r="GD11">
            <v>160.39699999999999</v>
          </cell>
          <cell r="GE11">
            <v>66.649000000000001</v>
          </cell>
          <cell r="GF11">
            <v>93.748000000000005</v>
          </cell>
          <cell r="GG11">
            <v>331.012</v>
          </cell>
          <cell r="GH11">
            <v>161.172</v>
          </cell>
          <cell r="GI11">
            <v>169.84</v>
          </cell>
          <cell r="GJ11">
            <v>195.34800000000001</v>
          </cell>
          <cell r="GK11">
            <v>110.072</v>
          </cell>
          <cell r="GL11">
            <v>85.277000000000001</v>
          </cell>
          <cell r="GM11">
            <v>19.207000000000001</v>
          </cell>
          <cell r="GN11">
            <v>7.34</v>
          </cell>
          <cell r="GO11">
            <v>11.867000000000001</v>
          </cell>
          <cell r="GP11">
            <v>135.66399999999999</v>
          </cell>
          <cell r="GQ11">
            <v>51.1</v>
          </cell>
          <cell r="GR11">
            <v>84.563999999999993</v>
          </cell>
          <cell r="GS11">
            <v>196.32300000000001</v>
          </cell>
          <cell r="GT11">
            <v>119.20699999999999</v>
          </cell>
          <cell r="GU11">
            <v>77.116</v>
          </cell>
          <cell r="GV11">
            <v>97.12</v>
          </cell>
          <cell r="GW11">
            <v>62.798000000000002</v>
          </cell>
          <cell r="GX11">
            <v>34.322000000000003</v>
          </cell>
          <cell r="GY11">
            <v>73.548000000000002</v>
          </cell>
          <cell r="GZ11">
            <v>46.963000000000001</v>
          </cell>
          <cell r="HA11">
            <v>26.584</v>
          </cell>
          <cell r="HB11">
            <v>16.524000000000001</v>
          </cell>
          <cell r="HC11">
            <v>9.0649999999999995</v>
          </cell>
          <cell r="HD11">
            <v>7.4589999999999996</v>
          </cell>
          <cell r="HE11">
            <v>122.77500000000001</v>
          </cell>
          <cell r="HF11">
            <v>72.244</v>
          </cell>
          <cell r="HG11">
            <v>50.531999999999996</v>
          </cell>
          <cell r="HH11">
            <v>2981.3409999999999</v>
          </cell>
          <cell r="HI11">
            <v>1609.9639999999999</v>
          </cell>
          <cell r="HJ11">
            <v>1371.377</v>
          </cell>
          <cell r="HK11">
            <v>547.59500000000003</v>
          </cell>
          <cell r="HL11">
            <v>293.84800000000001</v>
          </cell>
          <cell r="HM11">
            <v>253.74700000000001</v>
          </cell>
          <cell r="HN11">
            <v>161.82599999999999</v>
          </cell>
          <cell r="HO11">
            <v>87.754000000000005</v>
          </cell>
          <cell r="HP11">
            <v>74.072000000000003</v>
          </cell>
          <cell r="HQ11">
            <v>164.79900000000001</v>
          </cell>
          <cell r="HR11">
            <v>90.614000000000004</v>
          </cell>
          <cell r="HS11">
            <v>74.185000000000002</v>
          </cell>
          <cell r="HT11">
            <v>220.96899999999999</v>
          </cell>
          <cell r="HU11">
            <v>115.479</v>
          </cell>
          <cell r="HV11">
            <v>105.49</v>
          </cell>
          <cell r="HW11">
            <v>2433.7460000000001</v>
          </cell>
          <cell r="HX11">
            <v>1316.117</v>
          </cell>
          <cell r="HY11">
            <v>1117.6300000000001</v>
          </cell>
          <cell r="HZ11">
            <v>1056.3140000000001</v>
          </cell>
          <cell r="IA11">
            <v>549.19399999999996</v>
          </cell>
          <cell r="IB11">
            <v>507.11900000000003</v>
          </cell>
          <cell r="IC11">
            <v>284.55599999999998</v>
          </cell>
          <cell r="ID11">
            <v>145.428</v>
          </cell>
          <cell r="IE11">
            <v>139.12899999999999</v>
          </cell>
          <cell r="IF11">
            <v>301.92899999999997</v>
          </cell>
          <cell r="IG11">
            <v>144.20699999999999</v>
          </cell>
          <cell r="IH11">
            <v>157.72200000000001</v>
          </cell>
          <cell r="II11">
            <v>469.82799999999997</v>
          </cell>
          <cell r="IJ11">
            <v>259.55900000000003</v>
          </cell>
          <cell r="IK11">
            <v>210.26900000000001</v>
          </cell>
          <cell r="IL11">
            <v>1377.433</v>
          </cell>
          <cell r="IM11">
            <v>766.92200000000003</v>
          </cell>
          <cell r="IN11">
            <v>610.51</v>
          </cell>
          <cell r="IO11">
            <v>590.82899999999995</v>
          </cell>
          <cell r="IP11">
            <v>304.34100000000001</v>
          </cell>
          <cell r="IQ11">
            <v>286.488</v>
          </cell>
        </row>
        <row r="12">
          <cell r="B12">
            <v>40.563000000000002</v>
          </cell>
          <cell r="C12">
            <v>78.295000000000002</v>
          </cell>
          <cell r="D12">
            <v>49.719000000000001</v>
          </cell>
          <cell r="E12">
            <v>28.576000000000001</v>
          </cell>
          <cell r="F12">
            <v>9.859</v>
          </cell>
          <cell r="G12">
            <v>5.3890000000000002</v>
          </cell>
          <cell r="H12">
            <v>4.47</v>
          </cell>
          <cell r="I12">
            <v>142.36600000000001</v>
          </cell>
          <cell r="J12">
            <v>81.015000000000001</v>
          </cell>
          <cell r="K12">
            <v>61.35</v>
          </cell>
          <cell r="L12">
            <v>445.971</v>
          </cell>
          <cell r="M12">
            <v>274.375</v>
          </cell>
          <cell r="N12">
            <v>171.596</v>
          </cell>
          <cell r="O12">
            <v>19.404</v>
          </cell>
          <cell r="P12">
            <v>13.122999999999999</v>
          </cell>
          <cell r="Q12">
            <v>6.2809999999999997</v>
          </cell>
          <cell r="R12">
            <v>4.9729999999999999</v>
          </cell>
          <cell r="S12">
            <v>2.657</v>
          </cell>
          <cell r="T12">
            <v>2.3159999999999998</v>
          </cell>
          <cell r="U12">
            <v>2.8260000000000001</v>
          </cell>
          <cell r="V12">
            <v>2.5289999999999999</v>
          </cell>
          <cell r="W12">
            <v>0.29799999999999999</v>
          </cell>
          <cell r="X12">
            <v>11.603999999999999</v>
          </cell>
          <cell r="Y12">
            <v>7.9379999999999997</v>
          </cell>
          <cell r="Z12">
            <v>3.6669999999999998</v>
          </cell>
          <cell r="AA12">
            <v>426.56799999999998</v>
          </cell>
          <cell r="AB12">
            <v>261.25200000000001</v>
          </cell>
          <cell r="AC12">
            <v>165.315</v>
          </cell>
          <cell r="AD12">
            <v>47.264000000000003</v>
          </cell>
          <cell r="AE12">
            <v>30.896000000000001</v>
          </cell>
          <cell r="AF12">
            <v>16.367999999999999</v>
          </cell>
          <cell r="AG12">
            <v>9.2690000000000001</v>
          </cell>
          <cell r="AH12">
            <v>6.1959999999999997</v>
          </cell>
          <cell r="AI12">
            <v>3.073</v>
          </cell>
          <cell r="AJ12">
            <v>15.026</v>
          </cell>
          <cell r="AK12">
            <v>8.5670000000000002</v>
          </cell>
          <cell r="AL12">
            <v>6.4580000000000002</v>
          </cell>
          <cell r="AM12">
            <v>22.97</v>
          </cell>
          <cell r="AN12">
            <v>16.132999999999999</v>
          </cell>
          <cell r="AO12">
            <v>6.8369999999999997</v>
          </cell>
          <cell r="AP12">
            <v>379.303</v>
          </cell>
          <cell r="AQ12">
            <v>230.35599999999999</v>
          </cell>
          <cell r="AR12">
            <v>148.947</v>
          </cell>
          <cell r="AS12">
            <v>66.572999999999993</v>
          </cell>
          <cell r="AT12">
            <v>44.140999999999998</v>
          </cell>
          <cell r="AU12">
            <v>22.431999999999999</v>
          </cell>
          <cell r="AV12">
            <v>312.73099999999999</v>
          </cell>
          <cell r="AW12">
            <v>186.215</v>
          </cell>
          <cell r="AX12">
            <v>126.515</v>
          </cell>
          <cell r="AY12">
            <v>112.786</v>
          </cell>
          <cell r="AZ12">
            <v>63.737000000000002</v>
          </cell>
          <cell r="BA12">
            <v>49.05</v>
          </cell>
          <cell r="BB12">
            <v>199.94399999999999</v>
          </cell>
          <cell r="BC12">
            <v>122.479</v>
          </cell>
          <cell r="BD12">
            <v>77.465999999999994</v>
          </cell>
          <cell r="BE12">
            <v>6.7030000000000003</v>
          </cell>
          <cell r="BF12">
            <v>4.5339999999999998</v>
          </cell>
          <cell r="BG12">
            <v>2.169</v>
          </cell>
          <cell r="BH12">
            <v>439.26900000000001</v>
          </cell>
          <cell r="BI12">
            <v>269.84199999999998</v>
          </cell>
          <cell r="BJ12">
            <v>169.42699999999999</v>
          </cell>
          <cell r="BK12">
            <v>3415.384</v>
          </cell>
          <cell r="BL12">
            <v>1635.8489999999999</v>
          </cell>
          <cell r="BM12">
            <v>1779.5350000000001</v>
          </cell>
          <cell r="BN12">
            <v>143.72</v>
          </cell>
          <cell r="BO12">
            <v>91.155000000000001</v>
          </cell>
          <cell r="BP12">
            <v>52.564</v>
          </cell>
          <cell r="BQ12">
            <v>45.332000000000001</v>
          </cell>
          <cell r="BR12">
            <v>32.302</v>
          </cell>
          <cell r="BS12">
            <v>13.029</v>
          </cell>
          <cell r="BT12">
            <v>24.555</v>
          </cell>
          <cell r="BU12">
            <v>18.047999999999998</v>
          </cell>
          <cell r="BV12">
            <v>6.5069999999999997</v>
          </cell>
          <cell r="BW12">
            <v>20.776</v>
          </cell>
          <cell r="BX12">
            <v>14.254</v>
          </cell>
          <cell r="BY12">
            <v>6.5220000000000002</v>
          </cell>
          <cell r="BZ12">
            <v>4.5250000000000004</v>
          </cell>
          <cell r="CA12">
            <v>2.8370000000000002</v>
          </cell>
          <cell r="CB12">
            <v>1.6879999999999999</v>
          </cell>
          <cell r="CC12">
            <v>3.9870000000000001</v>
          </cell>
          <cell r="CD12">
            <v>2.1989999999999998</v>
          </cell>
          <cell r="CE12">
            <v>1.7889999999999999</v>
          </cell>
          <cell r="CF12">
            <v>94.400999999999996</v>
          </cell>
          <cell r="CG12">
            <v>56.654000000000003</v>
          </cell>
          <cell r="CH12">
            <v>37.746000000000002</v>
          </cell>
          <cell r="CI12">
            <v>63.127000000000002</v>
          </cell>
          <cell r="CJ12">
            <v>35.604999999999997</v>
          </cell>
          <cell r="CK12">
            <v>27.521999999999998</v>
          </cell>
          <cell r="CL12">
            <v>2.996</v>
          </cell>
          <cell r="CM12">
            <v>2.1560000000000001</v>
          </cell>
          <cell r="CN12">
            <v>0.84</v>
          </cell>
          <cell r="CO12">
            <v>0.504</v>
          </cell>
          <cell r="CP12">
            <v>0</v>
          </cell>
          <cell r="CQ12">
            <v>0.504</v>
          </cell>
          <cell r="CR12">
            <v>60.131999999999998</v>
          </cell>
          <cell r="CS12">
            <v>33.448999999999998</v>
          </cell>
          <cell r="CT12">
            <v>26.683</v>
          </cell>
          <cell r="CU12">
            <v>41.963000000000001</v>
          </cell>
          <cell r="CV12">
            <v>27.782</v>
          </cell>
          <cell r="CW12">
            <v>14.182</v>
          </cell>
          <cell r="CX12">
            <v>13.137</v>
          </cell>
          <cell r="CY12">
            <v>6.7229999999999999</v>
          </cell>
          <cell r="CZ12">
            <v>6.4139999999999997</v>
          </cell>
          <cell r="DA12">
            <v>3.7069999999999999</v>
          </cell>
          <cell r="DB12">
            <v>2.3780000000000001</v>
          </cell>
          <cell r="DC12">
            <v>1.329</v>
          </cell>
          <cell r="DD12">
            <v>0</v>
          </cell>
          <cell r="DE12">
            <v>0</v>
          </cell>
          <cell r="DF12">
            <v>0</v>
          </cell>
          <cell r="DG12">
            <v>38.256</v>
          </cell>
          <cell r="DH12">
            <v>25.404</v>
          </cell>
          <cell r="DI12">
            <v>12.852</v>
          </cell>
          <cell r="DJ12">
            <v>3789.6880000000001</v>
          </cell>
          <cell r="DK12">
            <v>2014.954</v>
          </cell>
          <cell r="DL12">
            <v>1774.7329999999999</v>
          </cell>
          <cell r="DM12">
            <v>698.93299999999999</v>
          </cell>
          <cell r="DN12">
            <v>362.87400000000002</v>
          </cell>
          <cell r="DO12">
            <v>336.05900000000003</v>
          </cell>
          <cell r="DP12">
            <v>185.411</v>
          </cell>
          <cell r="DQ12">
            <v>102.828</v>
          </cell>
          <cell r="DR12">
            <v>82.582999999999998</v>
          </cell>
          <cell r="DS12">
            <v>204.334</v>
          </cell>
          <cell r="DT12">
            <v>99.037000000000006</v>
          </cell>
          <cell r="DU12">
            <v>105.297</v>
          </cell>
          <cell r="DV12">
            <v>309.18799999999999</v>
          </cell>
          <cell r="DW12">
            <v>161.00899999999999</v>
          </cell>
          <cell r="DX12">
            <v>148.179</v>
          </cell>
          <cell r="DY12">
            <v>3090.7550000000001</v>
          </cell>
          <cell r="DZ12">
            <v>1652.0809999999999</v>
          </cell>
          <cell r="EA12">
            <v>1438.675</v>
          </cell>
          <cell r="EB12">
            <v>1250.5940000000001</v>
          </cell>
          <cell r="EC12">
            <v>655.03899999999999</v>
          </cell>
          <cell r="ED12">
            <v>595.55499999999995</v>
          </cell>
          <cell r="EE12">
            <v>355.36</v>
          </cell>
          <cell r="EF12">
            <v>180.43299999999999</v>
          </cell>
          <cell r="EG12">
            <v>174.92699999999999</v>
          </cell>
          <cell r="EH12">
            <v>371.238</v>
          </cell>
          <cell r="EI12">
            <v>193.024</v>
          </cell>
          <cell r="EJ12">
            <v>178.214</v>
          </cell>
          <cell r="EK12">
            <v>523.99599999999998</v>
          </cell>
          <cell r="EL12">
            <v>281.58199999999999</v>
          </cell>
          <cell r="EM12">
            <v>242.41399999999999</v>
          </cell>
          <cell r="EN12">
            <v>1840.1610000000001</v>
          </cell>
          <cell r="EO12">
            <v>997.04200000000003</v>
          </cell>
          <cell r="EP12">
            <v>843.11900000000003</v>
          </cell>
          <cell r="EQ12">
            <v>772.38</v>
          </cell>
          <cell r="ER12">
            <v>404.91899999999998</v>
          </cell>
          <cell r="ES12">
            <v>367.46</v>
          </cell>
          <cell r="ET12">
            <v>1067.7809999999999</v>
          </cell>
          <cell r="EU12">
            <v>592.12300000000005</v>
          </cell>
          <cell r="EV12">
            <v>475.65899999999999</v>
          </cell>
          <cell r="EW12">
            <v>643.68100000000004</v>
          </cell>
          <cell r="EX12">
            <v>331.995</v>
          </cell>
          <cell r="EY12">
            <v>311.68599999999998</v>
          </cell>
          <cell r="EZ12">
            <v>424.1</v>
          </cell>
          <cell r="FA12">
            <v>260.12700000000001</v>
          </cell>
          <cell r="FB12">
            <v>163.97300000000001</v>
          </cell>
          <cell r="FC12">
            <v>308.63299999999998</v>
          </cell>
          <cell r="FD12">
            <v>158.673</v>
          </cell>
          <cell r="FE12">
            <v>149.96</v>
          </cell>
          <cell r="FF12">
            <v>3481.0549999999998</v>
          </cell>
          <cell r="FG12">
            <v>1856.2819999999999</v>
          </cell>
          <cell r="FH12">
            <v>1624.7729999999999</v>
          </cell>
          <cell r="FI12">
            <v>6139.8450000000003</v>
          </cell>
          <cell r="FJ12">
            <v>3025.7849999999999</v>
          </cell>
          <cell r="FK12">
            <v>3114.0610000000001</v>
          </cell>
          <cell r="FL12">
            <v>932.851</v>
          </cell>
          <cell r="FM12">
            <v>461.40300000000002</v>
          </cell>
          <cell r="FN12">
            <v>471.44799999999998</v>
          </cell>
          <cell r="FO12">
            <v>651.57299999999998</v>
          </cell>
          <cell r="FP12">
            <v>326.14400000000001</v>
          </cell>
          <cell r="FQ12">
            <v>325.43</v>
          </cell>
          <cell r="FR12">
            <v>432.46300000000002</v>
          </cell>
          <cell r="FS12">
            <v>216.23699999999999</v>
          </cell>
          <cell r="FT12">
            <v>216.226</v>
          </cell>
          <cell r="FU12">
            <v>219.11</v>
          </cell>
          <cell r="FV12">
            <v>109.90600000000001</v>
          </cell>
          <cell r="FW12">
            <v>109.203</v>
          </cell>
          <cell r="FX12">
            <v>81.656000000000006</v>
          </cell>
          <cell r="FY12">
            <v>34.671999999999997</v>
          </cell>
          <cell r="FZ12">
            <v>46.984999999999999</v>
          </cell>
          <cell r="GA12">
            <v>89.853999999999999</v>
          </cell>
          <cell r="GB12">
            <v>45.649000000000001</v>
          </cell>
          <cell r="GC12">
            <v>44.204000000000001</v>
          </cell>
          <cell r="GD12">
            <v>191.423</v>
          </cell>
          <cell r="GE12">
            <v>89.61</v>
          </cell>
          <cell r="GF12">
            <v>101.81399999999999</v>
          </cell>
          <cell r="GG12">
            <v>377.23200000000003</v>
          </cell>
          <cell r="GH12">
            <v>170.79400000000001</v>
          </cell>
          <cell r="GI12">
            <v>206.43799999999999</v>
          </cell>
          <cell r="GJ12">
            <v>217.47300000000001</v>
          </cell>
          <cell r="GK12">
            <v>106.64700000000001</v>
          </cell>
          <cell r="GL12">
            <v>110.82599999999999</v>
          </cell>
          <cell r="GM12">
            <v>23.007000000000001</v>
          </cell>
          <cell r="GN12">
            <v>7.6509999999999998</v>
          </cell>
          <cell r="GO12">
            <v>15.356</v>
          </cell>
          <cell r="GP12">
            <v>159.75899999999999</v>
          </cell>
          <cell r="GQ12">
            <v>64.147000000000006</v>
          </cell>
          <cell r="GR12">
            <v>95.611999999999995</v>
          </cell>
          <cell r="GS12">
            <v>212.678</v>
          </cell>
          <cell r="GT12">
            <v>123.13800000000001</v>
          </cell>
          <cell r="GU12">
            <v>89.54</v>
          </cell>
          <cell r="GV12">
            <v>99.322000000000003</v>
          </cell>
          <cell r="GW12">
            <v>58.363</v>
          </cell>
          <cell r="GX12">
            <v>40.959000000000003</v>
          </cell>
          <cell r="GY12">
            <v>91.159000000000006</v>
          </cell>
          <cell r="GZ12">
            <v>52.024999999999999</v>
          </cell>
          <cell r="HA12">
            <v>39.134</v>
          </cell>
          <cell r="HB12">
            <v>13.678000000000001</v>
          </cell>
          <cell r="HC12">
            <v>7.9969999999999999</v>
          </cell>
          <cell r="HD12">
            <v>5.681</v>
          </cell>
          <cell r="HE12">
            <v>121.518</v>
          </cell>
          <cell r="HF12">
            <v>71.113</v>
          </cell>
          <cell r="HG12">
            <v>50.405999999999999</v>
          </cell>
          <cell r="HH12">
            <v>3052.6120000000001</v>
          </cell>
          <cell r="HI12">
            <v>1657.0340000000001</v>
          </cell>
          <cell r="HJ12">
            <v>1395.579</v>
          </cell>
          <cell r="HK12">
            <v>571.61800000000005</v>
          </cell>
          <cell r="HL12">
            <v>309.12200000000001</v>
          </cell>
          <cell r="HM12">
            <v>262.49599999999998</v>
          </cell>
          <cell r="HN12">
            <v>178.19800000000001</v>
          </cell>
          <cell r="HO12">
            <v>94.831000000000003</v>
          </cell>
          <cell r="HP12">
            <v>83.367999999999995</v>
          </cell>
          <cell r="HQ12">
            <v>162.94200000000001</v>
          </cell>
          <cell r="HR12">
            <v>93.516999999999996</v>
          </cell>
          <cell r="HS12">
            <v>69.424999999999997</v>
          </cell>
          <cell r="HT12">
            <v>230.47800000000001</v>
          </cell>
          <cell r="HU12">
            <v>120.77500000000001</v>
          </cell>
          <cell r="HV12">
            <v>109.703</v>
          </cell>
          <cell r="HW12">
            <v>2480.9940000000001</v>
          </cell>
          <cell r="HX12">
            <v>1347.912</v>
          </cell>
          <cell r="HY12">
            <v>1133.0820000000001</v>
          </cell>
          <cell r="HZ12">
            <v>1053.0550000000001</v>
          </cell>
          <cell r="IA12">
            <v>554.57899999999995</v>
          </cell>
          <cell r="IB12">
            <v>498.47500000000002</v>
          </cell>
          <cell r="IC12">
            <v>325.73099999999999</v>
          </cell>
          <cell r="ID12">
            <v>174.33500000000001</v>
          </cell>
          <cell r="IE12">
            <v>151.39599999999999</v>
          </cell>
          <cell r="IF12">
            <v>302.26600000000002</v>
          </cell>
          <cell r="IG12">
            <v>155.12100000000001</v>
          </cell>
          <cell r="IH12">
            <v>147.14500000000001</v>
          </cell>
          <cell r="II12">
            <v>425.05799999999999</v>
          </cell>
          <cell r="IJ12">
            <v>225.124</v>
          </cell>
          <cell r="IK12">
            <v>199.934</v>
          </cell>
          <cell r="IL12">
            <v>1427.9390000000001</v>
          </cell>
          <cell r="IM12">
            <v>793.33199999999999</v>
          </cell>
          <cell r="IN12">
            <v>634.60699999999997</v>
          </cell>
          <cell r="IO12">
            <v>621.06600000000003</v>
          </cell>
          <cell r="IP12">
            <v>328.08100000000002</v>
          </cell>
          <cell r="IQ12">
            <v>292.98599999999999</v>
          </cell>
        </row>
        <row r="13">
          <cell r="B13">
            <v>38.481000000000002</v>
          </cell>
          <cell r="C13">
            <v>71.001000000000005</v>
          </cell>
          <cell r="D13">
            <v>42.308</v>
          </cell>
          <cell r="E13">
            <v>28.693000000000001</v>
          </cell>
          <cell r="F13">
            <v>11.311999999999999</v>
          </cell>
          <cell r="G13">
            <v>6.0949999999999998</v>
          </cell>
          <cell r="H13">
            <v>5.2169999999999996</v>
          </cell>
          <cell r="I13">
            <v>155.453</v>
          </cell>
          <cell r="J13">
            <v>78.504999999999995</v>
          </cell>
          <cell r="K13">
            <v>76.947999999999993</v>
          </cell>
          <cell r="L13">
            <v>461.92099999999999</v>
          </cell>
          <cell r="M13">
            <v>277.57499999999999</v>
          </cell>
          <cell r="N13">
            <v>184.345</v>
          </cell>
          <cell r="O13">
            <v>24.195</v>
          </cell>
          <cell r="P13">
            <v>15.845000000000001</v>
          </cell>
          <cell r="Q13">
            <v>8.3490000000000002</v>
          </cell>
          <cell r="R13">
            <v>6.7149999999999999</v>
          </cell>
          <cell r="S13">
            <v>4.2140000000000004</v>
          </cell>
          <cell r="T13">
            <v>2.5009999999999999</v>
          </cell>
          <cell r="U13">
            <v>4.1870000000000003</v>
          </cell>
          <cell r="V13">
            <v>3.2839999999999998</v>
          </cell>
          <cell r="W13">
            <v>0.90300000000000002</v>
          </cell>
          <cell r="X13">
            <v>13.292999999999999</v>
          </cell>
          <cell r="Y13">
            <v>8.3480000000000008</v>
          </cell>
          <cell r="Z13">
            <v>4.9450000000000003</v>
          </cell>
          <cell r="AA13">
            <v>437.726</v>
          </cell>
          <cell r="AB13">
            <v>261.73</v>
          </cell>
          <cell r="AC13">
            <v>175.99600000000001</v>
          </cell>
          <cell r="AD13">
            <v>58.216999999999999</v>
          </cell>
          <cell r="AE13">
            <v>35.26</v>
          </cell>
          <cell r="AF13">
            <v>22.956</v>
          </cell>
          <cell r="AG13">
            <v>11.641</v>
          </cell>
          <cell r="AH13">
            <v>7.9530000000000003</v>
          </cell>
          <cell r="AI13">
            <v>3.6880000000000002</v>
          </cell>
          <cell r="AJ13">
            <v>14.682</v>
          </cell>
          <cell r="AK13">
            <v>7.11</v>
          </cell>
          <cell r="AL13">
            <v>7.5720000000000001</v>
          </cell>
          <cell r="AM13">
            <v>31.893999999999998</v>
          </cell>
          <cell r="AN13">
            <v>20.196999999999999</v>
          </cell>
          <cell r="AO13">
            <v>11.696</v>
          </cell>
          <cell r="AP13">
            <v>379.51</v>
          </cell>
          <cell r="AQ13">
            <v>226.47</v>
          </cell>
          <cell r="AR13">
            <v>153.04</v>
          </cell>
          <cell r="AS13">
            <v>71.188999999999993</v>
          </cell>
          <cell r="AT13">
            <v>37.481999999999999</v>
          </cell>
          <cell r="AU13">
            <v>33.707000000000001</v>
          </cell>
          <cell r="AV13">
            <v>308.32</v>
          </cell>
          <cell r="AW13">
            <v>188.98699999999999</v>
          </cell>
          <cell r="AX13">
            <v>119.333</v>
          </cell>
          <cell r="AY13">
            <v>95.677999999999997</v>
          </cell>
          <cell r="AZ13">
            <v>54.655999999999999</v>
          </cell>
          <cell r="BA13">
            <v>41.021000000000001</v>
          </cell>
          <cell r="BB13">
            <v>212.642</v>
          </cell>
          <cell r="BC13">
            <v>134.33099999999999</v>
          </cell>
          <cell r="BD13">
            <v>78.311000000000007</v>
          </cell>
          <cell r="BE13">
            <v>6.1139999999999999</v>
          </cell>
          <cell r="BF13">
            <v>4.1589999999999998</v>
          </cell>
          <cell r="BG13">
            <v>1.954</v>
          </cell>
          <cell r="BH13">
            <v>455.80700000000002</v>
          </cell>
          <cell r="BI13">
            <v>273.416</v>
          </cell>
          <cell r="BJ13">
            <v>182.39099999999999</v>
          </cell>
          <cell r="BK13">
            <v>3598.9520000000002</v>
          </cell>
          <cell r="BL13">
            <v>1717.826</v>
          </cell>
          <cell r="BM13">
            <v>1881.126</v>
          </cell>
          <cell r="BN13">
            <v>146.648</v>
          </cell>
          <cell r="BO13">
            <v>90.456999999999994</v>
          </cell>
          <cell r="BP13">
            <v>56.192</v>
          </cell>
          <cell r="BQ13">
            <v>40.122999999999998</v>
          </cell>
          <cell r="BR13">
            <v>24.664999999999999</v>
          </cell>
          <cell r="BS13">
            <v>15.458</v>
          </cell>
          <cell r="BT13">
            <v>20.574000000000002</v>
          </cell>
          <cell r="BU13">
            <v>11.711</v>
          </cell>
          <cell r="BV13">
            <v>8.8629999999999995</v>
          </cell>
          <cell r="BW13">
            <v>19.548999999999999</v>
          </cell>
          <cell r="BX13">
            <v>12.954000000000001</v>
          </cell>
          <cell r="BY13">
            <v>6.5949999999999998</v>
          </cell>
          <cell r="BZ13">
            <v>2.694</v>
          </cell>
          <cell r="CA13">
            <v>0.76900000000000002</v>
          </cell>
          <cell r="CB13">
            <v>1.9259999999999999</v>
          </cell>
          <cell r="CC13">
            <v>5.3310000000000004</v>
          </cell>
          <cell r="CD13">
            <v>2.8919999999999999</v>
          </cell>
          <cell r="CE13">
            <v>2.4390000000000001</v>
          </cell>
          <cell r="CF13">
            <v>101.19499999999999</v>
          </cell>
          <cell r="CG13">
            <v>62.9</v>
          </cell>
          <cell r="CH13">
            <v>38.293999999999997</v>
          </cell>
          <cell r="CI13">
            <v>63.122</v>
          </cell>
          <cell r="CJ13">
            <v>35.914000000000001</v>
          </cell>
          <cell r="CK13">
            <v>27.207999999999998</v>
          </cell>
          <cell r="CL13">
            <v>4.8730000000000002</v>
          </cell>
          <cell r="CM13">
            <v>3.4580000000000002</v>
          </cell>
          <cell r="CN13">
            <v>1.415</v>
          </cell>
          <cell r="CO13">
            <v>0.56799999999999995</v>
          </cell>
          <cell r="CP13">
            <v>0</v>
          </cell>
          <cell r="CQ13">
            <v>0.56799999999999995</v>
          </cell>
          <cell r="CR13">
            <v>58.249000000000002</v>
          </cell>
          <cell r="CS13">
            <v>32.456000000000003</v>
          </cell>
          <cell r="CT13">
            <v>25.792999999999999</v>
          </cell>
          <cell r="CU13">
            <v>49.517000000000003</v>
          </cell>
          <cell r="CV13">
            <v>34.037999999999997</v>
          </cell>
          <cell r="CW13">
            <v>15.48</v>
          </cell>
          <cell r="CX13">
            <v>11.356999999999999</v>
          </cell>
          <cell r="CY13">
            <v>7.2069999999999999</v>
          </cell>
          <cell r="CZ13">
            <v>4.1500000000000004</v>
          </cell>
          <cell r="DA13">
            <v>1.2410000000000001</v>
          </cell>
          <cell r="DB13">
            <v>0.70099999999999996</v>
          </cell>
          <cell r="DC13">
            <v>0.54</v>
          </cell>
          <cell r="DD13">
            <v>0</v>
          </cell>
          <cell r="DE13">
            <v>0</v>
          </cell>
          <cell r="DF13">
            <v>0</v>
          </cell>
          <cell r="DG13">
            <v>48.276000000000003</v>
          </cell>
          <cell r="DH13">
            <v>33.335999999999999</v>
          </cell>
          <cell r="DI13">
            <v>14.94</v>
          </cell>
          <cell r="DJ13">
            <v>3802.41</v>
          </cell>
          <cell r="DK13">
            <v>2042.8340000000001</v>
          </cell>
          <cell r="DL13">
            <v>1759.576</v>
          </cell>
          <cell r="DM13">
            <v>679.70699999999999</v>
          </cell>
          <cell r="DN13">
            <v>351.43200000000002</v>
          </cell>
          <cell r="DO13">
            <v>328.27600000000001</v>
          </cell>
          <cell r="DP13">
            <v>177.96199999999999</v>
          </cell>
          <cell r="DQ13">
            <v>98.963999999999999</v>
          </cell>
          <cell r="DR13">
            <v>78.997</v>
          </cell>
          <cell r="DS13">
            <v>202.91900000000001</v>
          </cell>
          <cell r="DT13">
            <v>100.459</v>
          </cell>
          <cell r="DU13">
            <v>102.46</v>
          </cell>
          <cell r="DV13">
            <v>298.827</v>
          </cell>
          <cell r="DW13">
            <v>152.00800000000001</v>
          </cell>
          <cell r="DX13">
            <v>146.81800000000001</v>
          </cell>
          <cell r="DY13">
            <v>3122.7020000000002</v>
          </cell>
          <cell r="DZ13">
            <v>1691.402</v>
          </cell>
          <cell r="EA13">
            <v>1431.3</v>
          </cell>
          <cell r="EB13">
            <v>1337.0419999999999</v>
          </cell>
          <cell r="EC13">
            <v>713.57600000000002</v>
          </cell>
          <cell r="ED13">
            <v>623.46600000000001</v>
          </cell>
          <cell r="EE13">
            <v>439.31900000000002</v>
          </cell>
          <cell r="EF13">
            <v>230.34800000000001</v>
          </cell>
          <cell r="EG13">
            <v>208.971</v>
          </cell>
          <cell r="EH13">
            <v>396.04</v>
          </cell>
          <cell r="EI13">
            <v>217.00800000000001</v>
          </cell>
          <cell r="EJ13">
            <v>179.03200000000001</v>
          </cell>
          <cell r="EK13">
            <v>501.68200000000002</v>
          </cell>
          <cell r="EL13">
            <v>266.22000000000003</v>
          </cell>
          <cell r="EM13">
            <v>235.46199999999999</v>
          </cell>
          <cell r="EN13">
            <v>1785.6610000000001</v>
          </cell>
          <cell r="EO13">
            <v>977.82600000000002</v>
          </cell>
          <cell r="EP13">
            <v>807.83500000000004</v>
          </cell>
          <cell r="EQ13">
            <v>703.33500000000004</v>
          </cell>
          <cell r="ER13">
            <v>377.16500000000002</v>
          </cell>
          <cell r="ES13">
            <v>326.17</v>
          </cell>
          <cell r="ET13">
            <v>1082.326</v>
          </cell>
          <cell r="EU13">
            <v>600.66099999999994</v>
          </cell>
          <cell r="EV13">
            <v>481.66500000000002</v>
          </cell>
          <cell r="EW13">
            <v>664.23800000000006</v>
          </cell>
          <cell r="EX13">
            <v>356.39100000000002</v>
          </cell>
          <cell r="EY13">
            <v>307.84699999999998</v>
          </cell>
          <cell r="EZ13">
            <v>418.08800000000002</v>
          </cell>
          <cell r="FA13">
            <v>244.27</v>
          </cell>
          <cell r="FB13">
            <v>173.81800000000001</v>
          </cell>
          <cell r="FC13">
            <v>294.39999999999998</v>
          </cell>
          <cell r="FD13">
            <v>158.58000000000001</v>
          </cell>
          <cell r="FE13">
            <v>135.82</v>
          </cell>
          <cell r="FF13">
            <v>3508.01</v>
          </cell>
          <cell r="FG13">
            <v>1884.2539999999999</v>
          </cell>
          <cell r="FH13">
            <v>1623.7560000000001</v>
          </cell>
          <cell r="FI13">
            <v>6263.7889999999998</v>
          </cell>
          <cell r="FJ13">
            <v>3084.6260000000002</v>
          </cell>
          <cell r="FK13">
            <v>3179.163</v>
          </cell>
          <cell r="FL13">
            <v>908.08399999999995</v>
          </cell>
          <cell r="FM13">
            <v>456.78199999999998</v>
          </cell>
          <cell r="FN13">
            <v>451.30200000000002</v>
          </cell>
          <cell r="FO13">
            <v>600.83299999999997</v>
          </cell>
          <cell r="FP13">
            <v>309.95499999999998</v>
          </cell>
          <cell r="FQ13">
            <v>290.87799999999999</v>
          </cell>
          <cell r="FR13">
            <v>409.33</v>
          </cell>
          <cell r="FS13">
            <v>218.15700000000001</v>
          </cell>
          <cell r="FT13">
            <v>191.173</v>
          </cell>
          <cell r="FU13">
            <v>191.50299999999999</v>
          </cell>
          <cell r="FV13">
            <v>91.799000000000007</v>
          </cell>
          <cell r="FW13">
            <v>99.704999999999998</v>
          </cell>
          <cell r="FX13">
            <v>62.594999999999999</v>
          </cell>
          <cell r="FY13">
            <v>24.419</v>
          </cell>
          <cell r="FZ13">
            <v>38.176000000000002</v>
          </cell>
          <cell r="GA13">
            <v>89.418000000000006</v>
          </cell>
          <cell r="GB13">
            <v>52.709000000000003</v>
          </cell>
          <cell r="GC13">
            <v>36.707999999999998</v>
          </cell>
          <cell r="GD13">
            <v>217.833</v>
          </cell>
          <cell r="GE13">
            <v>94.117999999999995</v>
          </cell>
          <cell r="GF13">
            <v>123.71599999999999</v>
          </cell>
          <cell r="GG13">
            <v>394.40899999999999</v>
          </cell>
          <cell r="GH13">
            <v>191.297</v>
          </cell>
          <cell r="GI13">
            <v>203.11199999999999</v>
          </cell>
          <cell r="GJ13">
            <v>216.26</v>
          </cell>
          <cell r="GK13">
            <v>116.179</v>
          </cell>
          <cell r="GL13">
            <v>100.08199999999999</v>
          </cell>
          <cell r="GM13">
            <v>19.440999999999999</v>
          </cell>
          <cell r="GN13">
            <v>8.548</v>
          </cell>
          <cell r="GO13">
            <v>10.893000000000001</v>
          </cell>
          <cell r="GP13">
            <v>178.149</v>
          </cell>
          <cell r="GQ13">
            <v>75.117999999999995</v>
          </cell>
          <cell r="GR13">
            <v>103.03</v>
          </cell>
          <cell r="GS13">
            <v>207.24199999999999</v>
          </cell>
          <cell r="GT13">
            <v>114.11</v>
          </cell>
          <cell r="GU13">
            <v>93.132000000000005</v>
          </cell>
          <cell r="GV13">
            <v>76.742999999999995</v>
          </cell>
          <cell r="GW13">
            <v>46.161999999999999</v>
          </cell>
          <cell r="GX13">
            <v>30.58</v>
          </cell>
          <cell r="GY13">
            <v>78.14</v>
          </cell>
          <cell r="GZ13">
            <v>42.401000000000003</v>
          </cell>
          <cell r="HA13">
            <v>35.738</v>
          </cell>
          <cell r="HB13">
            <v>13.356999999999999</v>
          </cell>
          <cell r="HC13">
            <v>4.7149999999999999</v>
          </cell>
          <cell r="HD13">
            <v>8.6419999999999995</v>
          </cell>
          <cell r="HE13">
            <v>129.102</v>
          </cell>
          <cell r="HF13">
            <v>71.709000000000003</v>
          </cell>
          <cell r="HG13">
            <v>57.393999999999998</v>
          </cell>
          <cell r="HH13">
            <v>3165.6849999999999</v>
          </cell>
          <cell r="HI13">
            <v>1699.623</v>
          </cell>
          <cell r="HJ13">
            <v>1466.0619999999999</v>
          </cell>
          <cell r="HK13">
            <v>580.15499999999997</v>
          </cell>
          <cell r="HL13">
            <v>311.13200000000001</v>
          </cell>
          <cell r="HM13">
            <v>269.02199999999999</v>
          </cell>
          <cell r="HN13">
            <v>154.29300000000001</v>
          </cell>
          <cell r="HO13">
            <v>88.605999999999995</v>
          </cell>
          <cell r="HP13">
            <v>65.686999999999998</v>
          </cell>
          <cell r="HQ13">
            <v>171.648</v>
          </cell>
          <cell r="HR13">
            <v>85.712000000000003</v>
          </cell>
          <cell r="HS13">
            <v>85.935000000000002</v>
          </cell>
          <cell r="HT13">
            <v>254.214</v>
          </cell>
          <cell r="HU13">
            <v>136.81399999999999</v>
          </cell>
          <cell r="HV13">
            <v>117.4</v>
          </cell>
          <cell r="HW13">
            <v>2585.5300000000002</v>
          </cell>
          <cell r="HX13">
            <v>1388.491</v>
          </cell>
          <cell r="HY13">
            <v>1197.039</v>
          </cell>
          <cell r="HZ13">
            <v>1146.29</v>
          </cell>
          <cell r="IA13">
            <v>586.16099999999994</v>
          </cell>
          <cell r="IB13">
            <v>560.12900000000002</v>
          </cell>
          <cell r="IC13">
            <v>352.79500000000002</v>
          </cell>
          <cell r="ID13">
            <v>177.39</v>
          </cell>
          <cell r="IE13">
            <v>175.405</v>
          </cell>
          <cell r="IF13">
            <v>310.97800000000001</v>
          </cell>
          <cell r="IG13">
            <v>158.61199999999999</v>
          </cell>
          <cell r="IH13">
            <v>152.36699999999999</v>
          </cell>
          <cell r="II13">
            <v>482.51600000000002</v>
          </cell>
          <cell r="IJ13">
            <v>250.15899999999999</v>
          </cell>
          <cell r="IK13">
            <v>232.357</v>
          </cell>
          <cell r="IL13">
            <v>1439.241</v>
          </cell>
          <cell r="IM13">
            <v>802.33</v>
          </cell>
          <cell r="IN13">
            <v>636.91099999999994</v>
          </cell>
          <cell r="IO13">
            <v>600.35900000000004</v>
          </cell>
          <cell r="IP13">
            <v>325.05</v>
          </cell>
          <cell r="IQ13">
            <v>275.30900000000003</v>
          </cell>
        </row>
        <row r="14">
          <cell r="B14">
            <v>35.287999999999997</v>
          </cell>
          <cell r="C14">
            <v>67.802999999999997</v>
          </cell>
          <cell r="D14">
            <v>44.948999999999998</v>
          </cell>
          <cell r="E14">
            <v>22.853999999999999</v>
          </cell>
          <cell r="F14">
            <v>11.032999999999999</v>
          </cell>
          <cell r="G14">
            <v>5.875</v>
          </cell>
          <cell r="H14">
            <v>5.1580000000000004</v>
          </cell>
          <cell r="I14">
            <v>127.854</v>
          </cell>
          <cell r="J14">
            <v>64.881</v>
          </cell>
          <cell r="K14">
            <v>62.972000000000001</v>
          </cell>
          <cell r="L14">
            <v>524.74199999999996</v>
          </cell>
          <cell r="M14">
            <v>317.58199999999999</v>
          </cell>
          <cell r="N14">
            <v>207.16</v>
          </cell>
          <cell r="O14">
            <v>19.117000000000001</v>
          </cell>
          <cell r="P14">
            <v>12.259</v>
          </cell>
          <cell r="Q14">
            <v>6.8579999999999997</v>
          </cell>
          <cell r="R14">
            <v>6.16</v>
          </cell>
          <cell r="S14">
            <v>3.5720000000000001</v>
          </cell>
          <cell r="T14">
            <v>2.589</v>
          </cell>
          <cell r="U14">
            <v>5.242</v>
          </cell>
          <cell r="V14">
            <v>3.1030000000000002</v>
          </cell>
          <cell r="W14">
            <v>2.1389999999999998</v>
          </cell>
          <cell r="X14">
            <v>7.7149999999999999</v>
          </cell>
          <cell r="Y14">
            <v>5.585</v>
          </cell>
          <cell r="Z14">
            <v>2.13</v>
          </cell>
          <cell r="AA14">
            <v>505.62599999999998</v>
          </cell>
          <cell r="AB14">
            <v>305.32299999999998</v>
          </cell>
          <cell r="AC14">
            <v>200.30199999999999</v>
          </cell>
          <cell r="AD14">
            <v>68.84</v>
          </cell>
          <cell r="AE14">
            <v>38.140999999999998</v>
          </cell>
          <cell r="AF14">
            <v>30.699000000000002</v>
          </cell>
          <cell r="AG14">
            <v>15.821</v>
          </cell>
          <cell r="AH14">
            <v>8.202</v>
          </cell>
          <cell r="AI14">
            <v>7.6189999999999998</v>
          </cell>
          <cell r="AJ14">
            <v>19.262</v>
          </cell>
          <cell r="AK14">
            <v>10.005000000000001</v>
          </cell>
          <cell r="AL14">
            <v>9.2569999999999997</v>
          </cell>
          <cell r="AM14">
            <v>33.756999999999998</v>
          </cell>
          <cell r="AN14">
            <v>19.934000000000001</v>
          </cell>
          <cell r="AO14">
            <v>13.823</v>
          </cell>
          <cell r="AP14">
            <v>436.786</v>
          </cell>
          <cell r="AQ14">
            <v>267.18200000000002</v>
          </cell>
          <cell r="AR14">
            <v>169.60400000000001</v>
          </cell>
          <cell r="AS14">
            <v>77.927000000000007</v>
          </cell>
          <cell r="AT14">
            <v>46.107999999999997</v>
          </cell>
          <cell r="AU14">
            <v>31.818999999999999</v>
          </cell>
          <cell r="AV14">
            <v>358.85899999999998</v>
          </cell>
          <cell r="AW14">
            <v>221.07400000000001</v>
          </cell>
          <cell r="AX14">
            <v>137.78399999999999</v>
          </cell>
          <cell r="AY14">
            <v>127.376</v>
          </cell>
          <cell r="AZ14">
            <v>77.584999999999994</v>
          </cell>
          <cell r="BA14">
            <v>49.790999999999997</v>
          </cell>
          <cell r="BB14">
            <v>231.483</v>
          </cell>
          <cell r="BC14">
            <v>143.489</v>
          </cell>
          <cell r="BD14">
            <v>87.994</v>
          </cell>
          <cell r="BE14">
            <v>5.58</v>
          </cell>
          <cell r="BF14">
            <v>3.2919999999999998</v>
          </cell>
          <cell r="BG14">
            <v>2.2879999999999998</v>
          </cell>
          <cell r="BH14">
            <v>519.16200000000003</v>
          </cell>
          <cell r="BI14">
            <v>314.291</v>
          </cell>
          <cell r="BJ14">
            <v>204.87200000000001</v>
          </cell>
          <cell r="BK14">
            <v>3742.5450000000001</v>
          </cell>
          <cell r="BL14">
            <v>1780.0609999999999</v>
          </cell>
          <cell r="BM14">
            <v>1962.4849999999999</v>
          </cell>
          <cell r="BN14">
            <v>132.411</v>
          </cell>
          <cell r="BO14">
            <v>80.414000000000001</v>
          </cell>
          <cell r="BP14">
            <v>51.997</v>
          </cell>
          <cell r="BQ14">
            <v>47.256999999999998</v>
          </cell>
          <cell r="BR14">
            <v>31.710999999999999</v>
          </cell>
          <cell r="BS14">
            <v>15.545999999999999</v>
          </cell>
          <cell r="BT14">
            <v>24.359000000000002</v>
          </cell>
          <cell r="BU14">
            <v>16.41</v>
          </cell>
          <cell r="BV14">
            <v>7.9489999999999998</v>
          </cell>
          <cell r="BW14">
            <v>22.898</v>
          </cell>
          <cell r="BX14">
            <v>15.301</v>
          </cell>
          <cell r="BY14">
            <v>7.5970000000000004</v>
          </cell>
          <cell r="BZ14">
            <v>6.0380000000000003</v>
          </cell>
          <cell r="CA14">
            <v>3.4319999999999999</v>
          </cell>
          <cell r="CB14">
            <v>2.6059999999999999</v>
          </cell>
          <cell r="CC14">
            <v>1.9</v>
          </cell>
          <cell r="CD14">
            <v>0.93500000000000005</v>
          </cell>
          <cell r="CE14">
            <v>0.96499999999999997</v>
          </cell>
          <cell r="CF14">
            <v>83.253</v>
          </cell>
          <cell r="CG14">
            <v>47.768000000000001</v>
          </cell>
          <cell r="CH14">
            <v>35.484999999999999</v>
          </cell>
          <cell r="CI14">
            <v>58.667999999999999</v>
          </cell>
          <cell r="CJ14">
            <v>34.414999999999999</v>
          </cell>
          <cell r="CK14">
            <v>24.253</v>
          </cell>
          <cell r="CL14">
            <v>4.3499999999999996</v>
          </cell>
          <cell r="CM14">
            <v>2.5990000000000002</v>
          </cell>
          <cell r="CN14">
            <v>1.7509999999999999</v>
          </cell>
          <cell r="CO14">
            <v>1.29</v>
          </cell>
          <cell r="CP14">
            <v>1.29</v>
          </cell>
          <cell r="CQ14">
            <v>0</v>
          </cell>
          <cell r="CR14">
            <v>54.317999999999998</v>
          </cell>
          <cell r="CS14">
            <v>31.817</v>
          </cell>
          <cell r="CT14">
            <v>22.501999999999999</v>
          </cell>
          <cell r="CU14">
            <v>32.066000000000003</v>
          </cell>
          <cell r="CV14">
            <v>17.579000000000001</v>
          </cell>
          <cell r="CW14">
            <v>14.486000000000001</v>
          </cell>
          <cell r="CX14">
            <v>5.298</v>
          </cell>
          <cell r="CY14">
            <v>2.536</v>
          </cell>
          <cell r="CZ14">
            <v>2.762</v>
          </cell>
          <cell r="DA14">
            <v>1.23</v>
          </cell>
          <cell r="DB14">
            <v>0.69299999999999995</v>
          </cell>
          <cell r="DC14">
            <v>0.53700000000000003</v>
          </cell>
          <cell r="DD14">
            <v>0.16200000000000001</v>
          </cell>
          <cell r="DE14">
            <v>0</v>
          </cell>
          <cell r="DF14">
            <v>0.16200000000000001</v>
          </cell>
          <cell r="DG14">
            <v>30.835999999999999</v>
          </cell>
          <cell r="DH14">
            <v>16.885999999999999</v>
          </cell>
          <cell r="DI14">
            <v>13.949</v>
          </cell>
          <cell r="DJ14">
            <v>3967.5619999999999</v>
          </cell>
          <cell r="DK14">
            <v>2113.0219999999999</v>
          </cell>
          <cell r="DL14">
            <v>1854.539</v>
          </cell>
          <cell r="DM14">
            <v>768.78300000000002</v>
          </cell>
          <cell r="DN14">
            <v>406.70100000000002</v>
          </cell>
          <cell r="DO14">
            <v>362.08199999999999</v>
          </cell>
          <cell r="DP14">
            <v>193.19300000000001</v>
          </cell>
          <cell r="DQ14">
            <v>103.06100000000001</v>
          </cell>
          <cell r="DR14">
            <v>90.132000000000005</v>
          </cell>
          <cell r="DS14">
            <v>221.68</v>
          </cell>
          <cell r="DT14">
            <v>114.53400000000001</v>
          </cell>
          <cell r="DU14">
            <v>107.146</v>
          </cell>
          <cell r="DV14">
            <v>353.90899999999999</v>
          </cell>
          <cell r="DW14">
            <v>189.10599999999999</v>
          </cell>
          <cell r="DX14">
            <v>164.804</v>
          </cell>
          <cell r="DY14">
            <v>3198.779</v>
          </cell>
          <cell r="DZ14">
            <v>1706.3219999999999</v>
          </cell>
          <cell r="EA14">
            <v>1492.4570000000001</v>
          </cell>
          <cell r="EB14">
            <v>1445.385</v>
          </cell>
          <cell r="EC14">
            <v>753.07399999999996</v>
          </cell>
          <cell r="ED14">
            <v>692.31100000000004</v>
          </cell>
          <cell r="EE14">
            <v>408.815</v>
          </cell>
          <cell r="EF14">
            <v>217.01499999999999</v>
          </cell>
          <cell r="EG14">
            <v>191.8</v>
          </cell>
          <cell r="EH14">
            <v>452.17200000000003</v>
          </cell>
          <cell r="EI14">
            <v>227.93799999999999</v>
          </cell>
          <cell r="EJ14">
            <v>224.233</v>
          </cell>
          <cell r="EK14">
            <v>584.39800000000002</v>
          </cell>
          <cell r="EL14">
            <v>308.12</v>
          </cell>
          <cell r="EM14">
            <v>276.27800000000002</v>
          </cell>
          <cell r="EN14">
            <v>1753.394</v>
          </cell>
          <cell r="EO14">
            <v>953.24800000000005</v>
          </cell>
          <cell r="EP14">
            <v>800.14599999999996</v>
          </cell>
          <cell r="EQ14">
            <v>689.69899999999996</v>
          </cell>
          <cell r="ER14">
            <v>372.85700000000003</v>
          </cell>
          <cell r="ES14">
            <v>316.84199999999998</v>
          </cell>
          <cell r="ET14">
            <v>1063.6949999999999</v>
          </cell>
          <cell r="EU14">
            <v>580.39099999999996</v>
          </cell>
          <cell r="EV14">
            <v>483.30399999999997</v>
          </cell>
          <cell r="EW14">
            <v>655.58100000000002</v>
          </cell>
          <cell r="EX14">
            <v>335.75200000000001</v>
          </cell>
          <cell r="EY14">
            <v>319.83</v>
          </cell>
          <cell r="EZ14">
            <v>408.11399999999998</v>
          </cell>
          <cell r="FA14">
            <v>244.63900000000001</v>
          </cell>
          <cell r="FB14">
            <v>163.47499999999999</v>
          </cell>
          <cell r="FC14">
            <v>314.15899999999999</v>
          </cell>
          <cell r="FD14">
            <v>173.77500000000001</v>
          </cell>
          <cell r="FE14">
            <v>140.38399999999999</v>
          </cell>
          <cell r="FF14">
            <v>3653.4029999999998</v>
          </cell>
          <cell r="FG14">
            <v>1939.248</v>
          </cell>
          <cell r="FH14">
            <v>1714.155</v>
          </cell>
          <cell r="FI14">
            <v>6381.1409999999996</v>
          </cell>
          <cell r="FJ14">
            <v>3140.491</v>
          </cell>
          <cell r="FK14">
            <v>3240.65</v>
          </cell>
          <cell r="FL14">
            <v>910.048</v>
          </cell>
          <cell r="FM14">
            <v>449.53100000000001</v>
          </cell>
          <cell r="FN14">
            <v>460.517</v>
          </cell>
          <cell r="FO14">
            <v>657.68700000000001</v>
          </cell>
          <cell r="FP14">
            <v>335.11399999999998</v>
          </cell>
          <cell r="FQ14">
            <v>322.57299999999998</v>
          </cell>
          <cell r="FR14">
            <v>437.54300000000001</v>
          </cell>
          <cell r="FS14">
            <v>229.732</v>
          </cell>
          <cell r="FT14">
            <v>207.81200000000001</v>
          </cell>
          <cell r="FU14">
            <v>220.143</v>
          </cell>
          <cell r="FV14">
            <v>105.38200000000001</v>
          </cell>
          <cell r="FW14">
            <v>114.761</v>
          </cell>
          <cell r="FX14">
            <v>79.16</v>
          </cell>
          <cell r="FY14">
            <v>28.677</v>
          </cell>
          <cell r="FZ14">
            <v>50.484000000000002</v>
          </cell>
          <cell r="GA14">
            <v>78.403000000000006</v>
          </cell>
          <cell r="GB14">
            <v>40.683</v>
          </cell>
          <cell r="GC14">
            <v>37.72</v>
          </cell>
          <cell r="GD14">
            <v>173.959</v>
          </cell>
          <cell r="GE14">
            <v>73.734999999999999</v>
          </cell>
          <cell r="GF14">
            <v>100.223</v>
          </cell>
          <cell r="GG14">
            <v>385.35300000000001</v>
          </cell>
          <cell r="GH14">
            <v>183.75899999999999</v>
          </cell>
          <cell r="GI14">
            <v>201.59399999999999</v>
          </cell>
          <cell r="GJ14">
            <v>245.66</v>
          </cell>
          <cell r="GK14">
            <v>130.851</v>
          </cell>
          <cell r="GL14">
            <v>114.809</v>
          </cell>
          <cell r="GM14">
            <v>25.457999999999998</v>
          </cell>
          <cell r="GN14">
            <v>10.286</v>
          </cell>
          <cell r="GO14">
            <v>15.172000000000001</v>
          </cell>
          <cell r="GP14">
            <v>139.69300000000001</v>
          </cell>
          <cell r="GQ14">
            <v>52.908000000000001</v>
          </cell>
          <cell r="GR14">
            <v>86.784999999999997</v>
          </cell>
          <cell r="GS14">
            <v>181.167</v>
          </cell>
          <cell r="GT14">
            <v>104.43300000000001</v>
          </cell>
          <cell r="GU14">
            <v>76.733999999999995</v>
          </cell>
          <cell r="GV14">
            <v>71.763000000000005</v>
          </cell>
          <cell r="GW14">
            <v>38.537999999999997</v>
          </cell>
          <cell r="GX14">
            <v>33.225000000000001</v>
          </cell>
          <cell r="GY14">
            <v>68.498999999999995</v>
          </cell>
          <cell r="GZ14">
            <v>42.923000000000002</v>
          </cell>
          <cell r="HA14">
            <v>25.576000000000001</v>
          </cell>
          <cell r="HB14">
            <v>6.7610000000000001</v>
          </cell>
          <cell r="HC14">
            <v>3.7120000000000002</v>
          </cell>
          <cell r="HD14">
            <v>3.0489999999999999</v>
          </cell>
          <cell r="HE14">
            <v>112.66800000000001</v>
          </cell>
          <cell r="HF14">
            <v>61.51</v>
          </cell>
          <cell r="HG14">
            <v>51.158999999999999</v>
          </cell>
          <cell r="HH14">
            <v>3233.6619999999998</v>
          </cell>
          <cell r="HI14">
            <v>1729.184</v>
          </cell>
          <cell r="HJ14">
            <v>1504.479</v>
          </cell>
          <cell r="HK14">
            <v>633.83900000000006</v>
          </cell>
          <cell r="HL14">
            <v>311.72800000000001</v>
          </cell>
          <cell r="HM14">
            <v>322.11099999999999</v>
          </cell>
          <cell r="HN14">
            <v>193.029</v>
          </cell>
          <cell r="HO14">
            <v>94.093999999999994</v>
          </cell>
          <cell r="HP14">
            <v>98.933999999999997</v>
          </cell>
          <cell r="HQ14">
            <v>169.81899999999999</v>
          </cell>
          <cell r="HR14">
            <v>86.551000000000002</v>
          </cell>
          <cell r="HS14">
            <v>83.268000000000001</v>
          </cell>
          <cell r="HT14">
            <v>270.99099999999999</v>
          </cell>
          <cell r="HU14">
            <v>131.08199999999999</v>
          </cell>
          <cell r="HV14">
            <v>139.90799999999999</v>
          </cell>
          <cell r="HW14">
            <v>2599.8229999999999</v>
          </cell>
          <cell r="HX14">
            <v>1417.4559999999999</v>
          </cell>
          <cell r="HY14">
            <v>1182.3679999999999</v>
          </cell>
          <cell r="HZ14">
            <v>1163.7809999999999</v>
          </cell>
          <cell r="IA14">
            <v>622.51800000000003</v>
          </cell>
          <cell r="IB14">
            <v>541.26300000000003</v>
          </cell>
          <cell r="IC14">
            <v>335.60500000000002</v>
          </cell>
          <cell r="ID14">
            <v>184.119</v>
          </cell>
          <cell r="IE14">
            <v>151.48500000000001</v>
          </cell>
          <cell r="IF14">
            <v>346.762</v>
          </cell>
          <cell r="IG14">
            <v>171.95400000000001</v>
          </cell>
          <cell r="IH14">
            <v>174.80799999999999</v>
          </cell>
          <cell r="II14">
            <v>481.41399999999999</v>
          </cell>
          <cell r="IJ14">
            <v>266.44400000000002</v>
          </cell>
          <cell r="IK14">
            <v>214.97</v>
          </cell>
          <cell r="IL14">
            <v>1436.0429999999999</v>
          </cell>
          <cell r="IM14">
            <v>794.93799999999999</v>
          </cell>
          <cell r="IN14">
            <v>641.10400000000004</v>
          </cell>
          <cell r="IO14">
            <v>564.14499999999998</v>
          </cell>
          <cell r="IP14">
            <v>297.25700000000001</v>
          </cell>
          <cell r="IQ14">
            <v>266.88799999999998</v>
          </cell>
        </row>
        <row r="15">
          <cell r="B15">
            <v>30.184999999999999</v>
          </cell>
          <cell r="C15">
            <v>63.290999999999997</v>
          </cell>
          <cell r="D15">
            <v>40.957000000000001</v>
          </cell>
          <cell r="E15">
            <v>22.335000000000001</v>
          </cell>
          <cell r="F15">
            <v>9.4949999999999992</v>
          </cell>
          <cell r="G15">
            <v>7.0919999999999996</v>
          </cell>
          <cell r="H15">
            <v>2.403</v>
          </cell>
          <cell r="I15">
            <v>116.619</v>
          </cell>
          <cell r="J15">
            <v>64.430000000000007</v>
          </cell>
          <cell r="K15">
            <v>52.188000000000002</v>
          </cell>
          <cell r="L15">
            <v>567.54999999999995</v>
          </cell>
          <cell r="M15">
            <v>349.45400000000001</v>
          </cell>
          <cell r="N15">
            <v>218.096</v>
          </cell>
          <cell r="O15">
            <v>25.751999999999999</v>
          </cell>
          <cell r="P15">
            <v>18.266999999999999</v>
          </cell>
          <cell r="Q15">
            <v>7.4850000000000003</v>
          </cell>
          <cell r="R15">
            <v>8.4499999999999993</v>
          </cell>
          <cell r="S15">
            <v>5.1420000000000003</v>
          </cell>
          <cell r="T15">
            <v>3.3079999999999998</v>
          </cell>
          <cell r="U15">
            <v>8.0459999999999994</v>
          </cell>
          <cell r="V15">
            <v>5.8220000000000001</v>
          </cell>
          <cell r="W15">
            <v>2.2229999999999999</v>
          </cell>
          <cell r="X15">
            <v>9.2560000000000002</v>
          </cell>
          <cell r="Y15">
            <v>7.3029999999999999</v>
          </cell>
          <cell r="Z15">
            <v>1.954</v>
          </cell>
          <cell r="AA15">
            <v>541.798</v>
          </cell>
          <cell r="AB15">
            <v>331.18799999999999</v>
          </cell>
          <cell r="AC15">
            <v>210.61</v>
          </cell>
          <cell r="AD15">
            <v>73.114999999999995</v>
          </cell>
          <cell r="AE15">
            <v>42.043999999999997</v>
          </cell>
          <cell r="AF15">
            <v>31.071999999999999</v>
          </cell>
          <cell r="AG15">
            <v>17.547000000000001</v>
          </cell>
          <cell r="AH15">
            <v>9.7040000000000006</v>
          </cell>
          <cell r="AI15">
            <v>7.843</v>
          </cell>
          <cell r="AJ15">
            <v>20.302</v>
          </cell>
          <cell r="AK15">
            <v>12.801</v>
          </cell>
          <cell r="AL15">
            <v>7.5010000000000003</v>
          </cell>
          <cell r="AM15">
            <v>35.267000000000003</v>
          </cell>
          <cell r="AN15">
            <v>19.539000000000001</v>
          </cell>
          <cell r="AO15">
            <v>15.727</v>
          </cell>
          <cell r="AP15">
            <v>468.68299999999999</v>
          </cell>
          <cell r="AQ15">
            <v>289.14400000000001</v>
          </cell>
          <cell r="AR15">
            <v>179.53899999999999</v>
          </cell>
          <cell r="AS15">
            <v>70.590999999999994</v>
          </cell>
          <cell r="AT15">
            <v>41.664999999999999</v>
          </cell>
          <cell r="AU15">
            <v>28.925000000000001</v>
          </cell>
          <cell r="AV15">
            <v>398.09199999999998</v>
          </cell>
          <cell r="AW15">
            <v>247.47800000000001</v>
          </cell>
          <cell r="AX15">
            <v>150.614</v>
          </cell>
          <cell r="AY15">
            <v>130.76900000000001</v>
          </cell>
          <cell r="AZ15">
            <v>74.36</v>
          </cell>
          <cell r="BA15">
            <v>56.408999999999999</v>
          </cell>
          <cell r="BB15">
            <v>267.32299999999998</v>
          </cell>
          <cell r="BC15">
            <v>173.119</v>
          </cell>
          <cell r="BD15">
            <v>94.203999999999994</v>
          </cell>
          <cell r="BE15">
            <v>6.84</v>
          </cell>
          <cell r="BF15">
            <v>5.069</v>
          </cell>
          <cell r="BG15">
            <v>1.772</v>
          </cell>
          <cell r="BH15">
            <v>560.70899999999995</v>
          </cell>
          <cell r="BI15">
            <v>344.38499999999999</v>
          </cell>
          <cell r="BJ15">
            <v>216.32400000000001</v>
          </cell>
          <cell r="BK15">
            <v>3804.5520000000001</v>
          </cell>
          <cell r="BL15">
            <v>1801.684</v>
          </cell>
          <cell r="BM15">
            <v>2002.8679999999999</v>
          </cell>
          <cell r="BN15">
            <v>160.72999999999999</v>
          </cell>
          <cell r="BO15">
            <v>90.858000000000004</v>
          </cell>
          <cell r="BP15">
            <v>69.872</v>
          </cell>
          <cell r="BQ15">
            <v>54.603000000000002</v>
          </cell>
          <cell r="BR15">
            <v>34.570999999999998</v>
          </cell>
          <cell r="BS15">
            <v>20.030999999999999</v>
          </cell>
          <cell r="BT15">
            <v>33.241</v>
          </cell>
          <cell r="BU15">
            <v>21.954999999999998</v>
          </cell>
          <cell r="BV15">
            <v>11.285</v>
          </cell>
          <cell r="BW15">
            <v>21.361999999999998</v>
          </cell>
          <cell r="BX15">
            <v>12.616</v>
          </cell>
          <cell r="BY15">
            <v>8.7460000000000004</v>
          </cell>
          <cell r="BZ15">
            <v>8.0030000000000001</v>
          </cell>
          <cell r="CA15">
            <v>5.1559999999999997</v>
          </cell>
          <cell r="CB15">
            <v>2.847</v>
          </cell>
          <cell r="CC15">
            <v>7.2549999999999999</v>
          </cell>
          <cell r="CD15">
            <v>4.2569999999999997</v>
          </cell>
          <cell r="CE15">
            <v>2.9980000000000002</v>
          </cell>
          <cell r="CF15">
            <v>98.872</v>
          </cell>
          <cell r="CG15">
            <v>52.029000000000003</v>
          </cell>
          <cell r="CH15">
            <v>46.841999999999999</v>
          </cell>
          <cell r="CI15">
            <v>67.373999999999995</v>
          </cell>
          <cell r="CJ15">
            <v>35.427999999999997</v>
          </cell>
          <cell r="CK15">
            <v>31.946000000000002</v>
          </cell>
          <cell r="CL15">
            <v>3.5310000000000001</v>
          </cell>
          <cell r="CM15">
            <v>2.9780000000000002</v>
          </cell>
          <cell r="CN15">
            <v>0.55300000000000005</v>
          </cell>
          <cell r="CO15">
            <v>0</v>
          </cell>
          <cell r="CP15">
            <v>0</v>
          </cell>
          <cell r="CQ15">
            <v>0</v>
          </cell>
          <cell r="CR15">
            <v>63.843000000000004</v>
          </cell>
          <cell r="CS15">
            <v>32.450000000000003</v>
          </cell>
          <cell r="CT15">
            <v>31.393000000000001</v>
          </cell>
          <cell r="CU15">
            <v>45.593000000000004</v>
          </cell>
          <cell r="CV15">
            <v>25.927</v>
          </cell>
          <cell r="CW15">
            <v>19.667000000000002</v>
          </cell>
          <cell r="CX15">
            <v>10.526999999999999</v>
          </cell>
          <cell r="CY15">
            <v>6.1820000000000004</v>
          </cell>
          <cell r="CZ15">
            <v>4.3449999999999998</v>
          </cell>
          <cell r="DA15">
            <v>3.3090000000000002</v>
          </cell>
          <cell r="DB15">
            <v>2.09</v>
          </cell>
          <cell r="DC15">
            <v>1.2190000000000001</v>
          </cell>
          <cell r="DD15">
            <v>0.65400000000000003</v>
          </cell>
          <cell r="DE15">
            <v>0.185</v>
          </cell>
          <cell r="DF15">
            <v>0.46899999999999997</v>
          </cell>
          <cell r="DG15">
            <v>42.283999999999999</v>
          </cell>
          <cell r="DH15">
            <v>23.835999999999999</v>
          </cell>
          <cell r="DI15">
            <v>18.448</v>
          </cell>
          <cell r="DJ15">
            <v>4090.89</v>
          </cell>
          <cell r="DK15">
            <v>2166.2150000000001</v>
          </cell>
          <cell r="DL15">
            <v>1924.675</v>
          </cell>
          <cell r="DM15">
            <v>755.20699999999999</v>
          </cell>
          <cell r="DN15">
            <v>379.14</v>
          </cell>
          <cell r="DO15">
            <v>376.06700000000001</v>
          </cell>
          <cell r="DP15">
            <v>207.01900000000001</v>
          </cell>
          <cell r="DQ15">
            <v>91.06</v>
          </cell>
          <cell r="DR15">
            <v>115.959</v>
          </cell>
          <cell r="DS15">
            <v>223.51599999999999</v>
          </cell>
          <cell r="DT15">
            <v>124.005</v>
          </cell>
          <cell r="DU15">
            <v>99.510999999999996</v>
          </cell>
          <cell r="DV15">
            <v>324.67200000000003</v>
          </cell>
          <cell r="DW15">
            <v>164.07499999999999</v>
          </cell>
          <cell r="DX15">
            <v>160.59700000000001</v>
          </cell>
          <cell r="DY15">
            <v>3335.683</v>
          </cell>
          <cell r="DZ15">
            <v>1787.075</v>
          </cell>
          <cell r="EA15">
            <v>1548.607</v>
          </cell>
          <cell r="EB15">
            <v>1507.0930000000001</v>
          </cell>
          <cell r="EC15">
            <v>784.49699999999996</v>
          </cell>
          <cell r="ED15">
            <v>722.59699999999998</v>
          </cell>
          <cell r="EE15">
            <v>440.81900000000002</v>
          </cell>
          <cell r="EF15">
            <v>224.41</v>
          </cell>
          <cell r="EG15">
            <v>216.40899999999999</v>
          </cell>
          <cell r="EH15">
            <v>453.31799999999998</v>
          </cell>
          <cell r="EI15">
            <v>238.82</v>
          </cell>
          <cell r="EJ15">
            <v>214.49799999999999</v>
          </cell>
          <cell r="EK15">
            <v>612.95600000000002</v>
          </cell>
          <cell r="EL15">
            <v>321.267</v>
          </cell>
          <cell r="EM15">
            <v>291.68900000000002</v>
          </cell>
          <cell r="EN15">
            <v>1828.5889999999999</v>
          </cell>
          <cell r="EO15">
            <v>1002.578</v>
          </cell>
          <cell r="EP15">
            <v>826.01099999999997</v>
          </cell>
          <cell r="EQ15">
            <v>704.58299999999997</v>
          </cell>
          <cell r="ER15">
            <v>375.64100000000002</v>
          </cell>
          <cell r="ES15">
            <v>328.94200000000001</v>
          </cell>
          <cell r="ET15">
            <v>1124.0070000000001</v>
          </cell>
          <cell r="EU15">
            <v>626.93799999999999</v>
          </cell>
          <cell r="EV15">
            <v>497.06900000000002</v>
          </cell>
          <cell r="EW15">
            <v>695.00900000000001</v>
          </cell>
          <cell r="EX15">
            <v>371.24900000000002</v>
          </cell>
          <cell r="EY15">
            <v>323.76</v>
          </cell>
          <cell r="EZ15">
            <v>428.99700000000001</v>
          </cell>
          <cell r="FA15">
            <v>255.68799999999999</v>
          </cell>
          <cell r="FB15">
            <v>173.309</v>
          </cell>
          <cell r="FC15">
            <v>340.536</v>
          </cell>
          <cell r="FD15">
            <v>169.55500000000001</v>
          </cell>
          <cell r="FE15">
            <v>170.98099999999999</v>
          </cell>
          <cell r="FF15">
            <v>3750.3539999999998</v>
          </cell>
          <cell r="FG15">
            <v>1996.6610000000001</v>
          </cell>
          <cell r="FH15">
            <v>1753.694</v>
          </cell>
          <cell r="FI15">
            <v>6474.16</v>
          </cell>
          <cell r="FJ15">
            <v>3178.6120000000001</v>
          </cell>
          <cell r="FK15">
            <v>3295.5479999999998</v>
          </cell>
          <cell r="FL15">
            <v>987.75099999999998</v>
          </cell>
          <cell r="FM15">
            <v>482.27499999999998</v>
          </cell>
          <cell r="FN15">
            <v>505.47699999999998</v>
          </cell>
          <cell r="FO15">
            <v>717.04300000000001</v>
          </cell>
          <cell r="FP15">
            <v>350.82400000000001</v>
          </cell>
          <cell r="FQ15">
            <v>366.21899999999999</v>
          </cell>
          <cell r="FR15">
            <v>469.416</v>
          </cell>
          <cell r="FS15">
            <v>239.52199999999999</v>
          </cell>
          <cell r="FT15">
            <v>229.89400000000001</v>
          </cell>
          <cell r="FU15">
            <v>247.62700000000001</v>
          </cell>
          <cell r="FV15">
            <v>111.301</v>
          </cell>
          <cell r="FW15">
            <v>136.32599999999999</v>
          </cell>
          <cell r="FX15">
            <v>94.878</v>
          </cell>
          <cell r="FY15">
            <v>36.228999999999999</v>
          </cell>
          <cell r="FZ15">
            <v>58.649000000000001</v>
          </cell>
          <cell r="GA15">
            <v>81.100999999999999</v>
          </cell>
          <cell r="GB15">
            <v>48.878</v>
          </cell>
          <cell r="GC15">
            <v>32.222999999999999</v>
          </cell>
          <cell r="GD15">
            <v>189.608</v>
          </cell>
          <cell r="GE15">
            <v>82.572999999999993</v>
          </cell>
          <cell r="GF15">
            <v>107.035</v>
          </cell>
          <cell r="GG15">
            <v>438.80399999999997</v>
          </cell>
          <cell r="GH15">
            <v>197.96799999999999</v>
          </cell>
          <cell r="GI15">
            <v>240.83699999999999</v>
          </cell>
          <cell r="GJ15">
            <v>265.37700000000001</v>
          </cell>
          <cell r="GK15">
            <v>125.89100000000001</v>
          </cell>
          <cell r="GL15">
            <v>139.48599999999999</v>
          </cell>
          <cell r="GM15">
            <v>25.7</v>
          </cell>
          <cell r="GN15">
            <v>5.6909999999999998</v>
          </cell>
          <cell r="GO15">
            <v>20.009</v>
          </cell>
          <cell r="GP15">
            <v>173.428</v>
          </cell>
          <cell r="GQ15">
            <v>72.076999999999998</v>
          </cell>
          <cell r="GR15">
            <v>101.351</v>
          </cell>
          <cell r="GS15">
            <v>172.44</v>
          </cell>
          <cell r="GT15">
            <v>103.038</v>
          </cell>
          <cell r="GU15">
            <v>69.402000000000001</v>
          </cell>
          <cell r="GV15">
            <v>81.302000000000007</v>
          </cell>
          <cell r="GW15">
            <v>53.401000000000003</v>
          </cell>
          <cell r="GX15">
            <v>27.902000000000001</v>
          </cell>
          <cell r="GY15">
            <v>75.159000000000006</v>
          </cell>
          <cell r="GZ15">
            <v>43.664000000000001</v>
          </cell>
          <cell r="HA15">
            <v>31.495000000000001</v>
          </cell>
          <cell r="HB15">
            <v>15.212</v>
          </cell>
          <cell r="HC15">
            <v>6.4619999999999997</v>
          </cell>
          <cell r="HD15">
            <v>8.75</v>
          </cell>
          <cell r="HE15">
            <v>97.281000000000006</v>
          </cell>
          <cell r="HF15">
            <v>59.374000000000002</v>
          </cell>
          <cell r="HG15">
            <v>37.905999999999999</v>
          </cell>
          <cell r="HH15">
            <v>3367.4189999999999</v>
          </cell>
          <cell r="HI15">
            <v>1796.9390000000001</v>
          </cell>
          <cell r="HJ15">
            <v>1570.48</v>
          </cell>
          <cell r="HK15">
            <v>677.48500000000001</v>
          </cell>
          <cell r="HL15">
            <v>346.596</v>
          </cell>
          <cell r="HM15">
            <v>330.88900000000001</v>
          </cell>
          <cell r="HN15">
            <v>177.55500000000001</v>
          </cell>
          <cell r="HO15">
            <v>94.807000000000002</v>
          </cell>
          <cell r="HP15">
            <v>82.748000000000005</v>
          </cell>
          <cell r="HQ15">
            <v>180.072</v>
          </cell>
          <cell r="HR15">
            <v>87.805000000000007</v>
          </cell>
          <cell r="HS15">
            <v>92.266999999999996</v>
          </cell>
          <cell r="HT15">
            <v>319.858</v>
          </cell>
          <cell r="HU15">
            <v>163.98400000000001</v>
          </cell>
          <cell r="HV15">
            <v>155.874</v>
          </cell>
          <cell r="HW15">
            <v>2689.9349999999999</v>
          </cell>
          <cell r="HX15">
            <v>1450.3430000000001</v>
          </cell>
          <cell r="HY15">
            <v>1239.5909999999999</v>
          </cell>
          <cell r="HZ15">
            <v>1246.9590000000001</v>
          </cell>
          <cell r="IA15">
            <v>647.60699999999997</v>
          </cell>
          <cell r="IB15">
            <v>599.35199999999998</v>
          </cell>
          <cell r="IC15">
            <v>367.89299999999997</v>
          </cell>
          <cell r="ID15">
            <v>181.00899999999999</v>
          </cell>
          <cell r="IE15">
            <v>186.88499999999999</v>
          </cell>
          <cell r="IF15">
            <v>374.65699999999998</v>
          </cell>
          <cell r="IG15">
            <v>203.38900000000001</v>
          </cell>
          <cell r="IH15">
            <v>171.268</v>
          </cell>
          <cell r="II15">
            <v>504.40899999999999</v>
          </cell>
          <cell r="IJ15">
            <v>263.209</v>
          </cell>
          <cell r="IK15">
            <v>241.2</v>
          </cell>
          <cell r="IL15">
            <v>1442.9749999999999</v>
          </cell>
          <cell r="IM15">
            <v>802.73699999999997</v>
          </cell>
          <cell r="IN15">
            <v>640.23900000000003</v>
          </cell>
          <cell r="IO15">
            <v>589.02200000000005</v>
          </cell>
          <cell r="IP15">
            <v>326.911</v>
          </cell>
          <cell r="IQ15">
            <v>262.11099999999999</v>
          </cell>
        </row>
        <row r="16">
          <cell r="B16">
            <v>31.007000000000001</v>
          </cell>
          <cell r="C16">
            <v>73.197000000000003</v>
          </cell>
          <cell r="D16">
            <v>43.783000000000001</v>
          </cell>
          <cell r="E16">
            <v>29.414000000000001</v>
          </cell>
          <cell r="F16">
            <v>11.840999999999999</v>
          </cell>
          <cell r="G16">
            <v>5.7720000000000002</v>
          </cell>
          <cell r="H16">
            <v>6.069</v>
          </cell>
          <cell r="I16">
            <v>126.852</v>
          </cell>
          <cell r="J16">
            <v>69.316999999999993</v>
          </cell>
          <cell r="K16">
            <v>57.534999999999997</v>
          </cell>
          <cell r="L16">
            <v>594.62400000000002</v>
          </cell>
          <cell r="M16">
            <v>351.81200000000001</v>
          </cell>
          <cell r="N16">
            <v>242.81200000000001</v>
          </cell>
          <cell r="O16">
            <v>23.204999999999998</v>
          </cell>
          <cell r="P16">
            <v>12.942</v>
          </cell>
          <cell r="Q16">
            <v>10.263999999999999</v>
          </cell>
          <cell r="R16">
            <v>7.08</v>
          </cell>
          <cell r="S16">
            <v>4.5359999999999996</v>
          </cell>
          <cell r="T16">
            <v>2.5449999999999999</v>
          </cell>
          <cell r="U16">
            <v>6.827</v>
          </cell>
          <cell r="V16">
            <v>3.2829999999999999</v>
          </cell>
          <cell r="W16">
            <v>3.544</v>
          </cell>
          <cell r="X16">
            <v>9.298</v>
          </cell>
          <cell r="Y16">
            <v>5.1230000000000002</v>
          </cell>
          <cell r="Z16">
            <v>4.1749999999999998</v>
          </cell>
          <cell r="AA16">
            <v>571.41899999999998</v>
          </cell>
          <cell r="AB16">
            <v>338.87</v>
          </cell>
          <cell r="AC16">
            <v>232.54900000000001</v>
          </cell>
          <cell r="AD16">
            <v>83.677000000000007</v>
          </cell>
          <cell r="AE16">
            <v>55.075000000000003</v>
          </cell>
          <cell r="AF16">
            <v>28.602</v>
          </cell>
          <cell r="AG16">
            <v>16.065999999999999</v>
          </cell>
          <cell r="AH16">
            <v>10.196999999999999</v>
          </cell>
          <cell r="AI16">
            <v>5.8689999999999998</v>
          </cell>
          <cell r="AJ16">
            <v>18.667000000000002</v>
          </cell>
          <cell r="AK16">
            <v>12.108000000000001</v>
          </cell>
          <cell r="AL16">
            <v>6.5590000000000002</v>
          </cell>
          <cell r="AM16">
            <v>48.945</v>
          </cell>
          <cell r="AN16">
            <v>32.771000000000001</v>
          </cell>
          <cell r="AO16">
            <v>16.173999999999999</v>
          </cell>
          <cell r="AP16">
            <v>487.74099999999999</v>
          </cell>
          <cell r="AQ16">
            <v>283.79500000000002</v>
          </cell>
          <cell r="AR16">
            <v>203.946</v>
          </cell>
          <cell r="AS16">
            <v>90.394000000000005</v>
          </cell>
          <cell r="AT16">
            <v>56.06</v>
          </cell>
          <cell r="AU16">
            <v>34.334000000000003</v>
          </cell>
          <cell r="AV16">
            <v>397.34800000000001</v>
          </cell>
          <cell r="AW16">
            <v>227.73500000000001</v>
          </cell>
          <cell r="AX16">
            <v>169.613</v>
          </cell>
          <cell r="AY16">
            <v>124.91800000000001</v>
          </cell>
          <cell r="AZ16">
            <v>65.224999999999994</v>
          </cell>
          <cell r="BA16">
            <v>59.692999999999998</v>
          </cell>
          <cell r="BB16">
            <v>272.43</v>
          </cell>
          <cell r="BC16">
            <v>162.51</v>
          </cell>
          <cell r="BD16">
            <v>109.92</v>
          </cell>
          <cell r="BE16">
            <v>5.4340000000000002</v>
          </cell>
          <cell r="BF16">
            <v>2.8519999999999999</v>
          </cell>
          <cell r="BG16">
            <v>2.5819999999999999</v>
          </cell>
          <cell r="BH16">
            <v>589.19000000000005</v>
          </cell>
          <cell r="BI16">
            <v>348.96</v>
          </cell>
          <cell r="BJ16">
            <v>240.23099999999999</v>
          </cell>
          <cell r="BK16">
            <v>3983.8870000000002</v>
          </cell>
          <cell r="BL16">
            <v>1902.2470000000001</v>
          </cell>
          <cell r="BM16">
            <v>2081.64</v>
          </cell>
          <cell r="BN16">
            <v>164.363</v>
          </cell>
          <cell r="BO16">
            <v>93.503</v>
          </cell>
          <cell r="BP16">
            <v>70.86</v>
          </cell>
          <cell r="BQ16">
            <v>56.344999999999999</v>
          </cell>
          <cell r="BR16">
            <v>35.5</v>
          </cell>
          <cell r="BS16">
            <v>20.844999999999999</v>
          </cell>
          <cell r="BT16">
            <v>29.356000000000002</v>
          </cell>
          <cell r="BU16">
            <v>17.471</v>
          </cell>
          <cell r="BV16">
            <v>11.885999999999999</v>
          </cell>
          <cell r="BW16">
            <v>26.989000000000001</v>
          </cell>
          <cell r="BX16">
            <v>18.029</v>
          </cell>
          <cell r="BY16">
            <v>8.9589999999999996</v>
          </cell>
          <cell r="BZ16">
            <v>4.4089999999999998</v>
          </cell>
          <cell r="CA16">
            <v>1.381</v>
          </cell>
          <cell r="CB16">
            <v>3.028</v>
          </cell>
          <cell r="CC16">
            <v>5.8579999999999997</v>
          </cell>
          <cell r="CD16">
            <v>3.121</v>
          </cell>
          <cell r="CE16">
            <v>2.7370000000000001</v>
          </cell>
          <cell r="CF16">
            <v>102.16</v>
          </cell>
          <cell r="CG16">
            <v>54.881999999999998</v>
          </cell>
          <cell r="CH16">
            <v>47.279000000000003</v>
          </cell>
          <cell r="CI16">
            <v>61.517000000000003</v>
          </cell>
          <cell r="CJ16">
            <v>31.341999999999999</v>
          </cell>
          <cell r="CK16">
            <v>30.175000000000001</v>
          </cell>
          <cell r="CL16">
            <v>4.524</v>
          </cell>
          <cell r="CM16">
            <v>1.9430000000000001</v>
          </cell>
          <cell r="CN16">
            <v>2.5819999999999999</v>
          </cell>
          <cell r="CO16">
            <v>0.69699999999999995</v>
          </cell>
          <cell r="CP16">
            <v>0</v>
          </cell>
          <cell r="CQ16">
            <v>0.69699999999999995</v>
          </cell>
          <cell r="CR16">
            <v>56.993000000000002</v>
          </cell>
          <cell r="CS16">
            <v>29.4</v>
          </cell>
          <cell r="CT16">
            <v>27.593</v>
          </cell>
          <cell r="CU16">
            <v>51.935000000000002</v>
          </cell>
          <cell r="CV16">
            <v>29.512</v>
          </cell>
          <cell r="CW16">
            <v>22.422000000000001</v>
          </cell>
          <cell r="CX16">
            <v>8.7579999999999991</v>
          </cell>
          <cell r="CY16">
            <v>5.1029999999999998</v>
          </cell>
          <cell r="CZ16">
            <v>3.6549999999999998</v>
          </cell>
          <cell r="DA16">
            <v>0.90900000000000003</v>
          </cell>
          <cell r="DB16">
            <v>0.90900000000000003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51.026000000000003</v>
          </cell>
          <cell r="DH16">
            <v>28.603000000000002</v>
          </cell>
          <cell r="DI16">
            <v>22.422000000000001</v>
          </cell>
          <cell r="DJ16">
            <v>4128.1440000000002</v>
          </cell>
          <cell r="DK16">
            <v>2190.2950000000001</v>
          </cell>
          <cell r="DL16">
            <v>1937.85</v>
          </cell>
          <cell r="DM16">
            <v>737.47900000000004</v>
          </cell>
          <cell r="DN16">
            <v>363.17399999999998</v>
          </cell>
          <cell r="DO16">
            <v>374.30500000000001</v>
          </cell>
          <cell r="DP16">
            <v>175.947</v>
          </cell>
          <cell r="DQ16">
            <v>83.85</v>
          </cell>
          <cell r="DR16">
            <v>92.096999999999994</v>
          </cell>
          <cell r="DS16">
            <v>226.37200000000001</v>
          </cell>
          <cell r="DT16">
            <v>109.258</v>
          </cell>
          <cell r="DU16">
            <v>117.114</v>
          </cell>
          <cell r="DV16">
            <v>335.161</v>
          </cell>
          <cell r="DW16">
            <v>170.066</v>
          </cell>
          <cell r="DX16">
            <v>165.095</v>
          </cell>
          <cell r="DY16">
            <v>3390.665</v>
          </cell>
          <cell r="DZ16">
            <v>1827.1210000000001</v>
          </cell>
          <cell r="EA16">
            <v>1563.5440000000001</v>
          </cell>
          <cell r="EB16">
            <v>1580.367</v>
          </cell>
          <cell r="EC16">
            <v>822.73299999999995</v>
          </cell>
          <cell r="ED16">
            <v>757.63400000000001</v>
          </cell>
          <cell r="EE16">
            <v>434.36</v>
          </cell>
          <cell r="EF16">
            <v>214.93199999999999</v>
          </cell>
          <cell r="EG16">
            <v>219.428</v>
          </cell>
          <cell r="EH16">
            <v>512.18899999999996</v>
          </cell>
          <cell r="EI16">
            <v>271.98500000000001</v>
          </cell>
          <cell r="EJ16">
            <v>240.20400000000001</v>
          </cell>
          <cell r="EK16">
            <v>633.81799999999998</v>
          </cell>
          <cell r="EL16">
            <v>335.81599999999997</v>
          </cell>
          <cell r="EM16">
            <v>298.00200000000001</v>
          </cell>
          <cell r="EN16">
            <v>1810.298</v>
          </cell>
          <cell r="EO16">
            <v>1004.388</v>
          </cell>
          <cell r="EP16">
            <v>805.91</v>
          </cell>
          <cell r="EQ16">
            <v>683.06600000000003</v>
          </cell>
          <cell r="ER16">
            <v>368.91899999999998</v>
          </cell>
          <cell r="ES16">
            <v>314.14600000000002</v>
          </cell>
          <cell r="ET16">
            <v>1127.2329999999999</v>
          </cell>
          <cell r="EU16">
            <v>635.46900000000005</v>
          </cell>
          <cell r="EV16">
            <v>491.76400000000001</v>
          </cell>
          <cell r="EW16">
            <v>684.63199999999995</v>
          </cell>
          <cell r="EX16">
            <v>372.93599999999998</v>
          </cell>
          <cell r="EY16">
            <v>311.69600000000003</v>
          </cell>
          <cell r="EZ16">
            <v>442.601</v>
          </cell>
          <cell r="FA16">
            <v>262.53300000000002</v>
          </cell>
          <cell r="FB16">
            <v>180.06800000000001</v>
          </cell>
          <cell r="FC16">
            <v>323.40699999999998</v>
          </cell>
          <cell r="FD16">
            <v>167.001</v>
          </cell>
          <cell r="FE16">
            <v>156.40600000000001</v>
          </cell>
          <cell r="FF16">
            <v>3804.7370000000001</v>
          </cell>
          <cell r="FG16">
            <v>2023.2940000000001</v>
          </cell>
          <cell r="FH16">
            <v>1781.443</v>
          </cell>
          <cell r="FI16">
            <v>6559.48</v>
          </cell>
          <cell r="FJ16">
            <v>3236.97</v>
          </cell>
          <cell r="FK16">
            <v>3322.51</v>
          </cell>
          <cell r="FL16">
            <v>982.73299999999995</v>
          </cell>
          <cell r="FM16">
            <v>500.35</v>
          </cell>
          <cell r="FN16">
            <v>482.38299999999998</v>
          </cell>
          <cell r="FO16">
            <v>702.82100000000003</v>
          </cell>
          <cell r="FP16">
            <v>365.14299999999997</v>
          </cell>
          <cell r="FQ16">
            <v>337.678</v>
          </cell>
          <cell r="FR16">
            <v>471.46699999999998</v>
          </cell>
          <cell r="FS16">
            <v>259.31</v>
          </cell>
          <cell r="FT16">
            <v>212.15799999999999</v>
          </cell>
          <cell r="FU16">
            <v>231.35400000000001</v>
          </cell>
          <cell r="FV16">
            <v>105.834</v>
          </cell>
          <cell r="FW16">
            <v>125.52</v>
          </cell>
          <cell r="FX16">
            <v>96.706000000000003</v>
          </cell>
          <cell r="FY16">
            <v>38.164000000000001</v>
          </cell>
          <cell r="FZ16">
            <v>58.542000000000002</v>
          </cell>
          <cell r="GA16">
            <v>86.983999999999995</v>
          </cell>
          <cell r="GB16">
            <v>49.393999999999998</v>
          </cell>
          <cell r="GC16">
            <v>37.588999999999999</v>
          </cell>
          <cell r="GD16">
            <v>192.928</v>
          </cell>
          <cell r="GE16">
            <v>85.811999999999998</v>
          </cell>
          <cell r="GF16">
            <v>107.116</v>
          </cell>
          <cell r="GG16">
            <v>399.45299999999997</v>
          </cell>
          <cell r="GH16">
            <v>192.25700000000001</v>
          </cell>
          <cell r="GI16">
            <v>207.196</v>
          </cell>
          <cell r="GJ16">
            <v>244.31899999999999</v>
          </cell>
          <cell r="GK16">
            <v>126.664</v>
          </cell>
          <cell r="GL16">
            <v>117.654</v>
          </cell>
          <cell r="GM16">
            <v>26.9</v>
          </cell>
          <cell r="GN16">
            <v>9.3490000000000002</v>
          </cell>
          <cell r="GO16">
            <v>17.550999999999998</v>
          </cell>
          <cell r="GP16">
            <v>155.13499999999999</v>
          </cell>
          <cell r="GQ16">
            <v>65.593000000000004</v>
          </cell>
          <cell r="GR16">
            <v>89.542000000000002</v>
          </cell>
          <cell r="GS16">
            <v>203.86600000000001</v>
          </cell>
          <cell r="GT16">
            <v>109.95099999999999</v>
          </cell>
          <cell r="GU16">
            <v>93.915000000000006</v>
          </cell>
          <cell r="GV16">
            <v>82.700999999999993</v>
          </cell>
          <cell r="GW16">
            <v>52.110999999999997</v>
          </cell>
          <cell r="GX16">
            <v>30.588999999999999</v>
          </cell>
          <cell r="GY16">
            <v>79.088999999999999</v>
          </cell>
          <cell r="GZ16">
            <v>40.335999999999999</v>
          </cell>
          <cell r="HA16">
            <v>38.752000000000002</v>
          </cell>
          <cell r="HB16">
            <v>16.795999999999999</v>
          </cell>
          <cell r="HC16">
            <v>5.43</v>
          </cell>
          <cell r="HD16">
            <v>11.366</v>
          </cell>
          <cell r="HE16">
            <v>124.777</v>
          </cell>
          <cell r="HF16">
            <v>69.614000000000004</v>
          </cell>
          <cell r="HG16">
            <v>55.162999999999997</v>
          </cell>
          <cell r="HH16">
            <v>3427.8910000000001</v>
          </cell>
          <cell r="HI16">
            <v>1809.2809999999999</v>
          </cell>
          <cell r="HJ16">
            <v>1618.61</v>
          </cell>
          <cell r="HK16">
            <v>670.71699999999998</v>
          </cell>
          <cell r="HL16">
            <v>347.79199999999997</v>
          </cell>
          <cell r="HM16">
            <v>322.92399999999998</v>
          </cell>
          <cell r="HN16">
            <v>178.68799999999999</v>
          </cell>
          <cell r="HO16">
            <v>90.43</v>
          </cell>
          <cell r="HP16">
            <v>88.257999999999996</v>
          </cell>
          <cell r="HQ16">
            <v>189.71100000000001</v>
          </cell>
          <cell r="HR16">
            <v>101.387</v>
          </cell>
          <cell r="HS16">
            <v>88.323999999999998</v>
          </cell>
          <cell r="HT16">
            <v>302.31799999999998</v>
          </cell>
          <cell r="HU16">
            <v>155.976</v>
          </cell>
          <cell r="HV16">
            <v>146.34299999999999</v>
          </cell>
          <cell r="HW16">
            <v>2757.1750000000002</v>
          </cell>
          <cell r="HX16">
            <v>1461.489</v>
          </cell>
          <cell r="HY16">
            <v>1295.6859999999999</v>
          </cell>
          <cell r="HZ16">
            <v>1289.037</v>
          </cell>
          <cell r="IA16">
            <v>660.53200000000004</v>
          </cell>
          <cell r="IB16">
            <v>628.505</v>
          </cell>
          <cell r="IC16">
            <v>349.791</v>
          </cell>
          <cell r="ID16">
            <v>170.626</v>
          </cell>
          <cell r="IE16">
            <v>179.16499999999999</v>
          </cell>
          <cell r="IF16">
            <v>421.12400000000002</v>
          </cell>
          <cell r="IG16">
            <v>225.042</v>
          </cell>
          <cell r="IH16">
            <v>196.08199999999999</v>
          </cell>
          <cell r="II16">
            <v>518.12199999999996</v>
          </cell>
          <cell r="IJ16">
            <v>264.86399999999998</v>
          </cell>
          <cell r="IK16">
            <v>253.25700000000001</v>
          </cell>
          <cell r="IL16">
            <v>1468.1369999999999</v>
          </cell>
          <cell r="IM16">
            <v>800.95699999999999</v>
          </cell>
          <cell r="IN16">
            <v>667.18100000000004</v>
          </cell>
          <cell r="IO16">
            <v>580.06899999999996</v>
          </cell>
          <cell r="IP16">
            <v>311.09800000000001</v>
          </cell>
          <cell r="IQ16">
            <v>268.971</v>
          </cell>
        </row>
        <row r="17">
          <cell r="B17">
            <v>56.838999999999999</v>
          </cell>
          <cell r="C17">
            <v>82.744</v>
          </cell>
          <cell r="D17">
            <v>43.040999999999997</v>
          </cell>
          <cell r="E17">
            <v>39.703000000000003</v>
          </cell>
          <cell r="F17">
            <v>11.917999999999999</v>
          </cell>
          <cell r="G17">
            <v>5.35</v>
          </cell>
          <cell r="H17">
            <v>6.569</v>
          </cell>
          <cell r="I17">
            <v>131.74799999999999</v>
          </cell>
          <cell r="J17">
            <v>65.903000000000006</v>
          </cell>
          <cell r="K17">
            <v>65.843999999999994</v>
          </cell>
          <cell r="L17">
            <v>650.09100000000001</v>
          </cell>
          <cell r="M17">
            <v>395.30200000000002</v>
          </cell>
          <cell r="N17">
            <v>254.79</v>
          </cell>
          <cell r="O17">
            <v>21.582000000000001</v>
          </cell>
          <cell r="P17">
            <v>13.618</v>
          </cell>
          <cell r="Q17">
            <v>7.9640000000000004</v>
          </cell>
          <cell r="R17">
            <v>4.6379999999999999</v>
          </cell>
          <cell r="S17">
            <v>3.5329999999999999</v>
          </cell>
          <cell r="T17">
            <v>1.105</v>
          </cell>
          <cell r="U17">
            <v>7.6150000000000002</v>
          </cell>
          <cell r="V17">
            <v>5.2389999999999999</v>
          </cell>
          <cell r="W17">
            <v>2.3759999999999999</v>
          </cell>
          <cell r="X17">
            <v>9.3290000000000006</v>
          </cell>
          <cell r="Y17">
            <v>4.8460000000000001</v>
          </cell>
          <cell r="Z17">
            <v>4.4829999999999997</v>
          </cell>
          <cell r="AA17">
            <v>628.51</v>
          </cell>
          <cell r="AB17">
            <v>381.68400000000003</v>
          </cell>
          <cell r="AC17">
            <v>246.82599999999999</v>
          </cell>
          <cell r="AD17">
            <v>78.856999999999999</v>
          </cell>
          <cell r="AE17">
            <v>49.918999999999997</v>
          </cell>
          <cell r="AF17">
            <v>28.937999999999999</v>
          </cell>
          <cell r="AG17">
            <v>13.689</v>
          </cell>
          <cell r="AH17">
            <v>9.3219999999999992</v>
          </cell>
          <cell r="AI17">
            <v>4.3680000000000003</v>
          </cell>
          <cell r="AJ17">
            <v>29.622</v>
          </cell>
          <cell r="AK17">
            <v>19.64</v>
          </cell>
          <cell r="AL17">
            <v>9.9819999999999993</v>
          </cell>
          <cell r="AM17">
            <v>35.545999999999999</v>
          </cell>
          <cell r="AN17">
            <v>20.957000000000001</v>
          </cell>
          <cell r="AO17">
            <v>14.589</v>
          </cell>
          <cell r="AP17">
            <v>549.65200000000004</v>
          </cell>
          <cell r="AQ17">
            <v>331.76400000000001</v>
          </cell>
          <cell r="AR17">
            <v>217.88800000000001</v>
          </cell>
          <cell r="AS17">
            <v>93.85</v>
          </cell>
          <cell r="AT17">
            <v>57.244999999999997</v>
          </cell>
          <cell r="AU17">
            <v>36.604999999999997</v>
          </cell>
          <cell r="AV17">
            <v>455.80200000000002</v>
          </cell>
          <cell r="AW17">
            <v>274.51900000000001</v>
          </cell>
          <cell r="AX17">
            <v>181.28299999999999</v>
          </cell>
          <cell r="AY17">
            <v>140.95699999999999</v>
          </cell>
          <cell r="AZ17">
            <v>82.771000000000001</v>
          </cell>
          <cell r="BA17">
            <v>58.186</v>
          </cell>
          <cell r="BB17">
            <v>314.84500000000003</v>
          </cell>
          <cell r="BC17">
            <v>191.74799999999999</v>
          </cell>
          <cell r="BD17">
            <v>123.09699999999999</v>
          </cell>
          <cell r="BE17">
            <v>5.6020000000000003</v>
          </cell>
          <cell r="BF17">
            <v>3.7530000000000001</v>
          </cell>
          <cell r="BG17">
            <v>1.85</v>
          </cell>
          <cell r="BH17">
            <v>644.48900000000003</v>
          </cell>
          <cell r="BI17">
            <v>391.54899999999998</v>
          </cell>
          <cell r="BJ17">
            <v>252.94</v>
          </cell>
          <cell r="BK17">
            <v>4215.0940000000001</v>
          </cell>
          <cell r="BL17">
            <v>1992.127</v>
          </cell>
          <cell r="BM17">
            <v>2222.9659999999999</v>
          </cell>
          <cell r="BN17">
            <v>155.172</v>
          </cell>
          <cell r="BO17">
            <v>94.284000000000006</v>
          </cell>
          <cell r="BP17">
            <v>60.887999999999998</v>
          </cell>
          <cell r="BQ17">
            <v>65.108000000000004</v>
          </cell>
          <cell r="BR17">
            <v>41.738999999999997</v>
          </cell>
          <cell r="BS17">
            <v>23.367999999999999</v>
          </cell>
          <cell r="BT17">
            <v>30.952999999999999</v>
          </cell>
          <cell r="BU17">
            <v>19.045999999999999</v>
          </cell>
          <cell r="BV17">
            <v>11.907</v>
          </cell>
          <cell r="BW17">
            <v>34.155000000000001</v>
          </cell>
          <cell r="BX17">
            <v>22.693000000000001</v>
          </cell>
          <cell r="BY17">
            <v>11.461</v>
          </cell>
          <cell r="BZ17">
            <v>8.3870000000000005</v>
          </cell>
          <cell r="CA17">
            <v>4.9450000000000003</v>
          </cell>
          <cell r="CB17">
            <v>3.4409999999999998</v>
          </cell>
          <cell r="CC17">
            <v>7.3970000000000002</v>
          </cell>
          <cell r="CD17">
            <v>3.8279999999999998</v>
          </cell>
          <cell r="CE17">
            <v>3.569</v>
          </cell>
          <cell r="CF17">
            <v>82.668000000000006</v>
          </cell>
          <cell r="CG17">
            <v>48.716999999999999</v>
          </cell>
          <cell r="CH17">
            <v>33.951000000000001</v>
          </cell>
          <cell r="CI17">
            <v>59.429000000000002</v>
          </cell>
          <cell r="CJ17">
            <v>35.026000000000003</v>
          </cell>
          <cell r="CK17">
            <v>24.402999999999999</v>
          </cell>
          <cell r="CL17">
            <v>2.7349999999999999</v>
          </cell>
          <cell r="CM17">
            <v>2.09</v>
          </cell>
          <cell r="CN17">
            <v>0.64500000000000002</v>
          </cell>
          <cell r="CO17">
            <v>0</v>
          </cell>
          <cell r="CP17">
            <v>0</v>
          </cell>
          <cell r="CQ17">
            <v>0</v>
          </cell>
          <cell r="CR17">
            <v>56.694000000000003</v>
          </cell>
          <cell r="CS17">
            <v>32.936</v>
          </cell>
          <cell r="CT17">
            <v>23.757000000000001</v>
          </cell>
          <cell r="CU17">
            <v>36.238</v>
          </cell>
          <cell r="CV17">
            <v>21.271999999999998</v>
          </cell>
          <cell r="CW17">
            <v>14.965999999999999</v>
          </cell>
          <cell r="CX17">
            <v>11.263</v>
          </cell>
          <cell r="CY17">
            <v>6.7889999999999997</v>
          </cell>
          <cell r="CZ17">
            <v>4.4740000000000002</v>
          </cell>
          <cell r="DA17">
            <v>2.867</v>
          </cell>
          <cell r="DB17">
            <v>1.663</v>
          </cell>
          <cell r="DC17">
            <v>1.204</v>
          </cell>
          <cell r="DD17">
            <v>0</v>
          </cell>
          <cell r="DE17">
            <v>0</v>
          </cell>
          <cell r="DF17">
            <v>0</v>
          </cell>
          <cell r="DG17">
            <v>33.371000000000002</v>
          </cell>
          <cell r="DH17">
            <v>19.609000000000002</v>
          </cell>
          <cell r="DI17">
            <v>13.762</v>
          </cell>
          <cell r="DJ17">
            <v>4116.92</v>
          </cell>
          <cell r="DK17">
            <v>2164.788</v>
          </cell>
          <cell r="DL17">
            <v>1952.133</v>
          </cell>
          <cell r="DM17">
            <v>709.28200000000004</v>
          </cell>
          <cell r="DN17">
            <v>364.76400000000001</v>
          </cell>
          <cell r="DO17">
            <v>344.51799999999997</v>
          </cell>
          <cell r="DP17">
            <v>206.643</v>
          </cell>
          <cell r="DQ17">
            <v>99.963999999999999</v>
          </cell>
          <cell r="DR17">
            <v>106.679</v>
          </cell>
          <cell r="DS17">
            <v>239.184</v>
          </cell>
          <cell r="DT17">
            <v>119.456</v>
          </cell>
          <cell r="DU17">
            <v>119.729</v>
          </cell>
          <cell r="DV17">
            <v>263.45400000000001</v>
          </cell>
          <cell r="DW17">
            <v>145.34399999999999</v>
          </cell>
          <cell r="DX17">
            <v>118.111</v>
          </cell>
          <cell r="DY17">
            <v>3407.6390000000001</v>
          </cell>
          <cell r="DZ17">
            <v>1800.0239999999999</v>
          </cell>
          <cell r="EA17">
            <v>1607.615</v>
          </cell>
          <cell r="EB17">
            <v>1494.3520000000001</v>
          </cell>
          <cell r="EC17">
            <v>764.70299999999997</v>
          </cell>
          <cell r="ED17">
            <v>729.649</v>
          </cell>
          <cell r="EE17">
            <v>398.46</v>
          </cell>
          <cell r="EF17">
            <v>208.71700000000001</v>
          </cell>
          <cell r="EG17">
            <v>189.74199999999999</v>
          </cell>
          <cell r="EH17">
            <v>457.14699999999999</v>
          </cell>
          <cell r="EI17">
            <v>222.124</v>
          </cell>
          <cell r="EJ17">
            <v>235.023</v>
          </cell>
          <cell r="EK17">
            <v>638.745</v>
          </cell>
          <cell r="EL17">
            <v>333.86200000000002</v>
          </cell>
          <cell r="EM17">
            <v>304.88299999999998</v>
          </cell>
          <cell r="EN17">
            <v>1913.287</v>
          </cell>
          <cell r="EO17">
            <v>1035.3209999999999</v>
          </cell>
          <cell r="EP17">
            <v>877.96600000000001</v>
          </cell>
          <cell r="EQ17">
            <v>737.37599999999998</v>
          </cell>
          <cell r="ER17">
            <v>387.56799999999998</v>
          </cell>
          <cell r="ES17">
            <v>349.80799999999999</v>
          </cell>
          <cell r="ET17">
            <v>1175.9110000000001</v>
          </cell>
          <cell r="EU17">
            <v>647.75300000000004</v>
          </cell>
          <cell r="EV17">
            <v>528.15800000000002</v>
          </cell>
          <cell r="EW17">
            <v>698.20500000000004</v>
          </cell>
          <cell r="EX17">
            <v>359.46699999999998</v>
          </cell>
          <cell r="EY17">
            <v>338.738</v>
          </cell>
          <cell r="EZ17">
            <v>477.70600000000002</v>
          </cell>
          <cell r="FA17">
            <v>288.286</v>
          </cell>
          <cell r="FB17">
            <v>189.42</v>
          </cell>
          <cell r="FC17">
            <v>284.613</v>
          </cell>
          <cell r="FD17">
            <v>154.69</v>
          </cell>
          <cell r="FE17">
            <v>129.923</v>
          </cell>
          <cell r="FF17">
            <v>3832.308</v>
          </cell>
          <cell r="FG17">
            <v>2010.098</v>
          </cell>
          <cell r="FH17">
            <v>1822.2090000000001</v>
          </cell>
          <cell r="FI17">
            <v>6570.549</v>
          </cell>
          <cell r="FJ17">
            <v>3224.895</v>
          </cell>
          <cell r="FK17">
            <v>3345.654</v>
          </cell>
          <cell r="FL17">
            <v>939.14700000000005</v>
          </cell>
          <cell r="FM17">
            <v>455.80599999999998</v>
          </cell>
          <cell r="FN17">
            <v>483.34100000000001</v>
          </cell>
          <cell r="FO17">
            <v>690.55799999999999</v>
          </cell>
          <cell r="FP17">
            <v>347.5</v>
          </cell>
          <cell r="FQ17">
            <v>343.05900000000003</v>
          </cell>
          <cell r="FR17">
            <v>436.65899999999999</v>
          </cell>
          <cell r="FS17">
            <v>234.369</v>
          </cell>
          <cell r="FT17">
            <v>202.29</v>
          </cell>
          <cell r="FU17">
            <v>253.899</v>
          </cell>
          <cell r="FV17">
            <v>113.131</v>
          </cell>
          <cell r="FW17">
            <v>140.768</v>
          </cell>
          <cell r="FX17">
            <v>76.733000000000004</v>
          </cell>
          <cell r="FY17">
            <v>37.488999999999997</v>
          </cell>
          <cell r="FZ17">
            <v>39.244</v>
          </cell>
          <cell r="GA17">
            <v>81.043999999999997</v>
          </cell>
          <cell r="GB17">
            <v>46.536999999999999</v>
          </cell>
          <cell r="GC17">
            <v>34.506999999999998</v>
          </cell>
          <cell r="GD17">
            <v>167.54499999999999</v>
          </cell>
          <cell r="GE17">
            <v>61.768999999999998</v>
          </cell>
          <cell r="GF17">
            <v>105.776</v>
          </cell>
          <cell r="GG17">
            <v>325.32100000000003</v>
          </cell>
          <cell r="GH17">
            <v>150.25700000000001</v>
          </cell>
          <cell r="GI17">
            <v>175.06299999999999</v>
          </cell>
          <cell r="GJ17">
            <v>192.733</v>
          </cell>
          <cell r="GK17">
            <v>101.44199999999999</v>
          </cell>
          <cell r="GL17">
            <v>91.29</v>
          </cell>
          <cell r="GM17">
            <v>17.565000000000001</v>
          </cell>
          <cell r="GN17">
            <v>10.172000000000001</v>
          </cell>
          <cell r="GO17">
            <v>7.3929999999999998</v>
          </cell>
          <cell r="GP17">
            <v>132.58799999999999</v>
          </cell>
          <cell r="GQ17">
            <v>48.814999999999998</v>
          </cell>
          <cell r="GR17">
            <v>83.772999999999996</v>
          </cell>
          <cell r="GS17">
            <v>207.881</v>
          </cell>
          <cell r="GT17">
            <v>112.738</v>
          </cell>
          <cell r="GU17">
            <v>95.143000000000001</v>
          </cell>
          <cell r="GV17">
            <v>109.08</v>
          </cell>
          <cell r="GW17">
            <v>62.01</v>
          </cell>
          <cell r="GX17">
            <v>47.07</v>
          </cell>
          <cell r="GY17">
            <v>91.88</v>
          </cell>
          <cell r="GZ17">
            <v>53.247</v>
          </cell>
          <cell r="HA17">
            <v>38.633000000000003</v>
          </cell>
          <cell r="HB17">
            <v>20.893000000000001</v>
          </cell>
          <cell r="HC17">
            <v>10.9</v>
          </cell>
          <cell r="HD17">
            <v>9.9930000000000003</v>
          </cell>
          <cell r="HE17">
            <v>116.001</v>
          </cell>
          <cell r="HF17">
            <v>59.491</v>
          </cell>
          <cell r="HG17">
            <v>56.51</v>
          </cell>
          <cell r="HH17">
            <v>3410.0639999999999</v>
          </cell>
          <cell r="HI17">
            <v>1801.558</v>
          </cell>
          <cell r="HJ17">
            <v>1608.5060000000001</v>
          </cell>
          <cell r="HK17">
            <v>567.89400000000001</v>
          </cell>
          <cell r="HL17">
            <v>278.24099999999999</v>
          </cell>
          <cell r="HM17">
            <v>289.65300000000002</v>
          </cell>
          <cell r="HN17">
            <v>172.52699999999999</v>
          </cell>
          <cell r="HO17">
            <v>78.875</v>
          </cell>
          <cell r="HP17">
            <v>93.652000000000001</v>
          </cell>
          <cell r="HQ17">
            <v>187.89400000000001</v>
          </cell>
          <cell r="HR17">
            <v>82.117999999999995</v>
          </cell>
          <cell r="HS17">
            <v>105.777</v>
          </cell>
          <cell r="HT17">
            <v>207.47300000000001</v>
          </cell>
          <cell r="HU17">
            <v>117.248</v>
          </cell>
          <cell r="HV17">
            <v>90.224999999999994</v>
          </cell>
          <cell r="HW17">
            <v>2842.1709999999998</v>
          </cell>
          <cell r="HX17">
            <v>1523.318</v>
          </cell>
          <cell r="HY17">
            <v>1318.8530000000001</v>
          </cell>
          <cell r="HZ17">
            <v>1295.5730000000001</v>
          </cell>
          <cell r="IA17">
            <v>675.34199999999998</v>
          </cell>
          <cell r="IB17">
            <v>620.23099999999999</v>
          </cell>
          <cell r="IC17">
            <v>315.78199999999998</v>
          </cell>
          <cell r="ID17">
            <v>142.804</v>
          </cell>
          <cell r="IE17">
            <v>172.977</v>
          </cell>
          <cell r="IF17">
            <v>405.654</v>
          </cell>
          <cell r="IG17">
            <v>225.964</v>
          </cell>
          <cell r="IH17">
            <v>179.69</v>
          </cell>
          <cell r="II17">
            <v>574.13800000000003</v>
          </cell>
          <cell r="IJ17">
            <v>306.57400000000001</v>
          </cell>
          <cell r="IK17">
            <v>267.56400000000002</v>
          </cell>
          <cell r="IL17">
            <v>1546.597</v>
          </cell>
          <cell r="IM17">
            <v>847.976</v>
          </cell>
          <cell r="IN17">
            <v>698.62199999999996</v>
          </cell>
          <cell r="IO17">
            <v>651.59900000000005</v>
          </cell>
          <cell r="IP17">
            <v>357.00200000000001</v>
          </cell>
          <cell r="IQ17">
            <v>294.596</v>
          </cell>
        </row>
        <row r="18">
          <cell r="B18">
            <v>34.872</v>
          </cell>
          <cell r="C18">
            <v>68.867000000000004</v>
          </cell>
          <cell r="D18">
            <v>39.158000000000001</v>
          </cell>
          <cell r="E18">
            <v>29.71</v>
          </cell>
          <cell r="F18">
            <v>5.226</v>
          </cell>
          <cell r="G18">
            <v>3.4409999999999998</v>
          </cell>
          <cell r="H18">
            <v>1.7849999999999999</v>
          </cell>
          <cell r="I18">
            <v>92.363</v>
          </cell>
          <cell r="J18">
            <v>44.904000000000003</v>
          </cell>
          <cell r="K18">
            <v>47.459000000000003</v>
          </cell>
          <cell r="L18">
            <v>642.85</v>
          </cell>
          <cell r="M18">
            <v>386.42200000000003</v>
          </cell>
          <cell r="N18">
            <v>256.428</v>
          </cell>
          <cell r="O18">
            <v>28.995999999999999</v>
          </cell>
          <cell r="P18">
            <v>14.255000000000001</v>
          </cell>
          <cell r="Q18">
            <v>14.741</v>
          </cell>
          <cell r="R18">
            <v>9.2650000000000006</v>
          </cell>
          <cell r="S18">
            <v>3.5489999999999999</v>
          </cell>
          <cell r="T18">
            <v>5.7149999999999999</v>
          </cell>
          <cell r="U18">
            <v>5.4279999999999999</v>
          </cell>
          <cell r="V18">
            <v>4.2789999999999999</v>
          </cell>
          <cell r="W18">
            <v>1.1479999999999999</v>
          </cell>
          <cell r="X18">
            <v>14.304</v>
          </cell>
          <cell r="Y18">
            <v>6.4269999999999996</v>
          </cell>
          <cell r="Z18">
            <v>7.8769999999999998</v>
          </cell>
          <cell r="AA18">
            <v>613.85400000000004</v>
          </cell>
          <cell r="AB18">
            <v>372.16699999999997</v>
          </cell>
          <cell r="AC18">
            <v>241.68700000000001</v>
          </cell>
          <cell r="AD18">
            <v>86.513000000000005</v>
          </cell>
          <cell r="AE18">
            <v>55.235999999999997</v>
          </cell>
          <cell r="AF18">
            <v>31.277000000000001</v>
          </cell>
          <cell r="AG18">
            <v>16.605</v>
          </cell>
          <cell r="AH18">
            <v>12.125999999999999</v>
          </cell>
          <cell r="AI18">
            <v>4.4800000000000004</v>
          </cell>
          <cell r="AJ18">
            <v>23.762</v>
          </cell>
          <cell r="AK18">
            <v>14.198</v>
          </cell>
          <cell r="AL18">
            <v>9.5640000000000001</v>
          </cell>
          <cell r="AM18">
            <v>46.145000000000003</v>
          </cell>
          <cell r="AN18">
            <v>28.911999999999999</v>
          </cell>
          <cell r="AO18">
            <v>17.233000000000001</v>
          </cell>
          <cell r="AP18">
            <v>527.34100000000001</v>
          </cell>
          <cell r="AQ18">
            <v>316.93099999999998</v>
          </cell>
          <cell r="AR18">
            <v>210.41</v>
          </cell>
          <cell r="AS18">
            <v>86.584999999999994</v>
          </cell>
          <cell r="AT18">
            <v>51.036999999999999</v>
          </cell>
          <cell r="AU18">
            <v>35.548000000000002</v>
          </cell>
          <cell r="AV18">
            <v>440.75700000000001</v>
          </cell>
          <cell r="AW18">
            <v>265.89400000000001</v>
          </cell>
          <cell r="AX18">
            <v>174.863</v>
          </cell>
          <cell r="AY18">
            <v>133.23099999999999</v>
          </cell>
          <cell r="AZ18">
            <v>72.525000000000006</v>
          </cell>
          <cell r="BA18">
            <v>60.706000000000003</v>
          </cell>
          <cell r="BB18">
            <v>307.52499999999998</v>
          </cell>
          <cell r="BC18">
            <v>193.369</v>
          </cell>
          <cell r="BD18">
            <v>114.15600000000001</v>
          </cell>
          <cell r="BE18">
            <v>9.6760000000000002</v>
          </cell>
          <cell r="BF18">
            <v>3.0920000000000001</v>
          </cell>
          <cell r="BG18">
            <v>6.5839999999999996</v>
          </cell>
          <cell r="BH18">
            <v>633.17399999999998</v>
          </cell>
          <cell r="BI18">
            <v>383.33</v>
          </cell>
          <cell r="BJ18">
            <v>249.84399999999999</v>
          </cell>
          <cell r="BK18">
            <v>4289.1689999999999</v>
          </cell>
          <cell r="BL18">
            <v>2031.2139999999999</v>
          </cell>
          <cell r="BM18">
            <v>2257.9549999999999</v>
          </cell>
          <cell r="BN18">
            <v>172.53899999999999</v>
          </cell>
          <cell r="BO18">
            <v>94.531999999999996</v>
          </cell>
          <cell r="BP18">
            <v>78.007000000000005</v>
          </cell>
          <cell r="BQ18">
            <v>60.96</v>
          </cell>
          <cell r="BR18">
            <v>37.951999999999998</v>
          </cell>
          <cell r="BS18">
            <v>23.007999999999999</v>
          </cell>
          <cell r="BT18">
            <v>35.661000000000001</v>
          </cell>
          <cell r="BU18">
            <v>20.574999999999999</v>
          </cell>
          <cell r="BV18">
            <v>15.086</v>
          </cell>
          <cell r="BW18">
            <v>25.298999999999999</v>
          </cell>
          <cell r="BX18">
            <v>17.376999999999999</v>
          </cell>
          <cell r="BY18">
            <v>7.9210000000000003</v>
          </cell>
          <cell r="BZ18">
            <v>1.4510000000000001</v>
          </cell>
          <cell r="CA18">
            <v>0.21299999999999999</v>
          </cell>
          <cell r="CB18">
            <v>1.238</v>
          </cell>
          <cell r="CC18">
            <v>7.0670000000000002</v>
          </cell>
          <cell r="CD18">
            <v>5.26</v>
          </cell>
          <cell r="CE18">
            <v>1.8069999999999999</v>
          </cell>
          <cell r="CF18">
            <v>104.512</v>
          </cell>
          <cell r="CG18">
            <v>51.32</v>
          </cell>
          <cell r="CH18">
            <v>53.192999999999998</v>
          </cell>
          <cell r="CI18">
            <v>86.075999999999993</v>
          </cell>
          <cell r="CJ18">
            <v>39.738999999999997</v>
          </cell>
          <cell r="CK18">
            <v>46.337000000000003</v>
          </cell>
          <cell r="CL18">
            <v>7.3570000000000002</v>
          </cell>
          <cell r="CM18">
            <v>3.0409999999999999</v>
          </cell>
          <cell r="CN18">
            <v>4.3159999999999998</v>
          </cell>
          <cell r="CO18">
            <v>0.41</v>
          </cell>
          <cell r="CP18">
            <v>0.11799999999999999</v>
          </cell>
          <cell r="CQ18">
            <v>0.29199999999999998</v>
          </cell>
          <cell r="CR18">
            <v>78.718000000000004</v>
          </cell>
          <cell r="CS18">
            <v>36.697000000000003</v>
          </cell>
          <cell r="CT18">
            <v>42.021000000000001</v>
          </cell>
          <cell r="CU18">
            <v>35.179000000000002</v>
          </cell>
          <cell r="CV18">
            <v>19.933</v>
          </cell>
          <cell r="CW18">
            <v>15.246</v>
          </cell>
          <cell r="CX18">
            <v>7.2409999999999997</v>
          </cell>
          <cell r="CY18">
            <v>3.19</v>
          </cell>
          <cell r="CZ18">
            <v>4.0510000000000002</v>
          </cell>
          <cell r="DA18">
            <v>2.319</v>
          </cell>
          <cell r="DB18">
            <v>5.0999999999999997E-2</v>
          </cell>
          <cell r="DC18">
            <v>2.2679999999999998</v>
          </cell>
          <cell r="DD18">
            <v>0.48699999999999999</v>
          </cell>
          <cell r="DE18">
            <v>0</v>
          </cell>
          <cell r="DF18">
            <v>0.48699999999999999</v>
          </cell>
          <cell r="DG18">
            <v>32.860999999999997</v>
          </cell>
          <cell r="DH18">
            <v>19.882999999999999</v>
          </cell>
          <cell r="DI18">
            <v>12.978</v>
          </cell>
          <cell r="DJ18">
            <v>4215.2510000000002</v>
          </cell>
          <cell r="DK18">
            <v>2200.1550000000002</v>
          </cell>
          <cell r="DL18">
            <v>2015.096</v>
          </cell>
          <cell r="DM18">
            <v>820.07600000000002</v>
          </cell>
          <cell r="DN18">
            <v>408.33300000000003</v>
          </cell>
          <cell r="DO18">
            <v>411.74299999999999</v>
          </cell>
          <cell r="DP18">
            <v>218.08799999999999</v>
          </cell>
          <cell r="DQ18">
            <v>112.876</v>
          </cell>
          <cell r="DR18">
            <v>105.212</v>
          </cell>
          <cell r="DS18">
            <v>225.715</v>
          </cell>
          <cell r="DT18">
            <v>105.94</v>
          </cell>
          <cell r="DU18">
            <v>119.776</v>
          </cell>
          <cell r="DV18">
            <v>376.27300000000002</v>
          </cell>
          <cell r="DW18">
            <v>189.517</v>
          </cell>
          <cell r="DX18">
            <v>186.756</v>
          </cell>
          <cell r="DY18">
            <v>3395.1750000000002</v>
          </cell>
          <cell r="DZ18">
            <v>1791.8219999999999</v>
          </cell>
          <cell r="EA18">
            <v>1603.3520000000001</v>
          </cell>
          <cell r="EB18">
            <v>1494.163</v>
          </cell>
          <cell r="EC18">
            <v>758.36800000000005</v>
          </cell>
          <cell r="ED18">
            <v>735.79499999999996</v>
          </cell>
          <cell r="EE18">
            <v>402.51100000000002</v>
          </cell>
          <cell r="EF18">
            <v>208.53299999999999</v>
          </cell>
          <cell r="EG18">
            <v>193.97800000000001</v>
          </cell>
          <cell r="EH18">
            <v>453.21600000000001</v>
          </cell>
          <cell r="EI18">
            <v>225.88399999999999</v>
          </cell>
          <cell r="EJ18">
            <v>227.33199999999999</v>
          </cell>
          <cell r="EK18">
            <v>638.43600000000004</v>
          </cell>
          <cell r="EL18">
            <v>323.95100000000002</v>
          </cell>
          <cell r="EM18">
            <v>314.48500000000001</v>
          </cell>
          <cell r="EN18">
            <v>1901.0119999999999</v>
          </cell>
          <cell r="EO18">
            <v>1033.4549999999999</v>
          </cell>
          <cell r="EP18">
            <v>867.55700000000002</v>
          </cell>
          <cell r="EQ18">
            <v>754.303</v>
          </cell>
          <cell r="ER18">
            <v>402.81799999999998</v>
          </cell>
          <cell r="ES18">
            <v>351.48500000000001</v>
          </cell>
          <cell r="ET18">
            <v>1146.7090000000001</v>
          </cell>
          <cell r="EU18">
            <v>630.63699999999994</v>
          </cell>
          <cell r="EV18">
            <v>516.07299999999998</v>
          </cell>
          <cell r="EW18">
            <v>668.00199999999995</v>
          </cell>
          <cell r="EX18">
            <v>351.80099999999999</v>
          </cell>
          <cell r="EY18">
            <v>316.20100000000002</v>
          </cell>
          <cell r="EZ18">
            <v>478.70699999999999</v>
          </cell>
          <cell r="FA18">
            <v>278.83600000000001</v>
          </cell>
          <cell r="FB18">
            <v>199.87100000000001</v>
          </cell>
          <cell r="FC18">
            <v>348.90199999999999</v>
          </cell>
          <cell r="FD18">
            <v>174.08099999999999</v>
          </cell>
          <cell r="FE18">
            <v>174.821</v>
          </cell>
          <cell r="FF18">
            <v>3866.3490000000002</v>
          </cell>
          <cell r="FG18">
            <v>2026.0740000000001</v>
          </cell>
          <cell r="FH18">
            <v>1840.2750000000001</v>
          </cell>
          <cell r="FI18">
            <v>6627.2939999999999</v>
          </cell>
          <cell r="FJ18">
            <v>3259.556</v>
          </cell>
          <cell r="FK18">
            <v>3367.7379999999998</v>
          </cell>
          <cell r="FL18">
            <v>1040.4390000000001</v>
          </cell>
          <cell r="FM18">
            <v>496.96600000000001</v>
          </cell>
          <cell r="FN18">
            <v>543.47299999999996</v>
          </cell>
          <cell r="FO18">
            <v>782.64800000000002</v>
          </cell>
          <cell r="FP18">
            <v>381.48099999999999</v>
          </cell>
          <cell r="FQ18">
            <v>401.16800000000001</v>
          </cell>
          <cell r="FR18">
            <v>526.21299999999997</v>
          </cell>
          <cell r="FS18">
            <v>256.16800000000001</v>
          </cell>
          <cell r="FT18">
            <v>270.04500000000002</v>
          </cell>
          <cell r="FU18">
            <v>256.435</v>
          </cell>
          <cell r="FV18">
            <v>125.312</v>
          </cell>
          <cell r="FW18">
            <v>131.12299999999999</v>
          </cell>
          <cell r="FX18">
            <v>78.340999999999994</v>
          </cell>
          <cell r="FY18">
            <v>32.146999999999998</v>
          </cell>
          <cell r="FZ18">
            <v>46.195</v>
          </cell>
          <cell r="GA18">
            <v>58.249000000000002</v>
          </cell>
          <cell r="GB18">
            <v>30.940999999999999</v>
          </cell>
          <cell r="GC18">
            <v>27.308</v>
          </cell>
          <cell r="GD18">
            <v>199.541</v>
          </cell>
          <cell r="GE18">
            <v>84.543999999999997</v>
          </cell>
          <cell r="GF18">
            <v>114.998</v>
          </cell>
          <cell r="GG18">
            <v>444.03</v>
          </cell>
          <cell r="GH18">
            <v>201.07900000000001</v>
          </cell>
          <cell r="GI18">
            <v>242.95099999999999</v>
          </cell>
          <cell r="GJ18">
            <v>281.56</v>
          </cell>
          <cell r="GK18">
            <v>134.75</v>
          </cell>
          <cell r="GL18">
            <v>146.81</v>
          </cell>
          <cell r="GM18">
            <v>21.341999999999999</v>
          </cell>
          <cell r="GN18">
            <v>9.2680000000000007</v>
          </cell>
          <cell r="GO18">
            <v>12.073</v>
          </cell>
          <cell r="GP18">
            <v>162.47</v>
          </cell>
          <cell r="GQ18">
            <v>66.328999999999994</v>
          </cell>
          <cell r="GR18">
            <v>96.141000000000005</v>
          </cell>
          <cell r="GS18">
            <v>162.66200000000001</v>
          </cell>
          <cell r="GT18">
            <v>88.486999999999995</v>
          </cell>
          <cell r="GU18">
            <v>74.174999999999997</v>
          </cell>
          <cell r="GV18">
            <v>70.346999999999994</v>
          </cell>
          <cell r="GW18">
            <v>33.47</v>
          </cell>
          <cell r="GX18">
            <v>36.877000000000002</v>
          </cell>
          <cell r="GY18">
            <v>67.341999999999999</v>
          </cell>
          <cell r="GZ18">
            <v>39.331000000000003</v>
          </cell>
          <cell r="HA18">
            <v>28.010999999999999</v>
          </cell>
          <cell r="HB18">
            <v>9.3290000000000006</v>
          </cell>
          <cell r="HC18">
            <v>4.8760000000000003</v>
          </cell>
          <cell r="HD18">
            <v>4.4530000000000003</v>
          </cell>
          <cell r="HE18">
            <v>95.32</v>
          </cell>
          <cell r="HF18">
            <v>49.155999999999999</v>
          </cell>
          <cell r="HG18">
            <v>46.164000000000001</v>
          </cell>
          <cell r="HH18">
            <v>3483.9639999999999</v>
          </cell>
          <cell r="HI18">
            <v>1838.5830000000001</v>
          </cell>
          <cell r="HJ18">
            <v>1645.3810000000001</v>
          </cell>
          <cell r="HK18">
            <v>780.70899999999995</v>
          </cell>
          <cell r="HL18">
            <v>387.53699999999998</v>
          </cell>
          <cell r="HM18">
            <v>393.17200000000003</v>
          </cell>
          <cell r="HN18">
            <v>204.774</v>
          </cell>
          <cell r="HO18">
            <v>106.544</v>
          </cell>
          <cell r="HP18">
            <v>98.230999999999995</v>
          </cell>
          <cell r="HQ18">
            <v>231.61799999999999</v>
          </cell>
          <cell r="HR18">
            <v>108.67700000000001</v>
          </cell>
          <cell r="HS18">
            <v>122.941</v>
          </cell>
          <cell r="HT18">
            <v>344.31599999999997</v>
          </cell>
          <cell r="HU18">
            <v>172.316</v>
          </cell>
          <cell r="HV18">
            <v>172</v>
          </cell>
          <cell r="HW18">
            <v>2703.2550000000001</v>
          </cell>
          <cell r="HX18">
            <v>1451.0450000000001</v>
          </cell>
          <cell r="HY18">
            <v>1252.21</v>
          </cell>
          <cell r="HZ18">
            <v>1161.434</v>
          </cell>
          <cell r="IA18">
            <v>602.71600000000001</v>
          </cell>
          <cell r="IB18">
            <v>558.71900000000005</v>
          </cell>
          <cell r="IC18">
            <v>316.95999999999998</v>
          </cell>
          <cell r="ID18">
            <v>156.31</v>
          </cell>
          <cell r="IE18">
            <v>160.649</v>
          </cell>
          <cell r="IF18">
            <v>310.66800000000001</v>
          </cell>
          <cell r="IG18">
            <v>171.904</v>
          </cell>
          <cell r="IH18">
            <v>138.76400000000001</v>
          </cell>
          <cell r="II18">
            <v>533.80700000000002</v>
          </cell>
          <cell r="IJ18">
            <v>274.50099999999998</v>
          </cell>
          <cell r="IK18">
            <v>259.30599999999998</v>
          </cell>
          <cell r="IL18">
            <v>1541.8209999999999</v>
          </cell>
          <cell r="IM18">
            <v>848.32899999999995</v>
          </cell>
          <cell r="IN18">
            <v>693.49099999999999</v>
          </cell>
          <cell r="IO18">
            <v>633.57399999999996</v>
          </cell>
          <cell r="IP18">
            <v>333.3</v>
          </cell>
          <cell r="IQ18">
            <v>300.274</v>
          </cell>
        </row>
      </sheetData>
      <sheetData sheetId="7">
        <row r="1">
          <cell r="B1" t="str">
            <v>Victoria ;  &gt;&gt;&gt; 10 years or more in main job ;  Persons ;</v>
          </cell>
          <cell r="C1" t="str">
            <v>Victoria ;  &gt;&gt;&gt; 10 years or more in main job ;  &gt; Males ;</v>
          </cell>
          <cell r="D1" t="str">
            <v>Victoria ;  &gt;&gt;&gt; 10 years or more in main job ;  &gt; Females ;</v>
          </cell>
          <cell r="E1" t="str">
            <v>Victoria ;  &gt;&gt;&gt;&gt; 10-19 years in main job ;  Persons ;</v>
          </cell>
          <cell r="F1" t="str">
            <v>Victoria ;  &gt;&gt;&gt;&gt; 10-19 years in main job ;  &gt; Males ;</v>
          </cell>
          <cell r="G1" t="str">
            <v>Victoria ;  &gt;&gt;&gt;&gt; 10-19 years in main job ;  &gt; Females ;</v>
          </cell>
          <cell r="H1" t="str">
            <v>Victoria ;  &gt;&gt;&gt;&gt; 20 years or more in main job ;  Persons ;</v>
          </cell>
          <cell r="I1" t="str">
            <v>Victoria ;  &gt;&gt;&gt;&gt; 20 years or more in main job ;  &gt; Males ;</v>
          </cell>
          <cell r="J1" t="str">
            <v>Victoria ;  &gt;&gt;&gt;&gt; 20 years or more in main job ;  &gt; Females ;</v>
          </cell>
          <cell r="K1" t="str">
            <v>Victoria ;  &gt; Changed jobs in last 12 months ;  Persons ;</v>
          </cell>
          <cell r="L1" t="str">
            <v>Victoria ;  &gt; Changed jobs in last 12 months ;  &gt; Males ;</v>
          </cell>
          <cell r="M1" t="str">
            <v>Victoria ;  &gt; Changed jobs in last 12 months ;  &gt; Females ;</v>
          </cell>
          <cell r="N1" t="str">
            <v>Victoria ;  &gt; Did not change jobs in last 12 months ;  Persons ;</v>
          </cell>
          <cell r="O1" t="str">
            <v>Victoria ;  &gt; Did not change jobs in last 12 months ;  &gt; Males ;</v>
          </cell>
          <cell r="P1" t="str">
            <v>Victoria ;  &gt; Did not change jobs in last 12 months ;  &gt; Females ;</v>
          </cell>
          <cell r="Q1" t="str">
            <v>Victoria ;  Civilian Population aged 15 and over ;  Persons ;</v>
          </cell>
          <cell r="R1" t="str">
            <v>Victoria ;  Civilian Population aged 15 and over ;  &gt; Males ;</v>
          </cell>
          <cell r="S1" t="str">
            <v>Victoria ;  Civilian Population aged 15 and over ;  &gt; Females ;</v>
          </cell>
          <cell r="T1" t="str">
            <v>Victoria ;  Left, lost or worked multiple jobs last year ;  Persons ;</v>
          </cell>
          <cell r="U1" t="str">
            <v>Victoria ;  Left, lost or worked multiple jobs last year ;  &gt; Males ;</v>
          </cell>
          <cell r="V1" t="str">
            <v>Victoria ;  Left, lost or worked multiple jobs last year ;  &gt; Females ;</v>
          </cell>
          <cell r="W1" t="str">
            <v>Victoria ;  &gt; Employed and had more than one job last year ;  Persons ;</v>
          </cell>
          <cell r="X1" t="str">
            <v>Victoria ;  &gt; Employed and had more than one job last year ;  &gt; Males ;</v>
          </cell>
          <cell r="Y1" t="str">
            <v>Victoria ;  &gt; Employed and had more than one job last year ;  &gt; Females ;</v>
          </cell>
          <cell r="Z1" t="str">
            <v>Victoria ;  &gt;&gt; Single job holder and had more than one job last year ;  Persons ;</v>
          </cell>
          <cell r="AA1" t="str">
            <v>Victoria ;  &gt;&gt; Single job holder and had more than one job last year ;  &gt; Males ;</v>
          </cell>
          <cell r="AB1" t="str">
            <v>Victoria ;  &gt;&gt; Single job holder and had more than one job last year ;  &gt; Females ;</v>
          </cell>
          <cell r="AC1" t="str">
            <v>Victoria ;  &gt;&gt; Multiple job holder and had more than one job last year ;  Persons ;</v>
          </cell>
          <cell r="AD1" t="str">
            <v>Victoria ;  &gt;&gt; Multiple job holder and had more than one job last year ;  &gt; Males ;</v>
          </cell>
          <cell r="AE1" t="str">
            <v>Victoria ;  &gt;&gt; Multiple job holder and had more than one job last year ;  &gt; Females ;</v>
          </cell>
          <cell r="AF1" t="str">
            <v>Victoria ;  &gt;&gt; Underemployed and had more than one job last year ;  Persons ;</v>
          </cell>
          <cell r="AG1" t="str">
            <v>Victoria ;  &gt;&gt; Underemployed and had more than one job last year ;  &gt; Males ;</v>
          </cell>
          <cell r="AH1" t="str">
            <v>Victoria ;  &gt;&gt; Underemployed and had more than one job last year ;  &gt; Females ;</v>
          </cell>
          <cell r="AI1" t="str">
            <v>Victoria ;  &gt; Unemployed and had a job last year ;  Persons ;</v>
          </cell>
          <cell r="AJ1" t="str">
            <v>Victoria ;  &gt; Unemployed and had a job last year ;  &gt; Males ;</v>
          </cell>
          <cell r="AK1" t="str">
            <v>Victoria ;  &gt; Unemployed and had a job last year ;  &gt; Females ;</v>
          </cell>
          <cell r="AL1" t="str">
            <v>Victoria ;  &gt; Not in the labour force and had a job last year ;  Persons ;</v>
          </cell>
          <cell r="AM1" t="str">
            <v>Victoria ;  &gt; Not in the labour force and had a job last year ;  &gt; Males ;</v>
          </cell>
          <cell r="AN1" t="str">
            <v>Victoria ;  &gt; Not in the labour force and had a job last year ;  &gt; Females ;</v>
          </cell>
          <cell r="AO1" t="str">
            <v>Victoria ;  Left a job last year ;  Persons ;</v>
          </cell>
          <cell r="AP1" t="str">
            <v>Victoria ;  Left a job last year ;  &gt; Males ;</v>
          </cell>
          <cell r="AQ1" t="str">
            <v>Victoria ;  Left a job last year ;  &gt; Females ;</v>
          </cell>
          <cell r="AR1" t="str">
            <v>Victoria ;  &gt; Employed in a new job since left last job ;  Persons ;</v>
          </cell>
          <cell r="AS1" t="str">
            <v>Victoria ;  &gt; Employed in a new job since left last job ;  &gt; Males ;</v>
          </cell>
          <cell r="AT1" t="str">
            <v>Victoria ;  &gt; Employed in a new job since left last job ;  &gt; Females ;</v>
          </cell>
          <cell r="AU1" t="str">
            <v>Victoria ;  &gt;&gt; Underemployed in a new job since left last job ;  Persons ;</v>
          </cell>
          <cell r="AV1" t="str">
            <v>Victoria ;  &gt;&gt; Underemployed in a new job since left last job ;  &gt; Males ;</v>
          </cell>
          <cell r="AW1" t="str">
            <v>Victoria ;  &gt;&gt; Underemployed in a new job since left last job ;  &gt; Females ;</v>
          </cell>
          <cell r="AX1" t="str">
            <v>Victoria ;  &gt; Not employed since left last job ;  Persons ;</v>
          </cell>
          <cell r="AY1" t="str">
            <v>Victoria ;  &gt; Not employed since left last job ;  &gt; Males ;</v>
          </cell>
          <cell r="AZ1" t="str">
            <v>Victoria ;  &gt; Not employed since left last job ;  &gt; Females ;</v>
          </cell>
          <cell r="BA1" t="str">
            <v>Victoria ;  Lost a job last year ;  Persons ;</v>
          </cell>
          <cell r="BB1" t="str">
            <v>Victoria ;  Lost a job last year ;  &gt; Males ;</v>
          </cell>
          <cell r="BC1" t="str">
            <v>Victoria ;  Lost a job last year ;  &gt; Females ;</v>
          </cell>
          <cell r="BD1" t="str">
            <v>Victoria ;  &gt; Retrenched last year ;  Persons ;</v>
          </cell>
          <cell r="BE1" t="str">
            <v>Victoria ;  &gt; Retrenched last year ;  &gt; Males ;</v>
          </cell>
          <cell r="BF1" t="str">
            <v>Victoria ;  &gt; Retrenched last year ;  &gt; Females ;</v>
          </cell>
          <cell r="BG1" t="str">
            <v>Victoria ;  &gt; Employed in a new job since lost last job ;  Persons ;</v>
          </cell>
          <cell r="BH1" t="str">
            <v>Victoria ;  &gt; Employed in a new job since lost last job ;  &gt; Males ;</v>
          </cell>
          <cell r="BI1" t="str">
            <v>Victoria ;  &gt; Employed in a new job since lost last job ;  &gt; Females ;</v>
          </cell>
          <cell r="BJ1" t="str">
            <v>Victoria ;  &gt;&gt; Underemployed in a new job since lost last job ;  Persons ;</v>
          </cell>
          <cell r="BK1" t="str">
            <v>Victoria ;  &gt;&gt; Underemployed in a new job since lost last job ;  &gt; Males ;</v>
          </cell>
          <cell r="BL1" t="str">
            <v>Victoria ;  &gt;&gt; Underemployed in a new job since lost last job ;  &gt; Females ;</v>
          </cell>
          <cell r="BM1" t="str">
            <v>Victoria ;  &gt; Not employed since lost last job ;  Persons ;</v>
          </cell>
          <cell r="BN1" t="str">
            <v>Victoria ;  &gt; Not employed since lost last job ;  &gt; Males ;</v>
          </cell>
          <cell r="BO1" t="str">
            <v>Victoria ;  &gt; Not employed since lost last job ;  &gt; Females ;</v>
          </cell>
          <cell r="BP1" t="str">
            <v>Queensland ;  Employed total ;  Persons ;</v>
          </cell>
          <cell r="BQ1" t="str">
            <v>Queensland ;  Employed total ;  &gt; Males ;</v>
          </cell>
          <cell r="BR1" t="str">
            <v>Queensland ;  Employed total ;  &gt; Females ;</v>
          </cell>
          <cell r="BS1" t="str">
            <v>Queensland ;  &gt; Less than 1 year in main job ;  Persons ;</v>
          </cell>
          <cell r="BT1" t="str">
            <v>Queensland ;  &gt; Less than 1 year in main job ;  &gt; Males ;</v>
          </cell>
          <cell r="BU1" t="str">
            <v>Queensland ;  &gt; Less than 1 year in main job ;  &gt; Females ;</v>
          </cell>
          <cell r="BV1" t="str">
            <v>Queensland ;  &gt;&gt; Less than 3 months in main job ;  Persons ;</v>
          </cell>
          <cell r="BW1" t="str">
            <v>Queensland ;  &gt;&gt; Less than 3 months in main job ;  &gt; Males ;</v>
          </cell>
          <cell r="BX1" t="str">
            <v>Queensland ;  &gt;&gt; Less than 3 months in main job ;  &gt; Females ;</v>
          </cell>
          <cell r="BY1" t="str">
            <v>Queensland ;  &gt;&gt; 3-5 months in main job ;  Persons ;</v>
          </cell>
          <cell r="BZ1" t="str">
            <v>Queensland ;  &gt;&gt; 3-5 months in main job ;  &gt; Males ;</v>
          </cell>
          <cell r="CA1" t="str">
            <v>Queensland ;  &gt;&gt; 3-5 months in main job ;  &gt; Females ;</v>
          </cell>
          <cell r="CB1" t="str">
            <v>Queensland ;  &gt;&gt; 6-11 months in main job ;  Persons ;</v>
          </cell>
          <cell r="CC1" t="str">
            <v>Queensland ;  &gt;&gt; 6-11 months in main job ;  &gt; Males ;</v>
          </cell>
          <cell r="CD1" t="str">
            <v>Queensland ;  &gt;&gt; 6-11 months in main job ;  &gt; Females ;</v>
          </cell>
          <cell r="CE1" t="str">
            <v>Queensland ;  &gt; 1 year or more in main job ;  Persons ;</v>
          </cell>
          <cell r="CF1" t="str">
            <v>Queensland ;  &gt; 1 year or more in main job ;  &gt; Males ;</v>
          </cell>
          <cell r="CG1" t="str">
            <v>Queensland ;  &gt; 1 year or more in main job ;  &gt; Females ;</v>
          </cell>
          <cell r="CH1" t="str">
            <v>Queensland ;  &gt;&gt; 1-4 years in main job ;  Persons ;</v>
          </cell>
          <cell r="CI1" t="str">
            <v>Queensland ;  &gt;&gt; 1-4 years in main job ;  &gt; Males ;</v>
          </cell>
          <cell r="CJ1" t="str">
            <v>Queensland ;  &gt;&gt; 1-4 years in main job ;  &gt; Females ;</v>
          </cell>
          <cell r="CK1" t="str">
            <v>Queensland ;  &gt;&gt;&gt; 1 year in main job ;  Persons ;</v>
          </cell>
          <cell r="CL1" t="str">
            <v>Queensland ;  &gt;&gt;&gt; 1 year in main job ;  &gt; Males ;</v>
          </cell>
          <cell r="CM1" t="str">
            <v>Queensland ;  &gt;&gt;&gt; 1 year in main job ;  &gt; Females ;</v>
          </cell>
          <cell r="CN1" t="str">
            <v>Queensland ;  &gt;&gt;&gt; 2 years in main job ;  Persons ;</v>
          </cell>
          <cell r="CO1" t="str">
            <v>Queensland ;  &gt;&gt;&gt; 2 years in main job ;  &gt; Males ;</v>
          </cell>
          <cell r="CP1" t="str">
            <v>Queensland ;  &gt;&gt;&gt; 2 years in main job ;  &gt; Females ;</v>
          </cell>
          <cell r="CQ1" t="str">
            <v>Queensland ;  &gt;&gt;&gt; 3-4 years in main job ;  Persons ;</v>
          </cell>
          <cell r="CR1" t="str">
            <v>Queensland ;  &gt;&gt;&gt; 3-4 years in main job ;  &gt; Males ;</v>
          </cell>
          <cell r="CS1" t="str">
            <v>Queensland ;  &gt;&gt;&gt; 3-4 years in main job ;  &gt; Females ;</v>
          </cell>
          <cell r="CT1" t="str">
            <v>Queensland ;  &gt;&gt; 5 years or more in main job ;  Persons ;</v>
          </cell>
          <cell r="CU1" t="str">
            <v>Queensland ;  &gt;&gt; 5 years or more in main job ;  &gt; Males ;</v>
          </cell>
          <cell r="CV1" t="str">
            <v>Queensland ;  &gt;&gt; 5 years or more in main job ;  &gt; Females ;</v>
          </cell>
          <cell r="CW1" t="str">
            <v>Queensland ;  &gt;&gt;&gt; 5-9 years in main job ;  Persons ;</v>
          </cell>
          <cell r="CX1" t="str">
            <v>Queensland ;  &gt;&gt;&gt; 5-9 years in main job ;  &gt; Males ;</v>
          </cell>
          <cell r="CY1" t="str">
            <v>Queensland ;  &gt;&gt;&gt; 5-9 years in main job ;  &gt; Females ;</v>
          </cell>
          <cell r="CZ1" t="str">
            <v>Queensland ;  &gt;&gt;&gt; 10 years or more in main job ;  Persons ;</v>
          </cell>
          <cell r="DA1" t="str">
            <v>Queensland ;  &gt;&gt;&gt; 10 years or more in main job ;  &gt; Males ;</v>
          </cell>
          <cell r="DB1" t="str">
            <v>Queensland ;  &gt;&gt;&gt; 10 years or more in main job ;  &gt; Females ;</v>
          </cell>
          <cell r="DC1" t="str">
            <v>Queensland ;  &gt;&gt;&gt;&gt; 10-19 years in main job ;  Persons ;</v>
          </cell>
          <cell r="DD1" t="str">
            <v>Queensland ;  &gt;&gt;&gt;&gt; 10-19 years in main job ;  &gt; Males ;</v>
          </cell>
          <cell r="DE1" t="str">
            <v>Queensland ;  &gt;&gt;&gt;&gt; 10-19 years in main job ;  &gt; Females ;</v>
          </cell>
          <cell r="DF1" t="str">
            <v>Queensland ;  &gt;&gt;&gt;&gt; 20 years or more in main job ;  Persons ;</v>
          </cell>
          <cell r="DG1" t="str">
            <v>Queensland ;  &gt;&gt;&gt;&gt; 20 years or more in main job ;  &gt; Males ;</v>
          </cell>
          <cell r="DH1" t="str">
            <v>Queensland ;  &gt;&gt;&gt;&gt; 20 years or more in main job ;  &gt; Females ;</v>
          </cell>
          <cell r="DI1" t="str">
            <v>Queensland ;  &gt; Changed jobs in last 12 months ;  Persons ;</v>
          </cell>
          <cell r="DJ1" t="str">
            <v>Queensland ;  &gt; Changed jobs in last 12 months ;  &gt; Males ;</v>
          </cell>
          <cell r="DK1" t="str">
            <v>Queensland ;  &gt; Changed jobs in last 12 months ;  &gt; Females ;</v>
          </cell>
          <cell r="DL1" t="str">
            <v>Queensland ;  &gt; Did not change jobs in last 12 months ;  Persons ;</v>
          </cell>
          <cell r="DM1" t="str">
            <v>Queensland ;  &gt; Did not change jobs in last 12 months ;  &gt; Males ;</v>
          </cell>
          <cell r="DN1" t="str">
            <v>Queensland ;  &gt; Did not change jobs in last 12 months ;  &gt; Females ;</v>
          </cell>
          <cell r="DO1" t="str">
            <v>Queensland ;  Civilian Population aged 15 and over ;  Persons ;</v>
          </cell>
          <cell r="DP1" t="str">
            <v>Queensland ;  Civilian Population aged 15 and over ;  &gt; Males ;</v>
          </cell>
          <cell r="DQ1" t="str">
            <v>Queensland ;  Civilian Population aged 15 and over ;  &gt; Females ;</v>
          </cell>
          <cell r="DR1" t="str">
            <v>Queensland ;  Left, lost or worked multiple jobs last year ;  Persons ;</v>
          </cell>
          <cell r="DS1" t="str">
            <v>Queensland ;  Left, lost or worked multiple jobs last year ;  &gt; Males ;</v>
          </cell>
          <cell r="DT1" t="str">
            <v>Queensland ;  Left, lost or worked multiple jobs last year ;  &gt; Females ;</v>
          </cell>
          <cell r="DU1" t="str">
            <v>Queensland ;  &gt; Employed and had more than one job last year ;  Persons ;</v>
          </cell>
          <cell r="DV1" t="str">
            <v>Queensland ;  &gt; Employed and had more than one job last year ;  &gt; Males ;</v>
          </cell>
          <cell r="DW1" t="str">
            <v>Queensland ;  &gt; Employed and had more than one job last year ;  &gt; Females ;</v>
          </cell>
          <cell r="DX1" t="str">
            <v>Queensland ;  &gt;&gt; Single job holder and had more than one job last year ;  Persons ;</v>
          </cell>
          <cell r="DY1" t="str">
            <v>Queensland ;  &gt;&gt; Single job holder and had more than one job last year ;  &gt; Males ;</v>
          </cell>
          <cell r="DZ1" t="str">
            <v>Queensland ;  &gt;&gt; Single job holder and had more than one job last year ;  &gt; Females ;</v>
          </cell>
          <cell r="EA1" t="str">
            <v>Queensland ;  &gt;&gt; Multiple job holder and had more than one job last year ;  Persons ;</v>
          </cell>
          <cell r="EB1" t="str">
            <v>Queensland ;  &gt;&gt; Multiple job holder and had more than one job last year ;  &gt; Males ;</v>
          </cell>
          <cell r="EC1" t="str">
            <v>Queensland ;  &gt;&gt; Multiple job holder and had more than one job last year ;  &gt; Females ;</v>
          </cell>
          <cell r="ED1" t="str">
            <v>Queensland ;  &gt;&gt; Underemployed and had more than one job last year ;  Persons ;</v>
          </cell>
          <cell r="EE1" t="str">
            <v>Queensland ;  &gt;&gt; Underemployed and had more than one job last year ;  &gt; Males ;</v>
          </cell>
          <cell r="EF1" t="str">
            <v>Queensland ;  &gt;&gt; Underemployed and had more than one job last year ;  &gt; Females ;</v>
          </cell>
          <cell r="EG1" t="str">
            <v>Queensland ;  &gt; Unemployed and had a job last year ;  Persons ;</v>
          </cell>
          <cell r="EH1" t="str">
            <v>Queensland ;  &gt; Unemployed and had a job last year ;  &gt; Males ;</v>
          </cell>
          <cell r="EI1" t="str">
            <v>Queensland ;  &gt; Unemployed and had a job last year ;  &gt; Females ;</v>
          </cell>
          <cell r="EJ1" t="str">
            <v>Queensland ;  &gt; Not in the labour force and had a job last year ;  Persons ;</v>
          </cell>
          <cell r="EK1" t="str">
            <v>Queensland ;  &gt; Not in the labour force and had a job last year ;  &gt; Males ;</v>
          </cell>
          <cell r="EL1" t="str">
            <v>Queensland ;  &gt; Not in the labour force and had a job last year ;  &gt; Females ;</v>
          </cell>
          <cell r="EM1" t="str">
            <v>Queensland ;  Left a job last year ;  Persons ;</v>
          </cell>
          <cell r="EN1" t="str">
            <v>Queensland ;  Left a job last year ;  &gt; Males ;</v>
          </cell>
          <cell r="EO1" t="str">
            <v>Queensland ;  Left a job last year ;  &gt; Females ;</v>
          </cell>
          <cell r="EP1" t="str">
            <v>Queensland ;  &gt; Employed in a new job since left last job ;  Persons ;</v>
          </cell>
          <cell r="EQ1" t="str">
            <v>Queensland ;  &gt; Employed in a new job since left last job ;  &gt; Males ;</v>
          </cell>
          <cell r="ER1" t="str">
            <v>Queensland ;  &gt; Employed in a new job since left last job ;  &gt; Females ;</v>
          </cell>
          <cell r="ES1" t="str">
            <v>Queensland ;  &gt;&gt; Underemployed in a new job since left last job ;  Persons ;</v>
          </cell>
          <cell r="ET1" t="str">
            <v>Queensland ;  &gt;&gt; Underemployed in a new job since left last job ;  &gt; Males ;</v>
          </cell>
          <cell r="EU1" t="str">
            <v>Queensland ;  &gt;&gt; Underemployed in a new job since left last job ;  &gt; Females ;</v>
          </cell>
          <cell r="EV1" t="str">
            <v>Queensland ;  &gt; Not employed since left last job ;  Persons ;</v>
          </cell>
          <cell r="EW1" t="str">
            <v>Queensland ;  &gt; Not employed since left last job ;  &gt; Males ;</v>
          </cell>
          <cell r="EX1" t="str">
            <v>Queensland ;  &gt; Not employed since left last job ;  &gt; Females ;</v>
          </cell>
          <cell r="EY1" t="str">
            <v>Queensland ;  Lost a job last year ;  Persons ;</v>
          </cell>
          <cell r="EZ1" t="str">
            <v>Queensland ;  Lost a job last year ;  &gt; Males ;</v>
          </cell>
          <cell r="FA1" t="str">
            <v>Queensland ;  Lost a job last year ;  &gt; Females ;</v>
          </cell>
          <cell r="FB1" t="str">
            <v>Queensland ;  &gt; Retrenched last year ;  Persons ;</v>
          </cell>
          <cell r="FC1" t="str">
            <v>Queensland ;  &gt; Retrenched last year ;  &gt; Males ;</v>
          </cell>
          <cell r="FD1" t="str">
            <v>Queensland ;  &gt; Retrenched last year ;  &gt; Females ;</v>
          </cell>
          <cell r="FE1" t="str">
            <v>Queensland ;  &gt; Employed in a new job since lost last job ;  Persons ;</v>
          </cell>
          <cell r="FF1" t="str">
            <v>Queensland ;  &gt; Employed in a new job since lost last job ;  &gt; Males ;</v>
          </cell>
          <cell r="FG1" t="str">
            <v>Queensland ;  &gt; Employed in a new job since lost last job ;  &gt; Females ;</v>
          </cell>
          <cell r="FH1" t="str">
            <v>Queensland ;  &gt;&gt; Underemployed in a new job since lost last job ;  Persons ;</v>
          </cell>
          <cell r="FI1" t="str">
            <v>Queensland ;  &gt;&gt; Underemployed in a new job since lost last job ;  &gt; Males ;</v>
          </cell>
          <cell r="FJ1" t="str">
            <v>Queensland ;  &gt;&gt; Underemployed in a new job since lost last job ;  &gt; Females ;</v>
          </cell>
          <cell r="FK1" t="str">
            <v>Queensland ;  &gt; Not employed since lost last job ;  Persons ;</v>
          </cell>
          <cell r="FL1" t="str">
            <v>Queensland ;  &gt; Not employed since lost last job ;  &gt; Males ;</v>
          </cell>
          <cell r="FM1" t="str">
            <v>Queensland ;  &gt; Not employed since lost last job ;  &gt; Females ;</v>
          </cell>
          <cell r="FN1" t="str">
            <v>South Australia ;  Employed total ;  Persons ;</v>
          </cell>
          <cell r="FO1" t="str">
            <v>South Australia ;  Employed total ;  &gt; Males ;</v>
          </cell>
          <cell r="FP1" t="str">
            <v>South Australia ;  Employed total ;  &gt; Females ;</v>
          </cell>
          <cell r="FQ1" t="str">
            <v>South Australia ;  &gt; Less than 1 year in main job ;  Persons ;</v>
          </cell>
          <cell r="FR1" t="str">
            <v>South Australia ;  &gt; Less than 1 year in main job ;  &gt; Males ;</v>
          </cell>
          <cell r="FS1" t="str">
            <v>South Australia ;  &gt; Less than 1 year in main job ;  &gt; Females ;</v>
          </cell>
          <cell r="FT1" t="str">
            <v>South Australia ;  &gt;&gt; Less than 3 months in main job ;  Persons ;</v>
          </cell>
          <cell r="FU1" t="str">
            <v>South Australia ;  &gt;&gt; Less than 3 months in main job ;  &gt; Males ;</v>
          </cell>
          <cell r="FV1" t="str">
            <v>South Australia ;  &gt;&gt; Less than 3 months in main job ;  &gt; Females ;</v>
          </cell>
          <cell r="FW1" t="str">
            <v>South Australia ;  &gt;&gt; 3-5 months in main job ;  Persons ;</v>
          </cell>
          <cell r="FX1" t="str">
            <v>South Australia ;  &gt;&gt; 3-5 months in main job ;  &gt; Males ;</v>
          </cell>
          <cell r="FY1" t="str">
            <v>South Australia ;  &gt;&gt; 3-5 months in main job ;  &gt; Females ;</v>
          </cell>
          <cell r="FZ1" t="str">
            <v>South Australia ;  &gt;&gt; 6-11 months in main job ;  Persons ;</v>
          </cell>
          <cell r="GA1" t="str">
            <v>South Australia ;  &gt;&gt; 6-11 months in main job ;  &gt; Males ;</v>
          </cell>
          <cell r="GB1" t="str">
            <v>South Australia ;  &gt;&gt; 6-11 months in main job ;  &gt; Females ;</v>
          </cell>
          <cell r="GC1" t="str">
            <v>South Australia ;  &gt; 1 year or more in main job ;  Persons ;</v>
          </cell>
          <cell r="GD1" t="str">
            <v>South Australia ;  &gt; 1 year or more in main job ;  &gt; Males ;</v>
          </cell>
          <cell r="GE1" t="str">
            <v>South Australia ;  &gt; 1 year or more in main job ;  &gt; Females ;</v>
          </cell>
          <cell r="GF1" t="str">
            <v>South Australia ;  &gt;&gt; 1-4 years in main job ;  Persons ;</v>
          </cell>
          <cell r="GG1" t="str">
            <v>South Australia ;  &gt;&gt; 1-4 years in main job ;  &gt; Males ;</v>
          </cell>
          <cell r="GH1" t="str">
            <v>South Australia ;  &gt;&gt; 1-4 years in main job ;  &gt; Females ;</v>
          </cell>
          <cell r="GI1" t="str">
            <v>South Australia ;  &gt;&gt;&gt; 1 year in main job ;  Persons ;</v>
          </cell>
          <cell r="GJ1" t="str">
            <v>South Australia ;  &gt;&gt;&gt; 1 year in main job ;  &gt; Males ;</v>
          </cell>
          <cell r="GK1" t="str">
            <v>South Australia ;  &gt;&gt;&gt; 1 year in main job ;  &gt; Females ;</v>
          </cell>
          <cell r="GL1" t="str">
            <v>South Australia ;  &gt;&gt;&gt; 2 years in main job ;  Persons ;</v>
          </cell>
          <cell r="GM1" t="str">
            <v>South Australia ;  &gt;&gt;&gt; 2 years in main job ;  &gt; Males ;</v>
          </cell>
          <cell r="GN1" t="str">
            <v>South Australia ;  &gt;&gt;&gt; 2 years in main job ;  &gt; Females ;</v>
          </cell>
          <cell r="GO1" t="str">
            <v>South Australia ;  &gt;&gt;&gt; 3-4 years in main job ;  Persons ;</v>
          </cell>
          <cell r="GP1" t="str">
            <v>South Australia ;  &gt;&gt;&gt; 3-4 years in main job ;  &gt; Males ;</v>
          </cell>
          <cell r="GQ1" t="str">
            <v>South Australia ;  &gt;&gt;&gt; 3-4 years in main job ;  &gt; Females ;</v>
          </cell>
          <cell r="GR1" t="str">
            <v>South Australia ;  &gt;&gt; 5 years or more in main job ;  Persons ;</v>
          </cell>
          <cell r="GS1" t="str">
            <v>South Australia ;  &gt;&gt; 5 years or more in main job ;  &gt; Males ;</v>
          </cell>
          <cell r="GT1" t="str">
            <v>South Australia ;  &gt;&gt; 5 years or more in main job ;  &gt; Females ;</v>
          </cell>
          <cell r="GU1" t="str">
            <v>South Australia ;  &gt;&gt;&gt; 5-9 years in main job ;  Persons ;</v>
          </cell>
          <cell r="GV1" t="str">
            <v>South Australia ;  &gt;&gt;&gt; 5-9 years in main job ;  &gt; Males ;</v>
          </cell>
          <cell r="GW1" t="str">
            <v>South Australia ;  &gt;&gt;&gt; 5-9 years in main job ;  &gt; Females ;</v>
          </cell>
          <cell r="GX1" t="str">
            <v>South Australia ;  &gt;&gt;&gt; 10 years or more in main job ;  Persons ;</v>
          </cell>
          <cell r="GY1" t="str">
            <v>South Australia ;  &gt;&gt;&gt; 10 years or more in main job ;  &gt; Males ;</v>
          </cell>
          <cell r="GZ1" t="str">
            <v>South Australia ;  &gt;&gt;&gt; 10 years or more in main job ;  &gt; Females ;</v>
          </cell>
          <cell r="HA1" t="str">
            <v>South Australia ;  &gt;&gt;&gt;&gt; 10-19 years in main job ;  Persons ;</v>
          </cell>
          <cell r="HB1" t="str">
            <v>South Australia ;  &gt;&gt;&gt;&gt; 10-19 years in main job ;  &gt; Males ;</v>
          </cell>
          <cell r="HC1" t="str">
            <v>South Australia ;  &gt;&gt;&gt;&gt; 10-19 years in main job ;  &gt; Females ;</v>
          </cell>
          <cell r="HD1" t="str">
            <v>South Australia ;  &gt;&gt;&gt;&gt; 20 years or more in main job ;  Persons ;</v>
          </cell>
          <cell r="HE1" t="str">
            <v>South Australia ;  &gt;&gt;&gt;&gt; 20 years or more in main job ;  &gt; Males ;</v>
          </cell>
          <cell r="HF1" t="str">
            <v>South Australia ;  &gt;&gt;&gt;&gt; 20 years or more in main job ;  &gt; Females ;</v>
          </cell>
          <cell r="HG1" t="str">
            <v>South Australia ;  &gt; Changed jobs in last 12 months ;  Persons ;</v>
          </cell>
          <cell r="HH1" t="str">
            <v>South Australia ;  &gt; Changed jobs in last 12 months ;  &gt; Males ;</v>
          </cell>
          <cell r="HI1" t="str">
            <v>South Australia ;  &gt; Changed jobs in last 12 months ;  &gt; Females ;</v>
          </cell>
          <cell r="HJ1" t="str">
            <v>South Australia ;  &gt; Did not change jobs in last 12 months ;  Persons ;</v>
          </cell>
          <cell r="HK1" t="str">
            <v>South Australia ;  &gt; Did not change jobs in last 12 months ;  &gt; Males ;</v>
          </cell>
          <cell r="HL1" t="str">
            <v>South Australia ;  &gt; Did not change jobs in last 12 months ;  &gt; Females ;</v>
          </cell>
          <cell r="HM1" t="str">
            <v>South Australia ;  Civilian Population aged 15 and over ;  Persons ;</v>
          </cell>
          <cell r="HN1" t="str">
            <v>South Australia ;  Civilian Population aged 15 and over ;  &gt; Males ;</v>
          </cell>
          <cell r="HO1" t="str">
            <v>South Australia ;  Civilian Population aged 15 and over ;  &gt; Females ;</v>
          </cell>
          <cell r="HP1" t="str">
            <v>South Australia ;  Left, lost or worked multiple jobs last year ;  Persons ;</v>
          </cell>
          <cell r="HQ1" t="str">
            <v>South Australia ;  Left, lost or worked multiple jobs last year ;  &gt; Males ;</v>
          </cell>
          <cell r="HR1" t="str">
            <v>South Australia ;  Left, lost or worked multiple jobs last year ;  &gt; Females ;</v>
          </cell>
          <cell r="HS1" t="str">
            <v>South Australia ;  &gt; Employed and had more than one job last year ;  Persons ;</v>
          </cell>
          <cell r="HT1" t="str">
            <v>South Australia ;  &gt; Employed and had more than one job last year ;  &gt; Males ;</v>
          </cell>
          <cell r="HU1" t="str">
            <v>South Australia ;  &gt; Employed and had more than one job last year ;  &gt; Females ;</v>
          </cell>
          <cell r="HV1" t="str">
            <v>South Australia ;  &gt;&gt; Single job holder and had more than one job last year ;  Persons ;</v>
          </cell>
          <cell r="HW1" t="str">
            <v>South Australia ;  &gt;&gt; Single job holder and had more than one job last year ;  &gt; Males ;</v>
          </cell>
          <cell r="HX1" t="str">
            <v>South Australia ;  &gt;&gt; Single job holder and had more than one job last year ;  &gt; Females ;</v>
          </cell>
          <cell r="HY1" t="str">
            <v>South Australia ;  &gt;&gt; Multiple job holder and had more than one job last year ;  Persons ;</v>
          </cell>
          <cell r="HZ1" t="str">
            <v>South Australia ;  &gt;&gt; Multiple job holder and had more than one job last year ;  &gt; Males ;</v>
          </cell>
          <cell r="IA1" t="str">
            <v>South Australia ;  &gt;&gt; Multiple job holder and had more than one job last year ;  &gt; Females ;</v>
          </cell>
          <cell r="IB1" t="str">
            <v>South Australia ;  &gt;&gt; Underemployed and had more than one job last year ;  Persons ;</v>
          </cell>
          <cell r="IC1" t="str">
            <v>South Australia ;  &gt;&gt; Underemployed and had more than one job last year ;  &gt; Males ;</v>
          </cell>
          <cell r="ID1" t="str">
            <v>South Australia ;  &gt;&gt; Underemployed and had more than one job last year ;  &gt; Females ;</v>
          </cell>
          <cell r="IE1" t="str">
            <v>South Australia ;  &gt; Unemployed and had a job last year ;  Persons ;</v>
          </cell>
          <cell r="IF1" t="str">
            <v>South Australia ;  &gt; Unemployed and had a job last year ;  &gt; Males ;</v>
          </cell>
          <cell r="IG1" t="str">
            <v>South Australia ;  &gt; Unemployed and had a job last year ;  &gt; Females ;</v>
          </cell>
          <cell r="IH1" t="str">
            <v>South Australia ;  &gt; Not in the labour force and had a job last year ;  Persons ;</v>
          </cell>
          <cell r="II1" t="str">
            <v>South Australia ;  &gt; Not in the labour force and had a job last year ;  &gt; Males ;</v>
          </cell>
          <cell r="IJ1" t="str">
            <v>South Australia ;  &gt; Not in the labour force and had a job last year ;  &gt; Females ;</v>
          </cell>
          <cell r="IK1" t="str">
            <v>South Australia ;  Left a job last year ;  Persons ;</v>
          </cell>
          <cell r="IL1" t="str">
            <v>South Australia ;  Left a job last year ;  &gt; Males ;</v>
          </cell>
          <cell r="IM1" t="str">
            <v>South Australia ;  Left a job last year ;  &gt; Females ;</v>
          </cell>
          <cell r="IN1" t="str">
            <v>South Australia ;  &gt; Employed in a new job since left last job ;  Persons ;</v>
          </cell>
          <cell r="IO1" t="str">
            <v>South Australia ;  &gt; Employed in a new job since left last job ;  &gt; Males ;</v>
          </cell>
          <cell r="IP1" t="str">
            <v>South Australia ;  &gt; Employed in a new job since left last job ;  &gt; Females ;</v>
          </cell>
          <cell r="IQ1" t="str">
            <v>South Australia ;  &gt;&gt; Underemployed in a new job since left last job ;  Persons ;</v>
          </cell>
        </row>
        <row r="2">
          <cell r="B2" t="str">
            <v>000</v>
          </cell>
          <cell r="C2" t="str">
            <v>000</v>
          </cell>
          <cell r="D2" t="str">
            <v>000</v>
          </cell>
          <cell r="E2" t="str">
            <v>000</v>
          </cell>
          <cell r="F2" t="str">
            <v>000</v>
          </cell>
          <cell r="G2" t="str">
            <v>000</v>
          </cell>
          <cell r="H2" t="str">
            <v>000</v>
          </cell>
          <cell r="I2" t="str">
            <v>000</v>
          </cell>
          <cell r="J2" t="str">
            <v>000</v>
          </cell>
          <cell r="K2" t="str">
            <v>000</v>
          </cell>
          <cell r="L2" t="str">
            <v>000</v>
          </cell>
          <cell r="M2" t="str">
            <v>000</v>
          </cell>
          <cell r="N2" t="str">
            <v>000</v>
          </cell>
          <cell r="O2" t="str">
            <v>000</v>
          </cell>
          <cell r="P2" t="str">
            <v>000</v>
          </cell>
          <cell r="Q2" t="str">
            <v>000</v>
          </cell>
          <cell r="R2" t="str">
            <v>000</v>
          </cell>
          <cell r="S2" t="str">
            <v>000</v>
          </cell>
          <cell r="T2" t="str">
            <v>000</v>
          </cell>
          <cell r="U2" t="str">
            <v>000</v>
          </cell>
          <cell r="V2" t="str">
            <v>000</v>
          </cell>
          <cell r="W2" t="str">
            <v>000</v>
          </cell>
          <cell r="X2" t="str">
            <v>000</v>
          </cell>
          <cell r="Y2" t="str">
            <v>000</v>
          </cell>
          <cell r="Z2" t="str">
            <v>000</v>
          </cell>
          <cell r="AA2" t="str">
            <v>000</v>
          </cell>
          <cell r="AB2" t="str">
            <v>000</v>
          </cell>
          <cell r="AC2" t="str">
            <v>000</v>
          </cell>
          <cell r="AD2" t="str">
            <v>000</v>
          </cell>
          <cell r="AE2" t="str">
            <v>000</v>
          </cell>
          <cell r="AF2" t="str">
            <v>000</v>
          </cell>
          <cell r="AG2" t="str">
            <v>000</v>
          </cell>
          <cell r="AH2" t="str">
            <v>000</v>
          </cell>
          <cell r="AI2" t="str">
            <v>000</v>
          </cell>
          <cell r="AJ2" t="str">
            <v>000</v>
          </cell>
          <cell r="AK2" t="str">
            <v>000</v>
          </cell>
          <cell r="AL2" t="str">
            <v>000</v>
          </cell>
          <cell r="AM2" t="str">
            <v>000</v>
          </cell>
          <cell r="AN2" t="str">
            <v>000</v>
          </cell>
          <cell r="AO2" t="str">
            <v>000</v>
          </cell>
          <cell r="AP2" t="str">
            <v>000</v>
          </cell>
          <cell r="AQ2" t="str">
            <v>000</v>
          </cell>
          <cell r="AR2" t="str">
            <v>000</v>
          </cell>
          <cell r="AS2" t="str">
            <v>000</v>
          </cell>
          <cell r="AT2" t="str">
            <v>000</v>
          </cell>
          <cell r="AU2" t="str">
            <v>000</v>
          </cell>
          <cell r="AV2" t="str">
            <v>000</v>
          </cell>
          <cell r="AW2" t="str">
            <v>000</v>
          </cell>
          <cell r="AX2" t="str">
            <v>000</v>
          </cell>
          <cell r="AY2" t="str">
            <v>000</v>
          </cell>
          <cell r="AZ2" t="str">
            <v>000</v>
          </cell>
          <cell r="BA2" t="str">
            <v>000</v>
          </cell>
          <cell r="BB2" t="str">
            <v>000</v>
          </cell>
          <cell r="BC2" t="str">
            <v>000</v>
          </cell>
          <cell r="BD2" t="str">
            <v>000</v>
          </cell>
          <cell r="BE2" t="str">
            <v>000</v>
          </cell>
          <cell r="BF2" t="str">
            <v>000</v>
          </cell>
          <cell r="BG2" t="str">
            <v>000</v>
          </cell>
          <cell r="BH2" t="str">
            <v>000</v>
          </cell>
          <cell r="BI2" t="str">
            <v>000</v>
          </cell>
          <cell r="BJ2" t="str">
            <v>000</v>
          </cell>
          <cell r="BK2" t="str">
            <v>000</v>
          </cell>
          <cell r="BL2" t="str">
            <v>000</v>
          </cell>
          <cell r="BM2" t="str">
            <v>000</v>
          </cell>
          <cell r="BN2" t="str">
            <v>000</v>
          </cell>
          <cell r="BO2" t="str">
            <v>000</v>
          </cell>
          <cell r="BP2" t="str">
            <v>000</v>
          </cell>
          <cell r="BQ2" t="str">
            <v>000</v>
          </cell>
          <cell r="BR2" t="str">
            <v>000</v>
          </cell>
          <cell r="BS2" t="str">
            <v>000</v>
          </cell>
          <cell r="BT2" t="str">
            <v>000</v>
          </cell>
          <cell r="BU2" t="str">
            <v>000</v>
          </cell>
          <cell r="BV2" t="str">
            <v>000</v>
          </cell>
          <cell r="BW2" t="str">
            <v>000</v>
          </cell>
          <cell r="BX2" t="str">
            <v>000</v>
          </cell>
          <cell r="BY2" t="str">
            <v>000</v>
          </cell>
          <cell r="BZ2" t="str">
            <v>000</v>
          </cell>
          <cell r="CA2" t="str">
            <v>000</v>
          </cell>
          <cell r="CB2" t="str">
            <v>000</v>
          </cell>
          <cell r="CC2" t="str">
            <v>000</v>
          </cell>
          <cell r="CD2" t="str">
            <v>000</v>
          </cell>
          <cell r="CE2" t="str">
            <v>000</v>
          </cell>
          <cell r="CF2" t="str">
            <v>000</v>
          </cell>
          <cell r="CG2" t="str">
            <v>000</v>
          </cell>
          <cell r="CH2" t="str">
            <v>000</v>
          </cell>
          <cell r="CI2" t="str">
            <v>000</v>
          </cell>
          <cell r="CJ2" t="str">
            <v>000</v>
          </cell>
          <cell r="CK2" t="str">
            <v>000</v>
          </cell>
          <cell r="CL2" t="str">
            <v>000</v>
          </cell>
          <cell r="CM2" t="str">
            <v>000</v>
          </cell>
          <cell r="CN2" t="str">
            <v>000</v>
          </cell>
          <cell r="CO2" t="str">
            <v>000</v>
          </cell>
          <cell r="CP2" t="str">
            <v>000</v>
          </cell>
          <cell r="CQ2" t="str">
            <v>000</v>
          </cell>
          <cell r="CR2" t="str">
            <v>000</v>
          </cell>
          <cell r="CS2" t="str">
            <v>000</v>
          </cell>
          <cell r="CT2" t="str">
            <v>000</v>
          </cell>
          <cell r="CU2" t="str">
            <v>000</v>
          </cell>
          <cell r="CV2" t="str">
            <v>000</v>
          </cell>
          <cell r="CW2" t="str">
            <v>000</v>
          </cell>
          <cell r="CX2" t="str">
            <v>000</v>
          </cell>
          <cell r="CY2" t="str">
            <v>000</v>
          </cell>
          <cell r="CZ2" t="str">
            <v>000</v>
          </cell>
          <cell r="DA2" t="str">
            <v>000</v>
          </cell>
          <cell r="DB2" t="str">
            <v>000</v>
          </cell>
          <cell r="DC2" t="str">
            <v>000</v>
          </cell>
          <cell r="DD2" t="str">
            <v>000</v>
          </cell>
          <cell r="DE2" t="str">
            <v>000</v>
          </cell>
          <cell r="DF2" t="str">
            <v>000</v>
          </cell>
          <cell r="DG2" t="str">
            <v>000</v>
          </cell>
          <cell r="DH2" t="str">
            <v>000</v>
          </cell>
          <cell r="DI2" t="str">
            <v>000</v>
          </cell>
          <cell r="DJ2" t="str">
            <v>000</v>
          </cell>
          <cell r="DK2" t="str">
            <v>000</v>
          </cell>
          <cell r="DL2" t="str">
            <v>000</v>
          </cell>
          <cell r="DM2" t="str">
            <v>000</v>
          </cell>
          <cell r="DN2" t="str">
            <v>000</v>
          </cell>
          <cell r="DO2" t="str">
            <v>000</v>
          </cell>
          <cell r="DP2" t="str">
            <v>000</v>
          </cell>
          <cell r="DQ2" t="str">
            <v>000</v>
          </cell>
          <cell r="DR2" t="str">
            <v>000</v>
          </cell>
          <cell r="DS2" t="str">
            <v>000</v>
          </cell>
          <cell r="DT2" t="str">
            <v>000</v>
          </cell>
          <cell r="DU2" t="str">
            <v>000</v>
          </cell>
          <cell r="DV2" t="str">
            <v>000</v>
          </cell>
          <cell r="DW2" t="str">
            <v>000</v>
          </cell>
          <cell r="DX2" t="str">
            <v>000</v>
          </cell>
          <cell r="DY2" t="str">
            <v>000</v>
          </cell>
          <cell r="DZ2" t="str">
            <v>000</v>
          </cell>
          <cell r="EA2" t="str">
            <v>000</v>
          </cell>
          <cell r="EB2" t="str">
            <v>000</v>
          </cell>
          <cell r="EC2" t="str">
            <v>000</v>
          </cell>
          <cell r="ED2" t="str">
            <v>000</v>
          </cell>
          <cell r="EE2" t="str">
            <v>000</v>
          </cell>
          <cell r="EF2" t="str">
            <v>000</v>
          </cell>
          <cell r="EG2" t="str">
            <v>000</v>
          </cell>
          <cell r="EH2" t="str">
            <v>000</v>
          </cell>
          <cell r="EI2" t="str">
            <v>000</v>
          </cell>
          <cell r="EJ2" t="str">
            <v>000</v>
          </cell>
          <cell r="EK2" t="str">
            <v>000</v>
          </cell>
          <cell r="EL2" t="str">
            <v>000</v>
          </cell>
          <cell r="EM2" t="str">
            <v>000</v>
          </cell>
          <cell r="EN2" t="str">
            <v>000</v>
          </cell>
          <cell r="EO2" t="str">
            <v>000</v>
          </cell>
          <cell r="EP2" t="str">
            <v>000</v>
          </cell>
          <cell r="EQ2" t="str">
            <v>000</v>
          </cell>
          <cell r="ER2" t="str">
            <v>000</v>
          </cell>
          <cell r="ES2" t="str">
            <v>000</v>
          </cell>
          <cell r="ET2" t="str">
            <v>000</v>
          </cell>
          <cell r="EU2" t="str">
            <v>000</v>
          </cell>
          <cell r="EV2" t="str">
            <v>000</v>
          </cell>
          <cell r="EW2" t="str">
            <v>000</v>
          </cell>
          <cell r="EX2" t="str">
            <v>000</v>
          </cell>
          <cell r="EY2" t="str">
            <v>000</v>
          </cell>
          <cell r="EZ2" t="str">
            <v>000</v>
          </cell>
          <cell r="FA2" t="str">
            <v>000</v>
          </cell>
          <cell r="FB2" t="str">
            <v>000</v>
          </cell>
          <cell r="FC2" t="str">
            <v>000</v>
          </cell>
          <cell r="FD2" t="str">
            <v>000</v>
          </cell>
          <cell r="FE2" t="str">
            <v>000</v>
          </cell>
          <cell r="FF2" t="str">
            <v>000</v>
          </cell>
          <cell r="FG2" t="str">
            <v>000</v>
          </cell>
          <cell r="FH2" t="str">
            <v>000</v>
          </cell>
          <cell r="FI2" t="str">
            <v>000</v>
          </cell>
          <cell r="FJ2" t="str">
            <v>000</v>
          </cell>
          <cell r="FK2" t="str">
            <v>000</v>
          </cell>
          <cell r="FL2" t="str">
            <v>000</v>
          </cell>
          <cell r="FM2" t="str">
            <v>000</v>
          </cell>
          <cell r="FN2" t="str">
            <v>000</v>
          </cell>
          <cell r="FO2" t="str">
            <v>000</v>
          </cell>
          <cell r="FP2" t="str">
            <v>000</v>
          </cell>
          <cell r="FQ2" t="str">
            <v>000</v>
          </cell>
          <cell r="FR2" t="str">
            <v>000</v>
          </cell>
          <cell r="FS2" t="str">
            <v>000</v>
          </cell>
          <cell r="FT2" t="str">
            <v>000</v>
          </cell>
          <cell r="FU2" t="str">
            <v>000</v>
          </cell>
          <cell r="FV2" t="str">
            <v>000</v>
          </cell>
          <cell r="FW2" t="str">
            <v>000</v>
          </cell>
          <cell r="FX2" t="str">
            <v>000</v>
          </cell>
          <cell r="FY2" t="str">
            <v>000</v>
          </cell>
          <cell r="FZ2" t="str">
            <v>000</v>
          </cell>
          <cell r="GA2" t="str">
            <v>000</v>
          </cell>
          <cell r="GB2" t="str">
            <v>000</v>
          </cell>
          <cell r="GC2" t="str">
            <v>000</v>
          </cell>
          <cell r="GD2" t="str">
            <v>000</v>
          </cell>
          <cell r="GE2" t="str">
            <v>000</v>
          </cell>
          <cell r="GF2" t="str">
            <v>000</v>
          </cell>
          <cell r="GG2" t="str">
            <v>000</v>
          </cell>
          <cell r="GH2" t="str">
            <v>000</v>
          </cell>
          <cell r="GI2" t="str">
            <v>000</v>
          </cell>
          <cell r="GJ2" t="str">
            <v>000</v>
          </cell>
          <cell r="GK2" t="str">
            <v>000</v>
          </cell>
          <cell r="GL2" t="str">
            <v>000</v>
          </cell>
          <cell r="GM2" t="str">
            <v>000</v>
          </cell>
          <cell r="GN2" t="str">
            <v>000</v>
          </cell>
          <cell r="GO2" t="str">
            <v>000</v>
          </cell>
          <cell r="GP2" t="str">
            <v>000</v>
          </cell>
          <cell r="GQ2" t="str">
            <v>000</v>
          </cell>
          <cell r="GR2" t="str">
            <v>000</v>
          </cell>
          <cell r="GS2" t="str">
            <v>000</v>
          </cell>
          <cell r="GT2" t="str">
            <v>000</v>
          </cell>
          <cell r="GU2" t="str">
            <v>000</v>
          </cell>
          <cell r="GV2" t="str">
            <v>000</v>
          </cell>
          <cell r="GW2" t="str">
            <v>000</v>
          </cell>
          <cell r="GX2" t="str">
            <v>000</v>
          </cell>
          <cell r="GY2" t="str">
            <v>000</v>
          </cell>
          <cell r="GZ2" t="str">
            <v>000</v>
          </cell>
          <cell r="HA2" t="str">
            <v>000</v>
          </cell>
          <cell r="HB2" t="str">
            <v>000</v>
          </cell>
          <cell r="HC2" t="str">
            <v>000</v>
          </cell>
          <cell r="HD2" t="str">
            <v>000</v>
          </cell>
          <cell r="HE2" t="str">
            <v>000</v>
          </cell>
          <cell r="HF2" t="str">
            <v>000</v>
          </cell>
          <cell r="HG2" t="str">
            <v>000</v>
          </cell>
          <cell r="HH2" t="str">
            <v>000</v>
          </cell>
          <cell r="HI2" t="str">
            <v>000</v>
          </cell>
          <cell r="HJ2" t="str">
            <v>000</v>
          </cell>
          <cell r="HK2" t="str">
            <v>000</v>
          </cell>
          <cell r="HL2" t="str">
            <v>000</v>
          </cell>
          <cell r="HM2" t="str">
            <v>000</v>
          </cell>
          <cell r="HN2" t="str">
            <v>000</v>
          </cell>
          <cell r="HO2" t="str">
            <v>000</v>
          </cell>
          <cell r="HP2" t="str">
            <v>000</v>
          </cell>
          <cell r="HQ2" t="str">
            <v>000</v>
          </cell>
          <cell r="HR2" t="str">
            <v>000</v>
          </cell>
          <cell r="HS2" t="str">
            <v>000</v>
          </cell>
          <cell r="HT2" t="str">
            <v>000</v>
          </cell>
          <cell r="HU2" t="str">
            <v>000</v>
          </cell>
          <cell r="HV2" t="str">
            <v>000</v>
          </cell>
          <cell r="HW2" t="str">
            <v>000</v>
          </cell>
          <cell r="HX2" t="str">
            <v>000</v>
          </cell>
          <cell r="HY2" t="str">
            <v>000</v>
          </cell>
          <cell r="HZ2" t="str">
            <v>000</v>
          </cell>
          <cell r="IA2" t="str">
            <v>000</v>
          </cell>
          <cell r="IB2" t="str">
            <v>000</v>
          </cell>
          <cell r="IC2" t="str">
            <v>000</v>
          </cell>
          <cell r="ID2" t="str">
            <v>000</v>
          </cell>
          <cell r="IE2" t="str">
            <v>000</v>
          </cell>
          <cell r="IF2" t="str">
            <v>000</v>
          </cell>
          <cell r="IG2" t="str">
            <v>000</v>
          </cell>
          <cell r="IH2" t="str">
            <v>000</v>
          </cell>
          <cell r="II2" t="str">
            <v>000</v>
          </cell>
          <cell r="IJ2" t="str">
            <v>000</v>
          </cell>
          <cell r="IK2" t="str">
            <v>000</v>
          </cell>
          <cell r="IL2" t="str">
            <v>000</v>
          </cell>
          <cell r="IM2" t="str">
            <v>000</v>
          </cell>
          <cell r="IN2" t="str">
            <v>000</v>
          </cell>
          <cell r="IO2" t="str">
            <v>000</v>
          </cell>
          <cell r="IP2" t="str">
            <v>000</v>
          </cell>
          <cell r="IQ2" t="str">
            <v>000</v>
          </cell>
        </row>
        <row r="3"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CT3" t="str">
            <v>Original</v>
          </cell>
          <cell r="CU3" t="str">
            <v>Original</v>
          </cell>
          <cell r="CV3" t="str">
            <v>Original</v>
          </cell>
          <cell r="CW3" t="str">
            <v>Original</v>
          </cell>
          <cell r="CX3" t="str">
            <v>Original</v>
          </cell>
          <cell r="CY3" t="str">
            <v>Original</v>
          </cell>
          <cell r="CZ3" t="str">
            <v>Original</v>
          </cell>
          <cell r="DA3" t="str">
            <v>Original</v>
          </cell>
          <cell r="DB3" t="str">
            <v>Original</v>
          </cell>
          <cell r="DC3" t="str">
            <v>Original</v>
          </cell>
          <cell r="DD3" t="str">
            <v>Original</v>
          </cell>
          <cell r="DE3" t="str">
            <v>Original</v>
          </cell>
          <cell r="DF3" t="str">
            <v>Original</v>
          </cell>
          <cell r="DG3" t="str">
            <v>Original</v>
          </cell>
          <cell r="DH3" t="str">
            <v>Original</v>
          </cell>
          <cell r="DI3" t="str">
            <v>Original</v>
          </cell>
          <cell r="DJ3" t="str">
            <v>Original</v>
          </cell>
          <cell r="DK3" t="str">
            <v>Original</v>
          </cell>
          <cell r="DL3" t="str">
            <v>Original</v>
          </cell>
          <cell r="DM3" t="str">
            <v>Original</v>
          </cell>
          <cell r="DN3" t="str">
            <v>Original</v>
          </cell>
          <cell r="DO3" t="str">
            <v>Original</v>
          </cell>
          <cell r="DP3" t="str">
            <v>Original</v>
          </cell>
          <cell r="DQ3" t="str">
            <v>Original</v>
          </cell>
          <cell r="DR3" t="str">
            <v>Original</v>
          </cell>
          <cell r="DS3" t="str">
            <v>Original</v>
          </cell>
          <cell r="DT3" t="str">
            <v>Original</v>
          </cell>
          <cell r="DU3" t="str">
            <v>Original</v>
          </cell>
          <cell r="DV3" t="str">
            <v>Original</v>
          </cell>
          <cell r="DW3" t="str">
            <v>Original</v>
          </cell>
          <cell r="DX3" t="str">
            <v>Original</v>
          </cell>
          <cell r="DY3" t="str">
            <v>Original</v>
          </cell>
          <cell r="DZ3" t="str">
            <v>Original</v>
          </cell>
          <cell r="EA3" t="str">
            <v>Original</v>
          </cell>
          <cell r="EB3" t="str">
            <v>Original</v>
          </cell>
          <cell r="EC3" t="str">
            <v>Original</v>
          </cell>
          <cell r="ED3" t="str">
            <v>Original</v>
          </cell>
          <cell r="EE3" t="str">
            <v>Original</v>
          </cell>
          <cell r="EF3" t="str">
            <v>Original</v>
          </cell>
          <cell r="EG3" t="str">
            <v>Original</v>
          </cell>
          <cell r="EH3" t="str">
            <v>Original</v>
          </cell>
          <cell r="EI3" t="str">
            <v>Original</v>
          </cell>
          <cell r="EJ3" t="str">
            <v>Original</v>
          </cell>
          <cell r="EK3" t="str">
            <v>Original</v>
          </cell>
          <cell r="EL3" t="str">
            <v>Original</v>
          </cell>
          <cell r="EM3" t="str">
            <v>Original</v>
          </cell>
          <cell r="EN3" t="str">
            <v>Original</v>
          </cell>
          <cell r="EO3" t="str">
            <v>Original</v>
          </cell>
          <cell r="EP3" t="str">
            <v>Original</v>
          </cell>
          <cell r="EQ3" t="str">
            <v>Original</v>
          </cell>
          <cell r="ER3" t="str">
            <v>Original</v>
          </cell>
          <cell r="ES3" t="str">
            <v>Original</v>
          </cell>
          <cell r="ET3" t="str">
            <v>Original</v>
          </cell>
          <cell r="EU3" t="str">
            <v>Original</v>
          </cell>
          <cell r="EV3" t="str">
            <v>Original</v>
          </cell>
          <cell r="EW3" t="str">
            <v>Original</v>
          </cell>
          <cell r="EX3" t="str">
            <v>Original</v>
          </cell>
          <cell r="EY3" t="str">
            <v>Original</v>
          </cell>
          <cell r="EZ3" t="str">
            <v>Original</v>
          </cell>
          <cell r="FA3" t="str">
            <v>Original</v>
          </cell>
          <cell r="FB3" t="str">
            <v>Original</v>
          </cell>
          <cell r="FC3" t="str">
            <v>Original</v>
          </cell>
          <cell r="FD3" t="str">
            <v>Original</v>
          </cell>
          <cell r="FE3" t="str">
            <v>Original</v>
          </cell>
          <cell r="FF3" t="str">
            <v>Original</v>
          </cell>
          <cell r="FG3" t="str">
            <v>Original</v>
          </cell>
          <cell r="FH3" t="str">
            <v>Original</v>
          </cell>
          <cell r="FI3" t="str">
            <v>Original</v>
          </cell>
          <cell r="FJ3" t="str">
            <v>Original</v>
          </cell>
          <cell r="FK3" t="str">
            <v>Original</v>
          </cell>
          <cell r="FL3" t="str">
            <v>Original</v>
          </cell>
          <cell r="FM3" t="str">
            <v>Original</v>
          </cell>
          <cell r="FN3" t="str">
            <v>Original</v>
          </cell>
          <cell r="FO3" t="str">
            <v>Original</v>
          </cell>
          <cell r="FP3" t="str">
            <v>Original</v>
          </cell>
          <cell r="FQ3" t="str">
            <v>Original</v>
          </cell>
          <cell r="FR3" t="str">
            <v>Original</v>
          </cell>
          <cell r="FS3" t="str">
            <v>Original</v>
          </cell>
          <cell r="FT3" t="str">
            <v>Original</v>
          </cell>
          <cell r="FU3" t="str">
            <v>Original</v>
          </cell>
          <cell r="FV3" t="str">
            <v>Original</v>
          </cell>
          <cell r="FW3" t="str">
            <v>Original</v>
          </cell>
          <cell r="FX3" t="str">
            <v>Original</v>
          </cell>
          <cell r="FY3" t="str">
            <v>Original</v>
          </cell>
          <cell r="FZ3" t="str">
            <v>Original</v>
          </cell>
          <cell r="GA3" t="str">
            <v>Original</v>
          </cell>
          <cell r="GB3" t="str">
            <v>Original</v>
          </cell>
          <cell r="GC3" t="str">
            <v>Original</v>
          </cell>
          <cell r="GD3" t="str">
            <v>Original</v>
          </cell>
          <cell r="GE3" t="str">
            <v>Original</v>
          </cell>
          <cell r="GF3" t="str">
            <v>Original</v>
          </cell>
          <cell r="GG3" t="str">
            <v>Original</v>
          </cell>
          <cell r="GH3" t="str">
            <v>Original</v>
          </cell>
          <cell r="GI3" t="str">
            <v>Original</v>
          </cell>
          <cell r="GJ3" t="str">
            <v>Original</v>
          </cell>
          <cell r="GK3" t="str">
            <v>Original</v>
          </cell>
          <cell r="GL3" t="str">
            <v>Original</v>
          </cell>
          <cell r="GM3" t="str">
            <v>Original</v>
          </cell>
          <cell r="GN3" t="str">
            <v>Original</v>
          </cell>
          <cell r="GO3" t="str">
            <v>Original</v>
          </cell>
          <cell r="GP3" t="str">
            <v>Original</v>
          </cell>
          <cell r="GQ3" t="str">
            <v>Original</v>
          </cell>
          <cell r="GR3" t="str">
            <v>Original</v>
          </cell>
          <cell r="GS3" t="str">
            <v>Original</v>
          </cell>
          <cell r="GT3" t="str">
            <v>Original</v>
          </cell>
          <cell r="GU3" t="str">
            <v>Original</v>
          </cell>
          <cell r="GV3" t="str">
            <v>Original</v>
          </cell>
          <cell r="GW3" t="str">
            <v>Original</v>
          </cell>
          <cell r="GX3" t="str">
            <v>Original</v>
          </cell>
          <cell r="GY3" t="str">
            <v>Original</v>
          </cell>
          <cell r="GZ3" t="str">
            <v>Original</v>
          </cell>
          <cell r="HA3" t="str">
            <v>Original</v>
          </cell>
          <cell r="HB3" t="str">
            <v>Original</v>
          </cell>
          <cell r="HC3" t="str">
            <v>Original</v>
          </cell>
          <cell r="HD3" t="str">
            <v>Original</v>
          </cell>
          <cell r="HE3" t="str">
            <v>Original</v>
          </cell>
          <cell r="HF3" t="str">
            <v>Original</v>
          </cell>
          <cell r="HG3" t="str">
            <v>Original</v>
          </cell>
          <cell r="HH3" t="str">
            <v>Original</v>
          </cell>
          <cell r="HI3" t="str">
            <v>Original</v>
          </cell>
          <cell r="HJ3" t="str">
            <v>Original</v>
          </cell>
          <cell r="HK3" t="str">
            <v>Original</v>
          </cell>
          <cell r="HL3" t="str">
            <v>Original</v>
          </cell>
          <cell r="HM3" t="str">
            <v>Original</v>
          </cell>
          <cell r="HN3" t="str">
            <v>Original</v>
          </cell>
          <cell r="HO3" t="str">
            <v>Original</v>
          </cell>
          <cell r="HP3" t="str">
            <v>Original</v>
          </cell>
          <cell r="HQ3" t="str">
            <v>Original</v>
          </cell>
          <cell r="HR3" t="str">
            <v>Original</v>
          </cell>
          <cell r="HS3" t="str">
            <v>Original</v>
          </cell>
          <cell r="HT3" t="str">
            <v>Original</v>
          </cell>
          <cell r="HU3" t="str">
            <v>Original</v>
          </cell>
          <cell r="HV3" t="str">
            <v>Original</v>
          </cell>
          <cell r="HW3" t="str">
            <v>Original</v>
          </cell>
          <cell r="HX3" t="str">
            <v>Original</v>
          </cell>
          <cell r="HY3" t="str">
            <v>Original</v>
          </cell>
          <cell r="HZ3" t="str">
            <v>Original</v>
          </cell>
          <cell r="IA3" t="str">
            <v>Original</v>
          </cell>
          <cell r="IB3" t="str">
            <v>Original</v>
          </cell>
          <cell r="IC3" t="str">
            <v>Original</v>
          </cell>
          <cell r="ID3" t="str">
            <v>Original</v>
          </cell>
          <cell r="IE3" t="str">
            <v>Original</v>
          </cell>
          <cell r="IF3" t="str">
            <v>Original</v>
          </cell>
          <cell r="IG3" t="str">
            <v>Original</v>
          </cell>
          <cell r="IH3" t="str">
            <v>Original</v>
          </cell>
          <cell r="II3" t="str">
            <v>Original</v>
          </cell>
          <cell r="IJ3" t="str">
            <v>Original</v>
          </cell>
          <cell r="IK3" t="str">
            <v>Original</v>
          </cell>
          <cell r="IL3" t="str">
            <v>Original</v>
          </cell>
          <cell r="IM3" t="str">
            <v>Original</v>
          </cell>
          <cell r="IN3" t="str">
            <v>Original</v>
          </cell>
          <cell r="IO3" t="str">
            <v>Original</v>
          </cell>
          <cell r="IP3" t="str">
            <v>Original</v>
          </cell>
          <cell r="IQ3" t="str">
            <v>Original</v>
          </cell>
        </row>
        <row r="4">
          <cell r="B4" t="str">
            <v>STOCK</v>
          </cell>
          <cell r="C4" t="str">
            <v>STOCK</v>
          </cell>
          <cell r="D4" t="str">
            <v>STOCK</v>
          </cell>
          <cell r="E4" t="str">
            <v>STOCK</v>
          </cell>
          <cell r="F4" t="str">
            <v>STOCK</v>
          </cell>
          <cell r="G4" t="str">
            <v>STOCK</v>
          </cell>
          <cell r="H4" t="str">
            <v>STOCK</v>
          </cell>
          <cell r="I4" t="str">
            <v>STOCK</v>
          </cell>
          <cell r="J4" t="str">
            <v>STOCK</v>
          </cell>
          <cell r="K4" t="str">
            <v>STOCK</v>
          </cell>
          <cell r="L4" t="str">
            <v>STOCK</v>
          </cell>
          <cell r="M4" t="str">
            <v>STOCK</v>
          </cell>
          <cell r="N4" t="str">
            <v>STOCK</v>
          </cell>
          <cell r="O4" t="str">
            <v>STOCK</v>
          </cell>
          <cell r="P4" t="str">
            <v>STOCK</v>
          </cell>
          <cell r="Q4" t="str">
            <v>STOCK</v>
          </cell>
          <cell r="R4" t="str">
            <v>STOCK</v>
          </cell>
          <cell r="S4" t="str">
            <v>STOCK</v>
          </cell>
          <cell r="T4" t="str">
            <v>STOCK</v>
          </cell>
          <cell r="U4" t="str">
            <v>STOCK</v>
          </cell>
          <cell r="V4" t="str">
            <v>STOCK</v>
          </cell>
          <cell r="W4" t="str">
            <v>STOCK</v>
          </cell>
          <cell r="X4" t="str">
            <v>STOCK</v>
          </cell>
          <cell r="Y4" t="str">
            <v>STOCK</v>
          </cell>
          <cell r="Z4" t="str">
            <v>STOCK</v>
          </cell>
          <cell r="AA4" t="str">
            <v>STOCK</v>
          </cell>
          <cell r="AB4" t="str">
            <v>STOCK</v>
          </cell>
          <cell r="AC4" t="str">
            <v>STOCK</v>
          </cell>
          <cell r="AD4" t="str">
            <v>STOCK</v>
          </cell>
          <cell r="AE4" t="str">
            <v>STOCK</v>
          </cell>
          <cell r="AF4" t="str">
            <v>STOCK</v>
          </cell>
          <cell r="AG4" t="str">
            <v>STOCK</v>
          </cell>
          <cell r="AH4" t="str">
            <v>STOCK</v>
          </cell>
          <cell r="AI4" t="str">
            <v>STOCK</v>
          </cell>
          <cell r="AJ4" t="str">
            <v>STOCK</v>
          </cell>
          <cell r="AK4" t="str">
            <v>STOCK</v>
          </cell>
          <cell r="AL4" t="str">
            <v>STOCK</v>
          </cell>
          <cell r="AM4" t="str">
            <v>STOCK</v>
          </cell>
          <cell r="AN4" t="str">
            <v>STOCK</v>
          </cell>
          <cell r="AO4" t="str">
            <v>STOCK</v>
          </cell>
          <cell r="AP4" t="str">
            <v>STOCK</v>
          </cell>
          <cell r="AQ4" t="str">
            <v>STOCK</v>
          </cell>
          <cell r="AR4" t="str">
            <v>STOCK</v>
          </cell>
          <cell r="AS4" t="str">
            <v>STOCK</v>
          </cell>
          <cell r="AT4" t="str">
            <v>STOCK</v>
          </cell>
          <cell r="AU4" t="str">
            <v>STOCK</v>
          </cell>
          <cell r="AV4" t="str">
            <v>STOCK</v>
          </cell>
          <cell r="AW4" t="str">
            <v>STOCK</v>
          </cell>
          <cell r="AX4" t="str">
            <v>STOCK</v>
          </cell>
          <cell r="AY4" t="str">
            <v>STOCK</v>
          </cell>
          <cell r="AZ4" t="str">
            <v>STOCK</v>
          </cell>
          <cell r="BA4" t="str">
            <v>STOCK</v>
          </cell>
          <cell r="BB4" t="str">
            <v>STOCK</v>
          </cell>
          <cell r="BC4" t="str">
            <v>STOCK</v>
          </cell>
          <cell r="BD4" t="str">
            <v>STOCK</v>
          </cell>
          <cell r="BE4" t="str">
            <v>STOCK</v>
          </cell>
          <cell r="BF4" t="str">
            <v>STOCK</v>
          </cell>
          <cell r="BG4" t="str">
            <v>STOCK</v>
          </cell>
          <cell r="BH4" t="str">
            <v>STOCK</v>
          </cell>
          <cell r="BI4" t="str">
            <v>STOCK</v>
          </cell>
          <cell r="BJ4" t="str">
            <v>STOCK</v>
          </cell>
          <cell r="BK4" t="str">
            <v>STOCK</v>
          </cell>
          <cell r="BL4" t="str">
            <v>STOCK</v>
          </cell>
          <cell r="BM4" t="str">
            <v>STOCK</v>
          </cell>
          <cell r="BN4" t="str">
            <v>STOCK</v>
          </cell>
          <cell r="BO4" t="str">
            <v>STOCK</v>
          </cell>
          <cell r="BP4" t="str">
            <v>STOCK</v>
          </cell>
          <cell r="BQ4" t="str">
            <v>STOCK</v>
          </cell>
          <cell r="BR4" t="str">
            <v>STOCK</v>
          </cell>
          <cell r="BS4" t="str">
            <v>STOCK</v>
          </cell>
          <cell r="BT4" t="str">
            <v>STOCK</v>
          </cell>
          <cell r="BU4" t="str">
            <v>STOCK</v>
          </cell>
          <cell r="BV4" t="str">
            <v>STOCK</v>
          </cell>
          <cell r="BW4" t="str">
            <v>STOCK</v>
          </cell>
          <cell r="BX4" t="str">
            <v>STOCK</v>
          </cell>
          <cell r="BY4" t="str">
            <v>STOCK</v>
          </cell>
          <cell r="BZ4" t="str">
            <v>STOCK</v>
          </cell>
          <cell r="CA4" t="str">
            <v>STOCK</v>
          </cell>
          <cell r="CB4" t="str">
            <v>STOCK</v>
          </cell>
          <cell r="CC4" t="str">
            <v>STOCK</v>
          </cell>
          <cell r="CD4" t="str">
            <v>STOCK</v>
          </cell>
          <cell r="CE4" t="str">
            <v>STOCK</v>
          </cell>
          <cell r="CF4" t="str">
            <v>STOCK</v>
          </cell>
          <cell r="CG4" t="str">
            <v>STOCK</v>
          </cell>
          <cell r="CH4" t="str">
            <v>STOCK</v>
          </cell>
          <cell r="CI4" t="str">
            <v>STOCK</v>
          </cell>
          <cell r="CJ4" t="str">
            <v>STOCK</v>
          </cell>
          <cell r="CK4" t="str">
            <v>STOCK</v>
          </cell>
          <cell r="CL4" t="str">
            <v>STOCK</v>
          </cell>
          <cell r="CM4" t="str">
            <v>STOCK</v>
          </cell>
          <cell r="CN4" t="str">
            <v>STOCK</v>
          </cell>
          <cell r="CO4" t="str">
            <v>STOCK</v>
          </cell>
          <cell r="CP4" t="str">
            <v>STOCK</v>
          </cell>
          <cell r="CQ4" t="str">
            <v>STOCK</v>
          </cell>
          <cell r="CR4" t="str">
            <v>STOCK</v>
          </cell>
          <cell r="CS4" t="str">
            <v>STOCK</v>
          </cell>
          <cell r="CT4" t="str">
            <v>STOCK</v>
          </cell>
          <cell r="CU4" t="str">
            <v>STOCK</v>
          </cell>
          <cell r="CV4" t="str">
            <v>STOCK</v>
          </cell>
          <cell r="CW4" t="str">
            <v>STOCK</v>
          </cell>
          <cell r="CX4" t="str">
            <v>STOCK</v>
          </cell>
          <cell r="CY4" t="str">
            <v>STOCK</v>
          </cell>
          <cell r="CZ4" t="str">
            <v>STOCK</v>
          </cell>
          <cell r="DA4" t="str">
            <v>STOCK</v>
          </cell>
          <cell r="DB4" t="str">
            <v>STOCK</v>
          </cell>
          <cell r="DC4" t="str">
            <v>STOCK</v>
          </cell>
          <cell r="DD4" t="str">
            <v>STOCK</v>
          </cell>
          <cell r="DE4" t="str">
            <v>STOCK</v>
          </cell>
          <cell r="DF4" t="str">
            <v>STOCK</v>
          </cell>
          <cell r="DG4" t="str">
            <v>STOCK</v>
          </cell>
          <cell r="DH4" t="str">
            <v>STOCK</v>
          </cell>
          <cell r="DI4" t="str">
            <v>STOCK</v>
          </cell>
          <cell r="DJ4" t="str">
            <v>STOCK</v>
          </cell>
          <cell r="DK4" t="str">
            <v>STOCK</v>
          </cell>
          <cell r="DL4" t="str">
            <v>STOCK</v>
          </cell>
          <cell r="DM4" t="str">
            <v>STOCK</v>
          </cell>
          <cell r="DN4" t="str">
            <v>STOCK</v>
          </cell>
          <cell r="DO4" t="str">
            <v>STOCK</v>
          </cell>
          <cell r="DP4" t="str">
            <v>STOCK</v>
          </cell>
          <cell r="DQ4" t="str">
            <v>STOCK</v>
          </cell>
          <cell r="DR4" t="str">
            <v>STOCK</v>
          </cell>
          <cell r="DS4" t="str">
            <v>STOCK</v>
          </cell>
          <cell r="DT4" t="str">
            <v>STOCK</v>
          </cell>
          <cell r="DU4" t="str">
            <v>STOCK</v>
          </cell>
          <cell r="DV4" t="str">
            <v>STOCK</v>
          </cell>
          <cell r="DW4" t="str">
            <v>STOCK</v>
          </cell>
          <cell r="DX4" t="str">
            <v>STOCK</v>
          </cell>
          <cell r="DY4" t="str">
            <v>STOCK</v>
          </cell>
          <cell r="DZ4" t="str">
            <v>STOCK</v>
          </cell>
          <cell r="EA4" t="str">
            <v>STOCK</v>
          </cell>
          <cell r="EB4" t="str">
            <v>STOCK</v>
          </cell>
          <cell r="EC4" t="str">
            <v>STOCK</v>
          </cell>
          <cell r="ED4" t="str">
            <v>STOCK</v>
          </cell>
          <cell r="EE4" t="str">
            <v>STOCK</v>
          </cell>
          <cell r="EF4" t="str">
            <v>STOCK</v>
          </cell>
          <cell r="EG4" t="str">
            <v>STOCK</v>
          </cell>
          <cell r="EH4" t="str">
            <v>STOCK</v>
          </cell>
          <cell r="EI4" t="str">
            <v>STOCK</v>
          </cell>
          <cell r="EJ4" t="str">
            <v>STOCK</v>
          </cell>
          <cell r="EK4" t="str">
            <v>STOCK</v>
          </cell>
          <cell r="EL4" t="str">
            <v>STOCK</v>
          </cell>
          <cell r="EM4" t="str">
            <v>STOCK</v>
          </cell>
          <cell r="EN4" t="str">
            <v>STOCK</v>
          </cell>
          <cell r="EO4" t="str">
            <v>STOCK</v>
          </cell>
          <cell r="EP4" t="str">
            <v>STOCK</v>
          </cell>
          <cell r="EQ4" t="str">
            <v>STOCK</v>
          </cell>
          <cell r="ER4" t="str">
            <v>STOCK</v>
          </cell>
          <cell r="ES4" t="str">
            <v>STOCK</v>
          </cell>
          <cell r="ET4" t="str">
            <v>STOCK</v>
          </cell>
          <cell r="EU4" t="str">
            <v>STOCK</v>
          </cell>
          <cell r="EV4" t="str">
            <v>STOCK</v>
          </cell>
          <cell r="EW4" t="str">
            <v>STOCK</v>
          </cell>
          <cell r="EX4" t="str">
            <v>STOCK</v>
          </cell>
          <cell r="EY4" t="str">
            <v>STOCK</v>
          </cell>
          <cell r="EZ4" t="str">
            <v>STOCK</v>
          </cell>
          <cell r="FA4" t="str">
            <v>STOCK</v>
          </cell>
          <cell r="FB4" t="str">
            <v>STOCK</v>
          </cell>
          <cell r="FC4" t="str">
            <v>STOCK</v>
          </cell>
          <cell r="FD4" t="str">
            <v>STOCK</v>
          </cell>
          <cell r="FE4" t="str">
            <v>STOCK</v>
          </cell>
          <cell r="FF4" t="str">
            <v>STOCK</v>
          </cell>
          <cell r="FG4" t="str">
            <v>STOCK</v>
          </cell>
          <cell r="FH4" t="str">
            <v>STOCK</v>
          </cell>
          <cell r="FI4" t="str">
            <v>STOCK</v>
          </cell>
          <cell r="FJ4" t="str">
            <v>STOCK</v>
          </cell>
          <cell r="FK4" t="str">
            <v>STOCK</v>
          </cell>
          <cell r="FL4" t="str">
            <v>STOCK</v>
          </cell>
          <cell r="FM4" t="str">
            <v>STOCK</v>
          </cell>
          <cell r="FN4" t="str">
            <v>STOCK</v>
          </cell>
          <cell r="FO4" t="str">
            <v>STOCK</v>
          </cell>
          <cell r="FP4" t="str">
            <v>STOCK</v>
          </cell>
          <cell r="FQ4" t="str">
            <v>STOCK</v>
          </cell>
          <cell r="FR4" t="str">
            <v>STOCK</v>
          </cell>
          <cell r="FS4" t="str">
            <v>STOCK</v>
          </cell>
          <cell r="FT4" t="str">
            <v>STOCK</v>
          </cell>
          <cell r="FU4" t="str">
            <v>STOCK</v>
          </cell>
          <cell r="FV4" t="str">
            <v>STOCK</v>
          </cell>
          <cell r="FW4" t="str">
            <v>STOCK</v>
          </cell>
          <cell r="FX4" t="str">
            <v>STOCK</v>
          </cell>
          <cell r="FY4" t="str">
            <v>STOCK</v>
          </cell>
          <cell r="FZ4" t="str">
            <v>STOCK</v>
          </cell>
          <cell r="GA4" t="str">
            <v>STOCK</v>
          </cell>
          <cell r="GB4" t="str">
            <v>STOCK</v>
          </cell>
          <cell r="GC4" t="str">
            <v>STOCK</v>
          </cell>
          <cell r="GD4" t="str">
            <v>STOCK</v>
          </cell>
          <cell r="GE4" t="str">
            <v>STOCK</v>
          </cell>
          <cell r="GF4" t="str">
            <v>STOCK</v>
          </cell>
          <cell r="GG4" t="str">
            <v>STOCK</v>
          </cell>
          <cell r="GH4" t="str">
            <v>STOCK</v>
          </cell>
          <cell r="GI4" t="str">
            <v>STOCK</v>
          </cell>
          <cell r="GJ4" t="str">
            <v>STOCK</v>
          </cell>
          <cell r="GK4" t="str">
            <v>STOCK</v>
          </cell>
          <cell r="GL4" t="str">
            <v>STOCK</v>
          </cell>
          <cell r="GM4" t="str">
            <v>STOCK</v>
          </cell>
          <cell r="GN4" t="str">
            <v>STOCK</v>
          </cell>
          <cell r="GO4" t="str">
            <v>STOCK</v>
          </cell>
          <cell r="GP4" t="str">
            <v>STOCK</v>
          </cell>
          <cell r="GQ4" t="str">
            <v>STOCK</v>
          </cell>
          <cell r="GR4" t="str">
            <v>STOCK</v>
          </cell>
          <cell r="GS4" t="str">
            <v>STOCK</v>
          </cell>
          <cell r="GT4" t="str">
            <v>STOCK</v>
          </cell>
          <cell r="GU4" t="str">
            <v>STOCK</v>
          </cell>
          <cell r="GV4" t="str">
            <v>STOCK</v>
          </cell>
          <cell r="GW4" t="str">
            <v>STOCK</v>
          </cell>
          <cell r="GX4" t="str">
            <v>STOCK</v>
          </cell>
          <cell r="GY4" t="str">
            <v>STOCK</v>
          </cell>
          <cell r="GZ4" t="str">
            <v>STOCK</v>
          </cell>
          <cell r="HA4" t="str">
            <v>STOCK</v>
          </cell>
          <cell r="HB4" t="str">
            <v>STOCK</v>
          </cell>
          <cell r="HC4" t="str">
            <v>STOCK</v>
          </cell>
          <cell r="HD4" t="str">
            <v>STOCK</v>
          </cell>
          <cell r="HE4" t="str">
            <v>STOCK</v>
          </cell>
          <cell r="HF4" t="str">
            <v>STOCK</v>
          </cell>
          <cell r="HG4" t="str">
            <v>STOCK</v>
          </cell>
          <cell r="HH4" t="str">
            <v>STOCK</v>
          </cell>
          <cell r="HI4" t="str">
            <v>STOCK</v>
          </cell>
          <cell r="HJ4" t="str">
            <v>STOCK</v>
          </cell>
          <cell r="HK4" t="str">
            <v>STOCK</v>
          </cell>
          <cell r="HL4" t="str">
            <v>STOCK</v>
          </cell>
          <cell r="HM4" t="str">
            <v>STOCK</v>
          </cell>
          <cell r="HN4" t="str">
            <v>STOCK</v>
          </cell>
          <cell r="HO4" t="str">
            <v>STOCK</v>
          </cell>
          <cell r="HP4" t="str">
            <v>STOCK</v>
          </cell>
          <cell r="HQ4" t="str">
            <v>STOCK</v>
          </cell>
          <cell r="HR4" t="str">
            <v>STOCK</v>
          </cell>
          <cell r="HS4" t="str">
            <v>STOCK</v>
          </cell>
          <cell r="HT4" t="str">
            <v>STOCK</v>
          </cell>
          <cell r="HU4" t="str">
            <v>STOCK</v>
          </cell>
          <cell r="HV4" t="str">
            <v>STOCK</v>
          </cell>
          <cell r="HW4" t="str">
            <v>STOCK</v>
          </cell>
          <cell r="HX4" t="str">
            <v>STOCK</v>
          </cell>
          <cell r="HY4" t="str">
            <v>STOCK</v>
          </cell>
          <cell r="HZ4" t="str">
            <v>STOCK</v>
          </cell>
          <cell r="IA4" t="str">
            <v>STOCK</v>
          </cell>
          <cell r="IB4" t="str">
            <v>STOCK</v>
          </cell>
          <cell r="IC4" t="str">
            <v>STOCK</v>
          </cell>
          <cell r="ID4" t="str">
            <v>STOCK</v>
          </cell>
          <cell r="IE4" t="str">
            <v>STOCK</v>
          </cell>
          <cell r="IF4" t="str">
            <v>STOCK</v>
          </cell>
          <cell r="IG4" t="str">
            <v>STOCK</v>
          </cell>
          <cell r="IH4" t="str">
            <v>STOCK</v>
          </cell>
          <cell r="II4" t="str">
            <v>STOCK</v>
          </cell>
          <cell r="IJ4" t="str">
            <v>STOCK</v>
          </cell>
          <cell r="IK4" t="str">
            <v>STOCK</v>
          </cell>
          <cell r="IL4" t="str">
            <v>STOCK</v>
          </cell>
          <cell r="IM4" t="str">
            <v>STOCK</v>
          </cell>
          <cell r="IN4" t="str">
            <v>STOCK</v>
          </cell>
          <cell r="IO4" t="str">
            <v>STOCK</v>
          </cell>
          <cell r="IP4" t="str">
            <v>STOCK</v>
          </cell>
          <cell r="IQ4" t="str">
            <v>STOCK</v>
          </cell>
        </row>
        <row r="5">
          <cell r="B5" t="str">
            <v>Annual</v>
          </cell>
          <cell r="C5" t="str">
            <v>Annual</v>
          </cell>
          <cell r="D5" t="str">
            <v>Annual</v>
          </cell>
          <cell r="E5" t="str">
            <v>Annual</v>
          </cell>
          <cell r="F5" t="str">
            <v>Annual</v>
          </cell>
          <cell r="G5" t="str">
            <v>Annual</v>
          </cell>
          <cell r="H5" t="str">
            <v>Annual</v>
          </cell>
          <cell r="I5" t="str">
            <v>Annual</v>
          </cell>
          <cell r="J5" t="str">
            <v>Annual</v>
          </cell>
          <cell r="K5" t="str">
            <v>Annual</v>
          </cell>
          <cell r="L5" t="str">
            <v>Annual</v>
          </cell>
          <cell r="M5" t="str">
            <v>Annual</v>
          </cell>
          <cell r="N5" t="str">
            <v>Annual</v>
          </cell>
          <cell r="O5" t="str">
            <v>Annual</v>
          </cell>
          <cell r="P5" t="str">
            <v>Annual</v>
          </cell>
          <cell r="Q5" t="str">
            <v>Annual</v>
          </cell>
          <cell r="R5" t="str">
            <v>Annual</v>
          </cell>
          <cell r="S5" t="str">
            <v>Annual</v>
          </cell>
          <cell r="T5" t="str">
            <v>Annual</v>
          </cell>
          <cell r="U5" t="str">
            <v>Annual</v>
          </cell>
          <cell r="V5" t="str">
            <v>Annual</v>
          </cell>
          <cell r="W5" t="str">
            <v>Annual</v>
          </cell>
          <cell r="X5" t="str">
            <v>Annual</v>
          </cell>
          <cell r="Y5" t="str">
            <v>Annual</v>
          </cell>
          <cell r="Z5" t="str">
            <v>Annual</v>
          </cell>
          <cell r="AA5" t="str">
            <v>Annual</v>
          </cell>
          <cell r="AB5" t="str">
            <v>Annual</v>
          </cell>
          <cell r="AC5" t="str">
            <v>Annual</v>
          </cell>
          <cell r="AD5" t="str">
            <v>Annual</v>
          </cell>
          <cell r="AE5" t="str">
            <v>Annual</v>
          </cell>
          <cell r="AF5" t="str">
            <v>Annual</v>
          </cell>
          <cell r="AG5" t="str">
            <v>Annual</v>
          </cell>
          <cell r="AH5" t="str">
            <v>Annual</v>
          </cell>
          <cell r="AI5" t="str">
            <v>Annual</v>
          </cell>
          <cell r="AJ5" t="str">
            <v>Annual</v>
          </cell>
          <cell r="AK5" t="str">
            <v>Annual</v>
          </cell>
          <cell r="AL5" t="str">
            <v>Annual</v>
          </cell>
          <cell r="AM5" t="str">
            <v>Annual</v>
          </cell>
          <cell r="AN5" t="str">
            <v>Annual</v>
          </cell>
          <cell r="AO5" t="str">
            <v>Annual</v>
          </cell>
          <cell r="AP5" t="str">
            <v>Annual</v>
          </cell>
          <cell r="AQ5" t="str">
            <v>Annual</v>
          </cell>
          <cell r="AR5" t="str">
            <v>Annual</v>
          </cell>
          <cell r="AS5" t="str">
            <v>Annual</v>
          </cell>
          <cell r="AT5" t="str">
            <v>Annual</v>
          </cell>
          <cell r="AU5" t="str">
            <v>Annual</v>
          </cell>
          <cell r="AV5" t="str">
            <v>Annual</v>
          </cell>
          <cell r="AW5" t="str">
            <v>Annual</v>
          </cell>
          <cell r="AX5" t="str">
            <v>Annual</v>
          </cell>
          <cell r="AY5" t="str">
            <v>Annual</v>
          </cell>
          <cell r="AZ5" t="str">
            <v>Annual</v>
          </cell>
          <cell r="BA5" t="str">
            <v>Annual</v>
          </cell>
          <cell r="BB5" t="str">
            <v>Annual</v>
          </cell>
          <cell r="BC5" t="str">
            <v>Annual</v>
          </cell>
          <cell r="BD5" t="str">
            <v>Annual</v>
          </cell>
          <cell r="BE5" t="str">
            <v>Annual</v>
          </cell>
          <cell r="BF5" t="str">
            <v>Annual</v>
          </cell>
          <cell r="BG5" t="str">
            <v>Annual</v>
          </cell>
          <cell r="BH5" t="str">
            <v>Annual</v>
          </cell>
          <cell r="BI5" t="str">
            <v>Annual</v>
          </cell>
          <cell r="BJ5" t="str">
            <v>Annual</v>
          </cell>
          <cell r="BK5" t="str">
            <v>Annual</v>
          </cell>
          <cell r="BL5" t="str">
            <v>Annual</v>
          </cell>
          <cell r="BM5" t="str">
            <v>Annual</v>
          </cell>
          <cell r="BN5" t="str">
            <v>Annual</v>
          </cell>
          <cell r="BO5" t="str">
            <v>Annual</v>
          </cell>
          <cell r="BP5" t="str">
            <v>Annual</v>
          </cell>
          <cell r="BQ5" t="str">
            <v>Annual</v>
          </cell>
          <cell r="BR5" t="str">
            <v>Annual</v>
          </cell>
          <cell r="BS5" t="str">
            <v>Annual</v>
          </cell>
          <cell r="BT5" t="str">
            <v>Annual</v>
          </cell>
          <cell r="BU5" t="str">
            <v>Annual</v>
          </cell>
          <cell r="BV5" t="str">
            <v>Annual</v>
          </cell>
          <cell r="BW5" t="str">
            <v>Annual</v>
          </cell>
          <cell r="BX5" t="str">
            <v>Annual</v>
          </cell>
          <cell r="BY5" t="str">
            <v>Annual</v>
          </cell>
          <cell r="BZ5" t="str">
            <v>Annual</v>
          </cell>
          <cell r="CA5" t="str">
            <v>Annual</v>
          </cell>
          <cell r="CB5" t="str">
            <v>Annual</v>
          </cell>
          <cell r="CC5" t="str">
            <v>Annual</v>
          </cell>
          <cell r="CD5" t="str">
            <v>Annual</v>
          </cell>
          <cell r="CE5" t="str">
            <v>Annual</v>
          </cell>
          <cell r="CF5" t="str">
            <v>Annual</v>
          </cell>
          <cell r="CG5" t="str">
            <v>Annual</v>
          </cell>
          <cell r="CH5" t="str">
            <v>Annual</v>
          </cell>
          <cell r="CI5" t="str">
            <v>Annual</v>
          </cell>
          <cell r="CJ5" t="str">
            <v>Annual</v>
          </cell>
          <cell r="CK5" t="str">
            <v>Annual</v>
          </cell>
          <cell r="CL5" t="str">
            <v>Annual</v>
          </cell>
          <cell r="CM5" t="str">
            <v>Annual</v>
          </cell>
          <cell r="CN5" t="str">
            <v>Annual</v>
          </cell>
          <cell r="CO5" t="str">
            <v>Annual</v>
          </cell>
          <cell r="CP5" t="str">
            <v>Annual</v>
          </cell>
          <cell r="CQ5" t="str">
            <v>Annual</v>
          </cell>
          <cell r="CR5" t="str">
            <v>Annual</v>
          </cell>
          <cell r="CS5" t="str">
            <v>Annual</v>
          </cell>
          <cell r="CT5" t="str">
            <v>Annual</v>
          </cell>
          <cell r="CU5" t="str">
            <v>Annual</v>
          </cell>
          <cell r="CV5" t="str">
            <v>Annual</v>
          </cell>
          <cell r="CW5" t="str">
            <v>Annual</v>
          </cell>
          <cell r="CX5" t="str">
            <v>Annual</v>
          </cell>
          <cell r="CY5" t="str">
            <v>Annual</v>
          </cell>
          <cell r="CZ5" t="str">
            <v>Annual</v>
          </cell>
          <cell r="DA5" t="str">
            <v>Annual</v>
          </cell>
          <cell r="DB5" t="str">
            <v>Annual</v>
          </cell>
          <cell r="DC5" t="str">
            <v>Annual</v>
          </cell>
          <cell r="DD5" t="str">
            <v>Annual</v>
          </cell>
          <cell r="DE5" t="str">
            <v>Annual</v>
          </cell>
          <cell r="DF5" t="str">
            <v>Annual</v>
          </cell>
          <cell r="DG5" t="str">
            <v>Annual</v>
          </cell>
          <cell r="DH5" t="str">
            <v>Annual</v>
          </cell>
          <cell r="DI5" t="str">
            <v>Annual</v>
          </cell>
          <cell r="DJ5" t="str">
            <v>Annual</v>
          </cell>
          <cell r="DK5" t="str">
            <v>Annual</v>
          </cell>
          <cell r="DL5" t="str">
            <v>Annual</v>
          </cell>
          <cell r="DM5" t="str">
            <v>Annual</v>
          </cell>
          <cell r="DN5" t="str">
            <v>Annual</v>
          </cell>
          <cell r="DO5" t="str">
            <v>Annual</v>
          </cell>
          <cell r="DP5" t="str">
            <v>Annual</v>
          </cell>
          <cell r="DQ5" t="str">
            <v>Annual</v>
          </cell>
          <cell r="DR5" t="str">
            <v>Annual</v>
          </cell>
          <cell r="DS5" t="str">
            <v>Annual</v>
          </cell>
          <cell r="DT5" t="str">
            <v>Annual</v>
          </cell>
          <cell r="DU5" t="str">
            <v>Annual</v>
          </cell>
          <cell r="DV5" t="str">
            <v>Annual</v>
          </cell>
          <cell r="DW5" t="str">
            <v>Annual</v>
          </cell>
          <cell r="DX5" t="str">
            <v>Annual</v>
          </cell>
          <cell r="DY5" t="str">
            <v>Annual</v>
          </cell>
          <cell r="DZ5" t="str">
            <v>Annual</v>
          </cell>
          <cell r="EA5" t="str">
            <v>Annual</v>
          </cell>
          <cell r="EB5" t="str">
            <v>Annual</v>
          </cell>
          <cell r="EC5" t="str">
            <v>Annual</v>
          </cell>
          <cell r="ED5" t="str">
            <v>Annual</v>
          </cell>
          <cell r="EE5" t="str">
            <v>Annual</v>
          </cell>
          <cell r="EF5" t="str">
            <v>Annual</v>
          </cell>
          <cell r="EG5" t="str">
            <v>Annual</v>
          </cell>
          <cell r="EH5" t="str">
            <v>Annual</v>
          </cell>
          <cell r="EI5" t="str">
            <v>Annual</v>
          </cell>
          <cell r="EJ5" t="str">
            <v>Annual</v>
          </cell>
          <cell r="EK5" t="str">
            <v>Annual</v>
          </cell>
          <cell r="EL5" t="str">
            <v>Annual</v>
          </cell>
          <cell r="EM5" t="str">
            <v>Annual</v>
          </cell>
          <cell r="EN5" t="str">
            <v>Annual</v>
          </cell>
          <cell r="EO5" t="str">
            <v>Annual</v>
          </cell>
          <cell r="EP5" t="str">
            <v>Annual</v>
          </cell>
          <cell r="EQ5" t="str">
            <v>Annual</v>
          </cell>
          <cell r="ER5" t="str">
            <v>Annual</v>
          </cell>
          <cell r="ES5" t="str">
            <v>Annual</v>
          </cell>
          <cell r="ET5" t="str">
            <v>Annual</v>
          </cell>
          <cell r="EU5" t="str">
            <v>Annual</v>
          </cell>
          <cell r="EV5" t="str">
            <v>Annual</v>
          </cell>
          <cell r="EW5" t="str">
            <v>Annual</v>
          </cell>
          <cell r="EX5" t="str">
            <v>Annual</v>
          </cell>
          <cell r="EY5" t="str">
            <v>Annual</v>
          </cell>
          <cell r="EZ5" t="str">
            <v>Annual</v>
          </cell>
          <cell r="FA5" t="str">
            <v>Annual</v>
          </cell>
          <cell r="FB5" t="str">
            <v>Annual</v>
          </cell>
          <cell r="FC5" t="str">
            <v>Annual</v>
          </cell>
          <cell r="FD5" t="str">
            <v>Annual</v>
          </cell>
          <cell r="FE5" t="str">
            <v>Annual</v>
          </cell>
          <cell r="FF5" t="str">
            <v>Annual</v>
          </cell>
          <cell r="FG5" t="str">
            <v>Annual</v>
          </cell>
          <cell r="FH5" t="str">
            <v>Annual</v>
          </cell>
          <cell r="FI5" t="str">
            <v>Annual</v>
          </cell>
          <cell r="FJ5" t="str">
            <v>Annual</v>
          </cell>
          <cell r="FK5" t="str">
            <v>Annual</v>
          </cell>
          <cell r="FL5" t="str">
            <v>Annual</v>
          </cell>
          <cell r="FM5" t="str">
            <v>Annual</v>
          </cell>
          <cell r="FN5" t="str">
            <v>Annual</v>
          </cell>
          <cell r="FO5" t="str">
            <v>Annual</v>
          </cell>
          <cell r="FP5" t="str">
            <v>Annual</v>
          </cell>
          <cell r="FQ5" t="str">
            <v>Annual</v>
          </cell>
          <cell r="FR5" t="str">
            <v>Annual</v>
          </cell>
          <cell r="FS5" t="str">
            <v>Annual</v>
          </cell>
          <cell r="FT5" t="str">
            <v>Annual</v>
          </cell>
          <cell r="FU5" t="str">
            <v>Annual</v>
          </cell>
          <cell r="FV5" t="str">
            <v>Annual</v>
          </cell>
          <cell r="FW5" t="str">
            <v>Annual</v>
          </cell>
          <cell r="FX5" t="str">
            <v>Annual</v>
          </cell>
          <cell r="FY5" t="str">
            <v>Annual</v>
          </cell>
          <cell r="FZ5" t="str">
            <v>Annual</v>
          </cell>
          <cell r="GA5" t="str">
            <v>Annual</v>
          </cell>
          <cell r="GB5" t="str">
            <v>Annual</v>
          </cell>
          <cell r="GC5" t="str">
            <v>Annual</v>
          </cell>
          <cell r="GD5" t="str">
            <v>Annual</v>
          </cell>
          <cell r="GE5" t="str">
            <v>Annual</v>
          </cell>
          <cell r="GF5" t="str">
            <v>Annual</v>
          </cell>
          <cell r="GG5" t="str">
            <v>Annual</v>
          </cell>
          <cell r="GH5" t="str">
            <v>Annual</v>
          </cell>
          <cell r="GI5" t="str">
            <v>Annual</v>
          </cell>
          <cell r="GJ5" t="str">
            <v>Annual</v>
          </cell>
          <cell r="GK5" t="str">
            <v>Annual</v>
          </cell>
          <cell r="GL5" t="str">
            <v>Annual</v>
          </cell>
          <cell r="GM5" t="str">
            <v>Annual</v>
          </cell>
          <cell r="GN5" t="str">
            <v>Annual</v>
          </cell>
          <cell r="GO5" t="str">
            <v>Annual</v>
          </cell>
          <cell r="GP5" t="str">
            <v>Annual</v>
          </cell>
          <cell r="GQ5" t="str">
            <v>Annual</v>
          </cell>
          <cell r="GR5" t="str">
            <v>Annual</v>
          </cell>
          <cell r="GS5" t="str">
            <v>Annual</v>
          </cell>
          <cell r="GT5" t="str">
            <v>Annual</v>
          </cell>
          <cell r="GU5" t="str">
            <v>Annual</v>
          </cell>
          <cell r="GV5" t="str">
            <v>Annual</v>
          </cell>
          <cell r="GW5" t="str">
            <v>Annual</v>
          </cell>
          <cell r="GX5" t="str">
            <v>Annual</v>
          </cell>
          <cell r="GY5" t="str">
            <v>Annual</v>
          </cell>
          <cell r="GZ5" t="str">
            <v>Annual</v>
          </cell>
          <cell r="HA5" t="str">
            <v>Annual</v>
          </cell>
          <cell r="HB5" t="str">
            <v>Annual</v>
          </cell>
          <cell r="HC5" t="str">
            <v>Annual</v>
          </cell>
          <cell r="HD5" t="str">
            <v>Annual</v>
          </cell>
          <cell r="HE5" t="str">
            <v>Annual</v>
          </cell>
          <cell r="HF5" t="str">
            <v>Annual</v>
          </cell>
          <cell r="HG5" t="str">
            <v>Annual</v>
          </cell>
          <cell r="HH5" t="str">
            <v>Annual</v>
          </cell>
          <cell r="HI5" t="str">
            <v>Annual</v>
          </cell>
          <cell r="HJ5" t="str">
            <v>Annual</v>
          </cell>
          <cell r="HK5" t="str">
            <v>Annual</v>
          </cell>
          <cell r="HL5" t="str">
            <v>Annual</v>
          </cell>
          <cell r="HM5" t="str">
            <v>Annual</v>
          </cell>
          <cell r="HN5" t="str">
            <v>Annual</v>
          </cell>
          <cell r="HO5" t="str">
            <v>Annual</v>
          </cell>
          <cell r="HP5" t="str">
            <v>Annual</v>
          </cell>
          <cell r="HQ5" t="str">
            <v>Annual</v>
          </cell>
          <cell r="HR5" t="str">
            <v>Annual</v>
          </cell>
          <cell r="HS5" t="str">
            <v>Annual</v>
          </cell>
          <cell r="HT5" t="str">
            <v>Annual</v>
          </cell>
          <cell r="HU5" t="str">
            <v>Annual</v>
          </cell>
          <cell r="HV5" t="str">
            <v>Annual</v>
          </cell>
          <cell r="HW5" t="str">
            <v>Annual</v>
          </cell>
          <cell r="HX5" t="str">
            <v>Annual</v>
          </cell>
          <cell r="HY5" t="str">
            <v>Annual</v>
          </cell>
          <cell r="HZ5" t="str">
            <v>Annual</v>
          </cell>
          <cell r="IA5" t="str">
            <v>Annual</v>
          </cell>
          <cell r="IB5" t="str">
            <v>Annual</v>
          </cell>
          <cell r="IC5" t="str">
            <v>Annual</v>
          </cell>
          <cell r="ID5" t="str">
            <v>Annual</v>
          </cell>
          <cell r="IE5" t="str">
            <v>Annual</v>
          </cell>
          <cell r="IF5" t="str">
            <v>Annual</v>
          </cell>
          <cell r="IG5" t="str">
            <v>Annual</v>
          </cell>
          <cell r="IH5" t="str">
            <v>Annual</v>
          </cell>
          <cell r="II5" t="str">
            <v>Annual</v>
          </cell>
          <cell r="IJ5" t="str">
            <v>Annual</v>
          </cell>
          <cell r="IK5" t="str">
            <v>Annual</v>
          </cell>
          <cell r="IL5" t="str">
            <v>Annual</v>
          </cell>
          <cell r="IM5" t="str">
            <v>Annual</v>
          </cell>
          <cell r="IN5" t="str">
            <v>Annual</v>
          </cell>
          <cell r="IO5" t="str">
            <v>Annual</v>
          </cell>
          <cell r="IP5" t="str">
            <v>Annual</v>
          </cell>
          <cell r="IQ5" t="str">
            <v>Annual</v>
          </cell>
        </row>
        <row r="6">
          <cell r="B6">
            <v>2</v>
          </cell>
          <cell r="C6">
            <v>2</v>
          </cell>
          <cell r="D6">
            <v>2</v>
          </cell>
          <cell r="E6">
            <v>2</v>
          </cell>
          <cell r="F6">
            <v>2</v>
          </cell>
          <cell r="G6">
            <v>2</v>
          </cell>
          <cell r="H6">
            <v>2</v>
          </cell>
          <cell r="I6">
            <v>2</v>
          </cell>
          <cell r="J6">
            <v>2</v>
          </cell>
          <cell r="K6">
            <v>2</v>
          </cell>
          <cell r="L6">
            <v>2</v>
          </cell>
          <cell r="M6">
            <v>2</v>
          </cell>
          <cell r="N6">
            <v>2</v>
          </cell>
          <cell r="O6">
            <v>2</v>
          </cell>
          <cell r="P6">
            <v>2</v>
          </cell>
          <cell r="Q6">
            <v>2</v>
          </cell>
          <cell r="R6">
            <v>2</v>
          </cell>
          <cell r="S6">
            <v>2</v>
          </cell>
          <cell r="T6">
            <v>2</v>
          </cell>
          <cell r="U6">
            <v>2</v>
          </cell>
          <cell r="V6">
            <v>2</v>
          </cell>
          <cell r="W6">
            <v>2</v>
          </cell>
          <cell r="X6">
            <v>2</v>
          </cell>
          <cell r="Y6">
            <v>2</v>
          </cell>
          <cell r="Z6">
            <v>2</v>
          </cell>
          <cell r="AA6">
            <v>2</v>
          </cell>
          <cell r="AB6">
            <v>2</v>
          </cell>
          <cell r="AC6">
            <v>2</v>
          </cell>
          <cell r="AD6">
            <v>2</v>
          </cell>
          <cell r="AE6">
            <v>2</v>
          </cell>
          <cell r="AF6">
            <v>2</v>
          </cell>
          <cell r="AG6">
            <v>2</v>
          </cell>
          <cell r="AH6">
            <v>2</v>
          </cell>
          <cell r="AI6">
            <v>2</v>
          </cell>
          <cell r="AJ6">
            <v>2</v>
          </cell>
          <cell r="AK6">
            <v>2</v>
          </cell>
          <cell r="AL6">
            <v>2</v>
          </cell>
          <cell r="AM6">
            <v>2</v>
          </cell>
          <cell r="AN6">
            <v>2</v>
          </cell>
          <cell r="AO6">
            <v>2</v>
          </cell>
          <cell r="AP6">
            <v>2</v>
          </cell>
          <cell r="AQ6">
            <v>2</v>
          </cell>
          <cell r="AR6">
            <v>2</v>
          </cell>
          <cell r="AS6">
            <v>2</v>
          </cell>
          <cell r="AT6">
            <v>2</v>
          </cell>
          <cell r="AU6">
            <v>2</v>
          </cell>
          <cell r="AV6">
            <v>2</v>
          </cell>
          <cell r="AW6">
            <v>2</v>
          </cell>
          <cell r="AX6">
            <v>2</v>
          </cell>
          <cell r="AY6">
            <v>2</v>
          </cell>
          <cell r="AZ6">
            <v>2</v>
          </cell>
          <cell r="BA6">
            <v>2</v>
          </cell>
          <cell r="BB6">
            <v>2</v>
          </cell>
          <cell r="BC6">
            <v>2</v>
          </cell>
          <cell r="BD6">
            <v>2</v>
          </cell>
          <cell r="BE6">
            <v>2</v>
          </cell>
          <cell r="BF6">
            <v>2</v>
          </cell>
          <cell r="BG6">
            <v>2</v>
          </cell>
          <cell r="BH6">
            <v>2</v>
          </cell>
          <cell r="BI6">
            <v>2</v>
          </cell>
          <cell r="BJ6">
            <v>2</v>
          </cell>
          <cell r="BK6">
            <v>2</v>
          </cell>
          <cell r="BL6">
            <v>2</v>
          </cell>
          <cell r="BM6">
            <v>2</v>
          </cell>
          <cell r="BN6">
            <v>2</v>
          </cell>
          <cell r="BO6">
            <v>2</v>
          </cell>
          <cell r="BP6">
            <v>2</v>
          </cell>
          <cell r="BQ6">
            <v>2</v>
          </cell>
          <cell r="BR6">
            <v>2</v>
          </cell>
          <cell r="BS6">
            <v>2</v>
          </cell>
          <cell r="BT6">
            <v>2</v>
          </cell>
          <cell r="BU6">
            <v>2</v>
          </cell>
          <cell r="BV6">
            <v>2</v>
          </cell>
          <cell r="BW6">
            <v>2</v>
          </cell>
          <cell r="BX6">
            <v>2</v>
          </cell>
          <cell r="BY6">
            <v>2</v>
          </cell>
          <cell r="BZ6">
            <v>2</v>
          </cell>
          <cell r="CA6">
            <v>2</v>
          </cell>
          <cell r="CB6">
            <v>2</v>
          </cell>
          <cell r="CC6">
            <v>2</v>
          </cell>
          <cell r="CD6">
            <v>2</v>
          </cell>
          <cell r="CE6">
            <v>2</v>
          </cell>
          <cell r="CF6">
            <v>2</v>
          </cell>
          <cell r="CG6">
            <v>2</v>
          </cell>
          <cell r="CH6">
            <v>2</v>
          </cell>
          <cell r="CI6">
            <v>2</v>
          </cell>
          <cell r="CJ6">
            <v>2</v>
          </cell>
          <cell r="CK6">
            <v>2</v>
          </cell>
          <cell r="CL6">
            <v>2</v>
          </cell>
          <cell r="CM6">
            <v>2</v>
          </cell>
          <cell r="CN6">
            <v>2</v>
          </cell>
          <cell r="CO6">
            <v>2</v>
          </cell>
          <cell r="CP6">
            <v>2</v>
          </cell>
          <cell r="CQ6">
            <v>2</v>
          </cell>
          <cell r="CR6">
            <v>2</v>
          </cell>
          <cell r="CS6">
            <v>2</v>
          </cell>
          <cell r="CT6">
            <v>2</v>
          </cell>
          <cell r="CU6">
            <v>2</v>
          </cell>
          <cell r="CV6">
            <v>2</v>
          </cell>
          <cell r="CW6">
            <v>2</v>
          </cell>
          <cell r="CX6">
            <v>2</v>
          </cell>
          <cell r="CY6">
            <v>2</v>
          </cell>
          <cell r="CZ6">
            <v>2</v>
          </cell>
          <cell r="DA6">
            <v>2</v>
          </cell>
          <cell r="DB6">
            <v>2</v>
          </cell>
          <cell r="DC6">
            <v>2</v>
          </cell>
          <cell r="DD6">
            <v>2</v>
          </cell>
          <cell r="DE6">
            <v>2</v>
          </cell>
          <cell r="DF6">
            <v>2</v>
          </cell>
          <cell r="DG6">
            <v>2</v>
          </cell>
          <cell r="DH6">
            <v>2</v>
          </cell>
          <cell r="DI6">
            <v>2</v>
          </cell>
          <cell r="DJ6">
            <v>2</v>
          </cell>
          <cell r="DK6">
            <v>2</v>
          </cell>
          <cell r="DL6">
            <v>2</v>
          </cell>
          <cell r="DM6">
            <v>2</v>
          </cell>
          <cell r="DN6">
            <v>2</v>
          </cell>
          <cell r="DO6">
            <v>2</v>
          </cell>
          <cell r="DP6">
            <v>2</v>
          </cell>
          <cell r="DQ6">
            <v>2</v>
          </cell>
          <cell r="DR6">
            <v>2</v>
          </cell>
          <cell r="DS6">
            <v>2</v>
          </cell>
          <cell r="DT6">
            <v>2</v>
          </cell>
          <cell r="DU6">
            <v>2</v>
          </cell>
          <cell r="DV6">
            <v>2</v>
          </cell>
          <cell r="DW6">
            <v>2</v>
          </cell>
          <cell r="DX6">
            <v>2</v>
          </cell>
          <cell r="DY6">
            <v>2</v>
          </cell>
          <cell r="DZ6">
            <v>2</v>
          </cell>
          <cell r="EA6">
            <v>2</v>
          </cell>
          <cell r="EB6">
            <v>2</v>
          </cell>
          <cell r="EC6">
            <v>2</v>
          </cell>
          <cell r="ED6">
            <v>2</v>
          </cell>
          <cell r="EE6">
            <v>2</v>
          </cell>
          <cell r="EF6">
            <v>2</v>
          </cell>
          <cell r="EG6">
            <v>2</v>
          </cell>
          <cell r="EH6">
            <v>2</v>
          </cell>
          <cell r="EI6">
            <v>2</v>
          </cell>
          <cell r="EJ6">
            <v>2</v>
          </cell>
          <cell r="EK6">
            <v>2</v>
          </cell>
          <cell r="EL6">
            <v>2</v>
          </cell>
          <cell r="EM6">
            <v>2</v>
          </cell>
          <cell r="EN6">
            <v>2</v>
          </cell>
          <cell r="EO6">
            <v>2</v>
          </cell>
          <cell r="EP6">
            <v>2</v>
          </cell>
          <cell r="EQ6">
            <v>2</v>
          </cell>
          <cell r="ER6">
            <v>2</v>
          </cell>
          <cell r="ES6">
            <v>2</v>
          </cell>
          <cell r="ET6">
            <v>2</v>
          </cell>
          <cell r="EU6">
            <v>2</v>
          </cell>
          <cell r="EV6">
            <v>2</v>
          </cell>
          <cell r="EW6">
            <v>2</v>
          </cell>
          <cell r="EX6">
            <v>2</v>
          </cell>
          <cell r="EY6">
            <v>2</v>
          </cell>
          <cell r="EZ6">
            <v>2</v>
          </cell>
          <cell r="FA6">
            <v>2</v>
          </cell>
          <cell r="FB6">
            <v>2</v>
          </cell>
          <cell r="FC6">
            <v>2</v>
          </cell>
          <cell r="FD6">
            <v>2</v>
          </cell>
          <cell r="FE6">
            <v>2</v>
          </cell>
          <cell r="FF6">
            <v>2</v>
          </cell>
          <cell r="FG6">
            <v>2</v>
          </cell>
          <cell r="FH6">
            <v>2</v>
          </cell>
          <cell r="FI6">
            <v>2</v>
          </cell>
          <cell r="FJ6">
            <v>2</v>
          </cell>
          <cell r="FK6">
            <v>2</v>
          </cell>
          <cell r="FL6">
            <v>2</v>
          </cell>
          <cell r="FM6">
            <v>2</v>
          </cell>
          <cell r="FN6">
            <v>2</v>
          </cell>
          <cell r="FO6">
            <v>2</v>
          </cell>
          <cell r="FP6">
            <v>2</v>
          </cell>
          <cell r="FQ6">
            <v>2</v>
          </cell>
          <cell r="FR6">
            <v>2</v>
          </cell>
          <cell r="FS6">
            <v>2</v>
          </cell>
          <cell r="FT6">
            <v>2</v>
          </cell>
          <cell r="FU6">
            <v>2</v>
          </cell>
          <cell r="FV6">
            <v>2</v>
          </cell>
          <cell r="FW6">
            <v>2</v>
          </cell>
          <cell r="FX6">
            <v>2</v>
          </cell>
          <cell r="FY6">
            <v>2</v>
          </cell>
          <cell r="FZ6">
            <v>2</v>
          </cell>
          <cell r="GA6">
            <v>2</v>
          </cell>
          <cell r="GB6">
            <v>2</v>
          </cell>
          <cell r="GC6">
            <v>2</v>
          </cell>
          <cell r="GD6">
            <v>2</v>
          </cell>
          <cell r="GE6">
            <v>2</v>
          </cell>
          <cell r="GF6">
            <v>2</v>
          </cell>
          <cell r="GG6">
            <v>2</v>
          </cell>
          <cell r="GH6">
            <v>2</v>
          </cell>
          <cell r="GI6">
            <v>2</v>
          </cell>
          <cell r="GJ6">
            <v>2</v>
          </cell>
          <cell r="GK6">
            <v>2</v>
          </cell>
          <cell r="GL6">
            <v>2</v>
          </cell>
          <cell r="GM6">
            <v>2</v>
          </cell>
          <cell r="GN6">
            <v>2</v>
          </cell>
          <cell r="GO6">
            <v>2</v>
          </cell>
          <cell r="GP6">
            <v>2</v>
          </cell>
          <cell r="GQ6">
            <v>2</v>
          </cell>
          <cell r="GR6">
            <v>2</v>
          </cell>
          <cell r="GS6">
            <v>2</v>
          </cell>
          <cell r="GT6">
            <v>2</v>
          </cell>
          <cell r="GU6">
            <v>2</v>
          </cell>
          <cell r="GV6">
            <v>2</v>
          </cell>
          <cell r="GW6">
            <v>2</v>
          </cell>
          <cell r="GX6">
            <v>2</v>
          </cell>
          <cell r="GY6">
            <v>2</v>
          </cell>
          <cell r="GZ6">
            <v>2</v>
          </cell>
          <cell r="HA6">
            <v>2</v>
          </cell>
          <cell r="HB6">
            <v>2</v>
          </cell>
          <cell r="HC6">
            <v>2</v>
          </cell>
          <cell r="HD6">
            <v>2</v>
          </cell>
          <cell r="HE6">
            <v>2</v>
          </cell>
          <cell r="HF6">
            <v>2</v>
          </cell>
          <cell r="HG6">
            <v>2</v>
          </cell>
          <cell r="HH6">
            <v>2</v>
          </cell>
          <cell r="HI6">
            <v>2</v>
          </cell>
          <cell r="HJ6">
            <v>2</v>
          </cell>
          <cell r="HK6">
            <v>2</v>
          </cell>
          <cell r="HL6">
            <v>2</v>
          </cell>
          <cell r="HM6">
            <v>2</v>
          </cell>
          <cell r="HN6">
            <v>2</v>
          </cell>
          <cell r="HO6">
            <v>2</v>
          </cell>
          <cell r="HP6">
            <v>2</v>
          </cell>
          <cell r="HQ6">
            <v>2</v>
          </cell>
          <cell r="HR6">
            <v>2</v>
          </cell>
          <cell r="HS6">
            <v>2</v>
          </cell>
          <cell r="HT6">
            <v>2</v>
          </cell>
          <cell r="HU6">
            <v>2</v>
          </cell>
          <cell r="HV6">
            <v>2</v>
          </cell>
          <cell r="HW6">
            <v>2</v>
          </cell>
          <cell r="HX6">
            <v>2</v>
          </cell>
          <cell r="HY6">
            <v>2</v>
          </cell>
          <cell r="HZ6">
            <v>2</v>
          </cell>
          <cell r="IA6">
            <v>2</v>
          </cell>
          <cell r="IB6">
            <v>2</v>
          </cell>
          <cell r="IC6">
            <v>2</v>
          </cell>
          <cell r="ID6">
            <v>2</v>
          </cell>
          <cell r="IE6">
            <v>2</v>
          </cell>
          <cell r="IF6">
            <v>2</v>
          </cell>
          <cell r="IG6">
            <v>2</v>
          </cell>
          <cell r="IH6">
            <v>2</v>
          </cell>
          <cell r="II6">
            <v>2</v>
          </cell>
          <cell r="IJ6">
            <v>2</v>
          </cell>
          <cell r="IK6">
            <v>2</v>
          </cell>
          <cell r="IL6">
            <v>2</v>
          </cell>
          <cell r="IM6">
            <v>2</v>
          </cell>
          <cell r="IN6">
            <v>2</v>
          </cell>
          <cell r="IO6">
            <v>2</v>
          </cell>
          <cell r="IP6">
            <v>2</v>
          </cell>
          <cell r="IQ6">
            <v>2</v>
          </cell>
        </row>
        <row r="7">
          <cell r="B7">
            <v>42036</v>
          </cell>
          <cell r="C7">
            <v>42036</v>
          </cell>
          <cell r="D7">
            <v>42036</v>
          </cell>
          <cell r="E7">
            <v>42036</v>
          </cell>
          <cell r="F7">
            <v>42036</v>
          </cell>
          <cell r="G7">
            <v>42036</v>
          </cell>
          <cell r="H7">
            <v>42036</v>
          </cell>
          <cell r="I7">
            <v>42036</v>
          </cell>
          <cell r="J7">
            <v>42036</v>
          </cell>
          <cell r="K7">
            <v>42036</v>
          </cell>
          <cell r="L7">
            <v>42036</v>
          </cell>
          <cell r="M7">
            <v>42036</v>
          </cell>
          <cell r="N7">
            <v>42036</v>
          </cell>
          <cell r="O7">
            <v>42036</v>
          </cell>
          <cell r="P7">
            <v>42036</v>
          </cell>
          <cell r="Q7">
            <v>42036</v>
          </cell>
          <cell r="R7">
            <v>42036</v>
          </cell>
          <cell r="S7">
            <v>42036</v>
          </cell>
          <cell r="T7">
            <v>42036</v>
          </cell>
          <cell r="U7">
            <v>42036</v>
          </cell>
          <cell r="V7">
            <v>42036</v>
          </cell>
          <cell r="W7">
            <v>42036</v>
          </cell>
          <cell r="X7">
            <v>42036</v>
          </cell>
          <cell r="Y7">
            <v>42036</v>
          </cell>
          <cell r="Z7">
            <v>42036</v>
          </cell>
          <cell r="AA7">
            <v>42036</v>
          </cell>
          <cell r="AB7">
            <v>42036</v>
          </cell>
          <cell r="AC7">
            <v>42036</v>
          </cell>
          <cell r="AD7">
            <v>42036</v>
          </cell>
          <cell r="AE7">
            <v>42036</v>
          </cell>
          <cell r="AF7">
            <v>42036</v>
          </cell>
          <cell r="AG7">
            <v>42036</v>
          </cell>
          <cell r="AH7">
            <v>42036</v>
          </cell>
          <cell r="AI7">
            <v>42036</v>
          </cell>
          <cell r="AJ7">
            <v>42036</v>
          </cell>
          <cell r="AK7">
            <v>42036</v>
          </cell>
          <cell r="AL7">
            <v>42036</v>
          </cell>
          <cell r="AM7">
            <v>42036</v>
          </cell>
          <cell r="AN7">
            <v>42036</v>
          </cell>
          <cell r="AO7">
            <v>42036</v>
          </cell>
          <cell r="AP7">
            <v>42036</v>
          </cell>
          <cell r="AQ7">
            <v>42036</v>
          </cell>
          <cell r="AR7">
            <v>42036</v>
          </cell>
          <cell r="AS7">
            <v>42036</v>
          </cell>
          <cell r="AT7">
            <v>42036</v>
          </cell>
          <cell r="AU7">
            <v>42036</v>
          </cell>
          <cell r="AV7">
            <v>42036</v>
          </cell>
          <cell r="AW7">
            <v>42036</v>
          </cell>
          <cell r="AX7">
            <v>42036</v>
          </cell>
          <cell r="AY7">
            <v>42036</v>
          </cell>
          <cell r="AZ7">
            <v>42036</v>
          </cell>
          <cell r="BA7">
            <v>42036</v>
          </cell>
          <cell r="BB7">
            <v>42036</v>
          </cell>
          <cell r="BC7">
            <v>42036</v>
          </cell>
          <cell r="BD7">
            <v>42036</v>
          </cell>
          <cell r="BE7">
            <v>42036</v>
          </cell>
          <cell r="BF7">
            <v>42036</v>
          </cell>
          <cell r="BG7">
            <v>42036</v>
          </cell>
          <cell r="BH7">
            <v>42036</v>
          </cell>
          <cell r="BI7">
            <v>42036</v>
          </cell>
          <cell r="BJ7">
            <v>42036</v>
          </cell>
          <cell r="BK7">
            <v>42036</v>
          </cell>
          <cell r="BL7">
            <v>42036</v>
          </cell>
          <cell r="BM7">
            <v>42036</v>
          </cell>
          <cell r="BN7">
            <v>42036</v>
          </cell>
          <cell r="BO7">
            <v>42036</v>
          </cell>
          <cell r="BP7">
            <v>42036</v>
          </cell>
          <cell r="BQ7">
            <v>42036</v>
          </cell>
          <cell r="BR7">
            <v>42036</v>
          </cell>
          <cell r="BS7">
            <v>42036</v>
          </cell>
          <cell r="BT7">
            <v>42036</v>
          </cell>
          <cell r="BU7">
            <v>42036</v>
          </cell>
          <cell r="BV7">
            <v>42036</v>
          </cell>
          <cell r="BW7">
            <v>42036</v>
          </cell>
          <cell r="BX7">
            <v>42036</v>
          </cell>
          <cell r="BY7">
            <v>42036</v>
          </cell>
          <cell r="BZ7">
            <v>42036</v>
          </cell>
          <cell r="CA7">
            <v>42036</v>
          </cell>
          <cell r="CB7">
            <v>42036</v>
          </cell>
          <cell r="CC7">
            <v>42036</v>
          </cell>
          <cell r="CD7">
            <v>42036</v>
          </cell>
          <cell r="CE7">
            <v>42036</v>
          </cell>
          <cell r="CF7">
            <v>42036</v>
          </cell>
          <cell r="CG7">
            <v>42036</v>
          </cell>
          <cell r="CH7">
            <v>42036</v>
          </cell>
          <cell r="CI7">
            <v>42036</v>
          </cell>
          <cell r="CJ7">
            <v>42036</v>
          </cell>
          <cell r="CK7">
            <v>42036</v>
          </cell>
          <cell r="CL7">
            <v>42036</v>
          </cell>
          <cell r="CM7">
            <v>42036</v>
          </cell>
          <cell r="CN7">
            <v>42036</v>
          </cell>
          <cell r="CO7">
            <v>42036</v>
          </cell>
          <cell r="CP7">
            <v>42036</v>
          </cell>
          <cell r="CQ7">
            <v>42036</v>
          </cell>
          <cell r="CR7">
            <v>42036</v>
          </cell>
          <cell r="CS7">
            <v>42036</v>
          </cell>
          <cell r="CT7">
            <v>42036</v>
          </cell>
          <cell r="CU7">
            <v>42036</v>
          </cell>
          <cell r="CV7">
            <v>42036</v>
          </cell>
          <cell r="CW7">
            <v>42036</v>
          </cell>
          <cell r="CX7">
            <v>42036</v>
          </cell>
          <cell r="CY7">
            <v>42036</v>
          </cell>
          <cell r="CZ7">
            <v>42036</v>
          </cell>
          <cell r="DA7">
            <v>42036</v>
          </cell>
          <cell r="DB7">
            <v>42036</v>
          </cell>
          <cell r="DC7">
            <v>42036</v>
          </cell>
          <cell r="DD7">
            <v>42036</v>
          </cell>
          <cell r="DE7">
            <v>42036</v>
          </cell>
          <cell r="DF7">
            <v>42036</v>
          </cell>
          <cell r="DG7">
            <v>42036</v>
          </cell>
          <cell r="DH7">
            <v>42036</v>
          </cell>
          <cell r="DI7">
            <v>42036</v>
          </cell>
          <cell r="DJ7">
            <v>42036</v>
          </cell>
          <cell r="DK7">
            <v>42036</v>
          </cell>
          <cell r="DL7">
            <v>42036</v>
          </cell>
          <cell r="DM7">
            <v>42036</v>
          </cell>
          <cell r="DN7">
            <v>42036</v>
          </cell>
          <cell r="DO7">
            <v>42036</v>
          </cell>
          <cell r="DP7">
            <v>42036</v>
          </cell>
          <cell r="DQ7">
            <v>42036</v>
          </cell>
          <cell r="DR7">
            <v>42036</v>
          </cell>
          <cell r="DS7">
            <v>42036</v>
          </cell>
          <cell r="DT7">
            <v>42036</v>
          </cell>
          <cell r="DU7">
            <v>42036</v>
          </cell>
          <cell r="DV7">
            <v>42036</v>
          </cell>
          <cell r="DW7">
            <v>42036</v>
          </cell>
          <cell r="DX7">
            <v>42036</v>
          </cell>
          <cell r="DY7">
            <v>42036</v>
          </cell>
          <cell r="DZ7">
            <v>42036</v>
          </cell>
          <cell r="EA7">
            <v>42036</v>
          </cell>
          <cell r="EB7">
            <v>42036</v>
          </cell>
          <cell r="EC7">
            <v>42036</v>
          </cell>
          <cell r="ED7">
            <v>42036</v>
          </cell>
          <cell r="EE7">
            <v>42036</v>
          </cell>
          <cell r="EF7">
            <v>42036</v>
          </cell>
          <cell r="EG7">
            <v>42036</v>
          </cell>
          <cell r="EH7">
            <v>42036</v>
          </cell>
          <cell r="EI7">
            <v>42036</v>
          </cell>
          <cell r="EJ7">
            <v>42036</v>
          </cell>
          <cell r="EK7">
            <v>42036</v>
          </cell>
          <cell r="EL7">
            <v>42036</v>
          </cell>
          <cell r="EM7">
            <v>42036</v>
          </cell>
          <cell r="EN7">
            <v>42036</v>
          </cell>
          <cell r="EO7">
            <v>42036</v>
          </cell>
          <cell r="EP7">
            <v>42036</v>
          </cell>
          <cell r="EQ7">
            <v>42036</v>
          </cell>
          <cell r="ER7">
            <v>42036</v>
          </cell>
          <cell r="ES7">
            <v>42036</v>
          </cell>
          <cell r="ET7">
            <v>42036</v>
          </cell>
          <cell r="EU7">
            <v>42036</v>
          </cell>
          <cell r="EV7">
            <v>42036</v>
          </cell>
          <cell r="EW7">
            <v>42036</v>
          </cell>
          <cell r="EX7">
            <v>42036</v>
          </cell>
          <cell r="EY7">
            <v>42036</v>
          </cell>
          <cell r="EZ7">
            <v>42036</v>
          </cell>
          <cell r="FA7">
            <v>42036</v>
          </cell>
          <cell r="FB7">
            <v>42036</v>
          </cell>
          <cell r="FC7">
            <v>42036</v>
          </cell>
          <cell r="FD7">
            <v>42036</v>
          </cell>
          <cell r="FE7">
            <v>42036</v>
          </cell>
          <cell r="FF7">
            <v>42036</v>
          </cell>
          <cell r="FG7">
            <v>42036</v>
          </cell>
          <cell r="FH7">
            <v>42036</v>
          </cell>
          <cell r="FI7">
            <v>42036</v>
          </cell>
          <cell r="FJ7">
            <v>42036</v>
          </cell>
          <cell r="FK7">
            <v>42036</v>
          </cell>
          <cell r="FL7">
            <v>42036</v>
          </cell>
          <cell r="FM7">
            <v>42036</v>
          </cell>
          <cell r="FN7">
            <v>42036</v>
          </cell>
          <cell r="FO7">
            <v>42036</v>
          </cell>
          <cell r="FP7">
            <v>42036</v>
          </cell>
          <cell r="FQ7">
            <v>42036</v>
          </cell>
          <cell r="FR7">
            <v>42036</v>
          </cell>
          <cell r="FS7">
            <v>42036</v>
          </cell>
          <cell r="FT7">
            <v>42036</v>
          </cell>
          <cell r="FU7">
            <v>42036</v>
          </cell>
          <cell r="FV7">
            <v>42036</v>
          </cell>
          <cell r="FW7">
            <v>42036</v>
          </cell>
          <cell r="FX7">
            <v>42036</v>
          </cell>
          <cell r="FY7">
            <v>42036</v>
          </cell>
          <cell r="FZ7">
            <v>42036</v>
          </cell>
          <cell r="GA7">
            <v>42036</v>
          </cell>
          <cell r="GB7">
            <v>42036</v>
          </cell>
          <cell r="GC7">
            <v>42036</v>
          </cell>
          <cell r="GD7">
            <v>42036</v>
          </cell>
          <cell r="GE7">
            <v>42036</v>
          </cell>
          <cell r="GF7">
            <v>42036</v>
          </cell>
          <cell r="GG7">
            <v>42036</v>
          </cell>
          <cell r="GH7">
            <v>42036</v>
          </cell>
          <cell r="GI7">
            <v>42036</v>
          </cell>
          <cell r="GJ7">
            <v>42036</v>
          </cell>
          <cell r="GK7">
            <v>42036</v>
          </cell>
          <cell r="GL7">
            <v>42036</v>
          </cell>
          <cell r="GM7">
            <v>42036</v>
          </cell>
          <cell r="GN7">
            <v>42036</v>
          </cell>
          <cell r="GO7">
            <v>42036</v>
          </cell>
          <cell r="GP7">
            <v>42036</v>
          </cell>
          <cell r="GQ7">
            <v>42036</v>
          </cell>
          <cell r="GR7">
            <v>42036</v>
          </cell>
          <cell r="GS7">
            <v>42036</v>
          </cell>
          <cell r="GT7">
            <v>42036</v>
          </cell>
          <cell r="GU7">
            <v>42036</v>
          </cell>
          <cell r="GV7">
            <v>42036</v>
          </cell>
          <cell r="GW7">
            <v>42036</v>
          </cell>
          <cell r="GX7">
            <v>42036</v>
          </cell>
          <cell r="GY7">
            <v>42036</v>
          </cell>
          <cell r="GZ7">
            <v>42036</v>
          </cell>
          <cell r="HA7">
            <v>42036</v>
          </cell>
          <cell r="HB7">
            <v>42036</v>
          </cell>
          <cell r="HC7">
            <v>42036</v>
          </cell>
          <cell r="HD7">
            <v>42036</v>
          </cell>
          <cell r="HE7">
            <v>42036</v>
          </cell>
          <cell r="HF7">
            <v>42036</v>
          </cell>
          <cell r="HG7">
            <v>42036</v>
          </cell>
          <cell r="HH7">
            <v>42036</v>
          </cell>
          <cell r="HI7">
            <v>42036</v>
          </cell>
          <cell r="HJ7">
            <v>42036</v>
          </cell>
          <cell r="HK7">
            <v>42036</v>
          </cell>
          <cell r="HL7">
            <v>42036</v>
          </cell>
          <cell r="HM7">
            <v>42036</v>
          </cell>
          <cell r="HN7">
            <v>42036</v>
          </cell>
          <cell r="HO7">
            <v>42036</v>
          </cell>
          <cell r="HP7">
            <v>42036</v>
          </cell>
          <cell r="HQ7">
            <v>42036</v>
          </cell>
          <cell r="HR7">
            <v>42036</v>
          </cell>
          <cell r="HS7">
            <v>42036</v>
          </cell>
          <cell r="HT7">
            <v>42036</v>
          </cell>
          <cell r="HU7">
            <v>42036</v>
          </cell>
          <cell r="HV7">
            <v>42036</v>
          </cell>
          <cell r="HW7">
            <v>42036</v>
          </cell>
          <cell r="HX7">
            <v>42036</v>
          </cell>
          <cell r="HY7">
            <v>42036</v>
          </cell>
          <cell r="HZ7">
            <v>42036</v>
          </cell>
          <cell r="IA7">
            <v>42036</v>
          </cell>
          <cell r="IB7">
            <v>42036</v>
          </cell>
          <cell r="IC7">
            <v>42036</v>
          </cell>
          <cell r="ID7">
            <v>42036</v>
          </cell>
          <cell r="IE7">
            <v>42036</v>
          </cell>
          <cell r="IF7">
            <v>42036</v>
          </cell>
          <cell r="IG7">
            <v>42036</v>
          </cell>
          <cell r="IH7">
            <v>42036</v>
          </cell>
          <cell r="II7">
            <v>42036</v>
          </cell>
          <cell r="IJ7">
            <v>42036</v>
          </cell>
          <cell r="IK7">
            <v>42036</v>
          </cell>
          <cell r="IL7">
            <v>42036</v>
          </cell>
          <cell r="IM7">
            <v>42036</v>
          </cell>
          <cell r="IN7">
            <v>42036</v>
          </cell>
          <cell r="IO7">
            <v>42036</v>
          </cell>
          <cell r="IP7">
            <v>42036</v>
          </cell>
          <cell r="IQ7">
            <v>42036</v>
          </cell>
        </row>
        <row r="8">
          <cell r="B8">
            <v>44593</v>
          </cell>
          <cell r="C8">
            <v>44593</v>
          </cell>
          <cell r="D8">
            <v>44593</v>
          </cell>
          <cell r="E8">
            <v>44593</v>
          </cell>
          <cell r="F8">
            <v>44593</v>
          </cell>
          <cell r="G8">
            <v>44593</v>
          </cell>
          <cell r="H8">
            <v>44593</v>
          </cell>
          <cell r="I8">
            <v>44593</v>
          </cell>
          <cell r="J8">
            <v>44593</v>
          </cell>
          <cell r="K8">
            <v>44593</v>
          </cell>
          <cell r="L8">
            <v>44593</v>
          </cell>
          <cell r="M8">
            <v>44593</v>
          </cell>
          <cell r="N8">
            <v>44593</v>
          </cell>
          <cell r="O8">
            <v>44593</v>
          </cell>
          <cell r="P8">
            <v>44593</v>
          </cell>
          <cell r="Q8">
            <v>44593</v>
          </cell>
          <cell r="R8">
            <v>44593</v>
          </cell>
          <cell r="S8">
            <v>44593</v>
          </cell>
          <cell r="T8">
            <v>44593</v>
          </cell>
          <cell r="U8">
            <v>44593</v>
          </cell>
          <cell r="V8">
            <v>44593</v>
          </cell>
          <cell r="W8">
            <v>44593</v>
          </cell>
          <cell r="X8">
            <v>44593</v>
          </cell>
          <cell r="Y8">
            <v>44593</v>
          </cell>
          <cell r="Z8">
            <v>44593</v>
          </cell>
          <cell r="AA8">
            <v>44593</v>
          </cell>
          <cell r="AB8">
            <v>44593</v>
          </cell>
          <cell r="AC8">
            <v>44593</v>
          </cell>
          <cell r="AD8">
            <v>44593</v>
          </cell>
          <cell r="AE8">
            <v>44593</v>
          </cell>
          <cell r="AF8">
            <v>44593</v>
          </cell>
          <cell r="AG8">
            <v>44593</v>
          </cell>
          <cell r="AH8">
            <v>44593</v>
          </cell>
          <cell r="AI8">
            <v>44593</v>
          </cell>
          <cell r="AJ8">
            <v>44593</v>
          </cell>
          <cell r="AK8">
            <v>44593</v>
          </cell>
          <cell r="AL8">
            <v>44593</v>
          </cell>
          <cell r="AM8">
            <v>44593</v>
          </cell>
          <cell r="AN8">
            <v>44593</v>
          </cell>
          <cell r="AO8">
            <v>44593</v>
          </cell>
          <cell r="AP8">
            <v>44593</v>
          </cell>
          <cell r="AQ8">
            <v>44593</v>
          </cell>
          <cell r="AR8">
            <v>44593</v>
          </cell>
          <cell r="AS8">
            <v>44593</v>
          </cell>
          <cell r="AT8">
            <v>44593</v>
          </cell>
          <cell r="AU8">
            <v>44593</v>
          </cell>
          <cell r="AV8">
            <v>44593</v>
          </cell>
          <cell r="AW8">
            <v>44593</v>
          </cell>
          <cell r="AX8">
            <v>44593</v>
          </cell>
          <cell r="AY8">
            <v>44593</v>
          </cell>
          <cell r="AZ8">
            <v>44593</v>
          </cell>
          <cell r="BA8">
            <v>44593</v>
          </cell>
          <cell r="BB8">
            <v>44593</v>
          </cell>
          <cell r="BC8">
            <v>44593</v>
          </cell>
          <cell r="BD8">
            <v>44593</v>
          </cell>
          <cell r="BE8">
            <v>44593</v>
          </cell>
          <cell r="BF8">
            <v>44593</v>
          </cell>
          <cell r="BG8">
            <v>44593</v>
          </cell>
          <cell r="BH8">
            <v>44593</v>
          </cell>
          <cell r="BI8">
            <v>44593</v>
          </cell>
          <cell r="BJ8">
            <v>44593</v>
          </cell>
          <cell r="BK8">
            <v>44593</v>
          </cell>
          <cell r="BL8">
            <v>44593</v>
          </cell>
          <cell r="BM8">
            <v>44593</v>
          </cell>
          <cell r="BN8">
            <v>44593</v>
          </cell>
          <cell r="BO8">
            <v>44593</v>
          </cell>
          <cell r="BP8">
            <v>44593</v>
          </cell>
          <cell r="BQ8">
            <v>44593</v>
          </cell>
          <cell r="BR8">
            <v>44593</v>
          </cell>
          <cell r="BS8">
            <v>44593</v>
          </cell>
          <cell r="BT8">
            <v>44593</v>
          </cell>
          <cell r="BU8">
            <v>44593</v>
          </cell>
          <cell r="BV8">
            <v>44593</v>
          </cell>
          <cell r="BW8">
            <v>44593</v>
          </cell>
          <cell r="BX8">
            <v>44593</v>
          </cell>
          <cell r="BY8">
            <v>44593</v>
          </cell>
          <cell r="BZ8">
            <v>44593</v>
          </cell>
          <cell r="CA8">
            <v>44593</v>
          </cell>
          <cell r="CB8">
            <v>44593</v>
          </cell>
          <cell r="CC8">
            <v>44593</v>
          </cell>
          <cell r="CD8">
            <v>44593</v>
          </cell>
          <cell r="CE8">
            <v>44593</v>
          </cell>
          <cell r="CF8">
            <v>44593</v>
          </cell>
          <cell r="CG8">
            <v>44593</v>
          </cell>
          <cell r="CH8">
            <v>44593</v>
          </cell>
          <cell r="CI8">
            <v>44593</v>
          </cell>
          <cell r="CJ8">
            <v>44593</v>
          </cell>
          <cell r="CK8">
            <v>44593</v>
          </cell>
          <cell r="CL8">
            <v>44593</v>
          </cell>
          <cell r="CM8">
            <v>44593</v>
          </cell>
          <cell r="CN8">
            <v>44593</v>
          </cell>
          <cell r="CO8">
            <v>44593</v>
          </cell>
          <cell r="CP8">
            <v>44593</v>
          </cell>
          <cell r="CQ8">
            <v>44593</v>
          </cell>
          <cell r="CR8">
            <v>44593</v>
          </cell>
          <cell r="CS8">
            <v>44593</v>
          </cell>
          <cell r="CT8">
            <v>44593</v>
          </cell>
          <cell r="CU8">
            <v>44593</v>
          </cell>
          <cell r="CV8">
            <v>44593</v>
          </cell>
          <cell r="CW8">
            <v>44593</v>
          </cell>
          <cell r="CX8">
            <v>44593</v>
          </cell>
          <cell r="CY8">
            <v>44593</v>
          </cell>
          <cell r="CZ8">
            <v>44593</v>
          </cell>
          <cell r="DA8">
            <v>44593</v>
          </cell>
          <cell r="DB8">
            <v>44593</v>
          </cell>
          <cell r="DC8">
            <v>44593</v>
          </cell>
          <cell r="DD8">
            <v>44593</v>
          </cell>
          <cell r="DE8">
            <v>44593</v>
          </cell>
          <cell r="DF8">
            <v>44593</v>
          </cell>
          <cell r="DG8">
            <v>44593</v>
          </cell>
          <cell r="DH8">
            <v>44593</v>
          </cell>
          <cell r="DI8">
            <v>44593</v>
          </cell>
          <cell r="DJ8">
            <v>44593</v>
          </cell>
          <cell r="DK8">
            <v>44593</v>
          </cell>
          <cell r="DL8">
            <v>44593</v>
          </cell>
          <cell r="DM8">
            <v>44593</v>
          </cell>
          <cell r="DN8">
            <v>44593</v>
          </cell>
          <cell r="DO8">
            <v>44593</v>
          </cell>
          <cell r="DP8">
            <v>44593</v>
          </cell>
          <cell r="DQ8">
            <v>44593</v>
          </cell>
          <cell r="DR8">
            <v>44593</v>
          </cell>
          <cell r="DS8">
            <v>44593</v>
          </cell>
          <cell r="DT8">
            <v>44593</v>
          </cell>
          <cell r="DU8">
            <v>44593</v>
          </cell>
          <cell r="DV8">
            <v>44593</v>
          </cell>
          <cell r="DW8">
            <v>44593</v>
          </cell>
          <cell r="DX8">
            <v>44593</v>
          </cell>
          <cell r="DY8">
            <v>44593</v>
          </cell>
          <cell r="DZ8">
            <v>44593</v>
          </cell>
          <cell r="EA8">
            <v>44593</v>
          </cell>
          <cell r="EB8">
            <v>44593</v>
          </cell>
          <cell r="EC8">
            <v>44593</v>
          </cell>
          <cell r="ED8">
            <v>44593</v>
          </cell>
          <cell r="EE8">
            <v>44593</v>
          </cell>
          <cell r="EF8">
            <v>44593</v>
          </cell>
          <cell r="EG8">
            <v>44593</v>
          </cell>
          <cell r="EH8">
            <v>44593</v>
          </cell>
          <cell r="EI8">
            <v>44593</v>
          </cell>
          <cell r="EJ8">
            <v>44593</v>
          </cell>
          <cell r="EK8">
            <v>44593</v>
          </cell>
          <cell r="EL8">
            <v>44593</v>
          </cell>
          <cell r="EM8">
            <v>44593</v>
          </cell>
          <cell r="EN8">
            <v>44593</v>
          </cell>
          <cell r="EO8">
            <v>44593</v>
          </cell>
          <cell r="EP8">
            <v>44593</v>
          </cell>
          <cell r="EQ8">
            <v>44593</v>
          </cell>
          <cell r="ER8">
            <v>44593</v>
          </cell>
          <cell r="ES8">
            <v>44593</v>
          </cell>
          <cell r="ET8">
            <v>44593</v>
          </cell>
          <cell r="EU8">
            <v>44593</v>
          </cell>
          <cell r="EV8">
            <v>44593</v>
          </cell>
          <cell r="EW8">
            <v>44593</v>
          </cell>
          <cell r="EX8">
            <v>44593</v>
          </cell>
          <cell r="EY8">
            <v>44593</v>
          </cell>
          <cell r="EZ8">
            <v>44593</v>
          </cell>
          <cell r="FA8">
            <v>44593</v>
          </cell>
          <cell r="FB8">
            <v>44593</v>
          </cell>
          <cell r="FC8">
            <v>44593</v>
          </cell>
          <cell r="FD8">
            <v>44593</v>
          </cell>
          <cell r="FE8">
            <v>44593</v>
          </cell>
          <cell r="FF8">
            <v>44593</v>
          </cell>
          <cell r="FG8">
            <v>44593</v>
          </cell>
          <cell r="FH8">
            <v>44593</v>
          </cell>
          <cell r="FI8">
            <v>44593</v>
          </cell>
          <cell r="FJ8">
            <v>44593</v>
          </cell>
          <cell r="FK8">
            <v>44593</v>
          </cell>
          <cell r="FL8">
            <v>44593</v>
          </cell>
          <cell r="FM8">
            <v>44593</v>
          </cell>
          <cell r="FN8">
            <v>44593</v>
          </cell>
          <cell r="FO8">
            <v>44593</v>
          </cell>
          <cell r="FP8">
            <v>44593</v>
          </cell>
          <cell r="FQ8">
            <v>44593</v>
          </cell>
          <cell r="FR8">
            <v>44593</v>
          </cell>
          <cell r="FS8">
            <v>44593</v>
          </cell>
          <cell r="FT8">
            <v>44593</v>
          </cell>
          <cell r="FU8">
            <v>44593</v>
          </cell>
          <cell r="FV8">
            <v>44593</v>
          </cell>
          <cell r="FW8">
            <v>44593</v>
          </cell>
          <cell r="FX8">
            <v>44593</v>
          </cell>
          <cell r="FY8">
            <v>44593</v>
          </cell>
          <cell r="FZ8">
            <v>44593</v>
          </cell>
          <cell r="GA8">
            <v>44593</v>
          </cell>
          <cell r="GB8">
            <v>44593</v>
          </cell>
          <cell r="GC8">
            <v>44593</v>
          </cell>
          <cell r="GD8">
            <v>44593</v>
          </cell>
          <cell r="GE8">
            <v>44593</v>
          </cell>
          <cell r="GF8">
            <v>44593</v>
          </cell>
          <cell r="GG8">
            <v>44593</v>
          </cell>
          <cell r="GH8">
            <v>44593</v>
          </cell>
          <cell r="GI8">
            <v>44593</v>
          </cell>
          <cell r="GJ8">
            <v>44593</v>
          </cell>
          <cell r="GK8">
            <v>44593</v>
          </cell>
          <cell r="GL8">
            <v>44593</v>
          </cell>
          <cell r="GM8">
            <v>44593</v>
          </cell>
          <cell r="GN8">
            <v>44593</v>
          </cell>
          <cell r="GO8">
            <v>44593</v>
          </cell>
          <cell r="GP8">
            <v>44593</v>
          </cell>
          <cell r="GQ8">
            <v>44593</v>
          </cell>
          <cell r="GR8">
            <v>44593</v>
          </cell>
          <cell r="GS8">
            <v>44593</v>
          </cell>
          <cell r="GT8">
            <v>44593</v>
          </cell>
          <cell r="GU8">
            <v>44593</v>
          </cell>
          <cell r="GV8">
            <v>44593</v>
          </cell>
          <cell r="GW8">
            <v>44593</v>
          </cell>
          <cell r="GX8">
            <v>44593</v>
          </cell>
          <cell r="GY8">
            <v>44593</v>
          </cell>
          <cell r="GZ8">
            <v>44593</v>
          </cell>
          <cell r="HA8">
            <v>44593</v>
          </cell>
          <cell r="HB8">
            <v>44593</v>
          </cell>
          <cell r="HC8">
            <v>44593</v>
          </cell>
          <cell r="HD8">
            <v>44593</v>
          </cell>
          <cell r="HE8">
            <v>44593</v>
          </cell>
          <cell r="HF8">
            <v>44593</v>
          </cell>
          <cell r="HG8">
            <v>44593</v>
          </cell>
          <cell r="HH8">
            <v>44593</v>
          </cell>
          <cell r="HI8">
            <v>44593</v>
          </cell>
          <cell r="HJ8">
            <v>44593</v>
          </cell>
          <cell r="HK8">
            <v>44593</v>
          </cell>
          <cell r="HL8">
            <v>44593</v>
          </cell>
          <cell r="HM8">
            <v>44593</v>
          </cell>
          <cell r="HN8">
            <v>44593</v>
          </cell>
          <cell r="HO8">
            <v>44593</v>
          </cell>
          <cell r="HP8">
            <v>44593</v>
          </cell>
          <cell r="HQ8">
            <v>44593</v>
          </cell>
          <cell r="HR8">
            <v>44593</v>
          </cell>
          <cell r="HS8">
            <v>44593</v>
          </cell>
          <cell r="HT8">
            <v>44593</v>
          </cell>
          <cell r="HU8">
            <v>44593</v>
          </cell>
          <cell r="HV8">
            <v>44593</v>
          </cell>
          <cell r="HW8">
            <v>44593</v>
          </cell>
          <cell r="HX8">
            <v>44593</v>
          </cell>
          <cell r="HY8">
            <v>44593</v>
          </cell>
          <cell r="HZ8">
            <v>44593</v>
          </cell>
          <cell r="IA8">
            <v>44593</v>
          </cell>
          <cell r="IB8">
            <v>44593</v>
          </cell>
          <cell r="IC8">
            <v>44593</v>
          </cell>
          <cell r="ID8">
            <v>44593</v>
          </cell>
          <cell r="IE8">
            <v>44593</v>
          </cell>
          <cell r="IF8">
            <v>44593</v>
          </cell>
          <cell r="IG8">
            <v>44593</v>
          </cell>
          <cell r="IH8">
            <v>44593</v>
          </cell>
          <cell r="II8">
            <v>44593</v>
          </cell>
          <cell r="IJ8">
            <v>44593</v>
          </cell>
          <cell r="IK8">
            <v>44593</v>
          </cell>
          <cell r="IL8">
            <v>44593</v>
          </cell>
          <cell r="IM8">
            <v>44593</v>
          </cell>
          <cell r="IN8">
            <v>44593</v>
          </cell>
          <cell r="IO8">
            <v>44593</v>
          </cell>
          <cell r="IP8">
            <v>44593</v>
          </cell>
          <cell r="IQ8">
            <v>44593</v>
          </cell>
        </row>
        <row r="9">
          <cell r="B9">
            <v>8</v>
          </cell>
          <cell r="C9">
            <v>8</v>
          </cell>
          <cell r="D9">
            <v>8</v>
          </cell>
          <cell r="E9">
            <v>8</v>
          </cell>
          <cell r="F9">
            <v>8</v>
          </cell>
          <cell r="G9">
            <v>8</v>
          </cell>
          <cell r="H9">
            <v>8</v>
          </cell>
          <cell r="I9">
            <v>8</v>
          </cell>
          <cell r="J9">
            <v>8</v>
          </cell>
          <cell r="K9">
            <v>8</v>
          </cell>
          <cell r="L9">
            <v>8</v>
          </cell>
          <cell r="M9">
            <v>8</v>
          </cell>
          <cell r="N9">
            <v>8</v>
          </cell>
          <cell r="O9">
            <v>8</v>
          </cell>
          <cell r="P9">
            <v>8</v>
          </cell>
          <cell r="Q9">
            <v>8</v>
          </cell>
          <cell r="R9">
            <v>8</v>
          </cell>
          <cell r="S9">
            <v>8</v>
          </cell>
          <cell r="T9">
            <v>8</v>
          </cell>
          <cell r="U9">
            <v>8</v>
          </cell>
          <cell r="V9">
            <v>8</v>
          </cell>
          <cell r="W9">
            <v>8</v>
          </cell>
          <cell r="X9">
            <v>8</v>
          </cell>
          <cell r="Y9">
            <v>8</v>
          </cell>
          <cell r="Z9">
            <v>8</v>
          </cell>
          <cell r="AA9">
            <v>8</v>
          </cell>
          <cell r="AB9">
            <v>8</v>
          </cell>
          <cell r="AC9">
            <v>8</v>
          </cell>
          <cell r="AD9">
            <v>8</v>
          </cell>
          <cell r="AE9">
            <v>8</v>
          </cell>
          <cell r="AF9">
            <v>8</v>
          </cell>
          <cell r="AG9">
            <v>8</v>
          </cell>
          <cell r="AH9">
            <v>8</v>
          </cell>
          <cell r="AI9">
            <v>8</v>
          </cell>
          <cell r="AJ9">
            <v>8</v>
          </cell>
          <cell r="AK9">
            <v>8</v>
          </cell>
          <cell r="AL9">
            <v>8</v>
          </cell>
          <cell r="AM9">
            <v>8</v>
          </cell>
          <cell r="AN9">
            <v>8</v>
          </cell>
          <cell r="AO9">
            <v>8</v>
          </cell>
          <cell r="AP9">
            <v>8</v>
          </cell>
          <cell r="AQ9">
            <v>8</v>
          </cell>
          <cell r="AR9">
            <v>8</v>
          </cell>
          <cell r="AS9">
            <v>8</v>
          </cell>
          <cell r="AT9">
            <v>8</v>
          </cell>
          <cell r="AU9">
            <v>8</v>
          </cell>
          <cell r="AV9">
            <v>8</v>
          </cell>
          <cell r="AW9">
            <v>8</v>
          </cell>
          <cell r="AX9">
            <v>8</v>
          </cell>
          <cell r="AY9">
            <v>8</v>
          </cell>
          <cell r="AZ9">
            <v>8</v>
          </cell>
          <cell r="BA9">
            <v>8</v>
          </cell>
          <cell r="BB9">
            <v>8</v>
          </cell>
          <cell r="BC9">
            <v>8</v>
          </cell>
          <cell r="BD9">
            <v>8</v>
          </cell>
          <cell r="BE9">
            <v>8</v>
          </cell>
          <cell r="BF9">
            <v>8</v>
          </cell>
          <cell r="BG9">
            <v>8</v>
          </cell>
          <cell r="BH9">
            <v>8</v>
          </cell>
          <cell r="BI9">
            <v>8</v>
          </cell>
          <cell r="BJ9">
            <v>8</v>
          </cell>
          <cell r="BK9">
            <v>8</v>
          </cell>
          <cell r="BL9">
            <v>8</v>
          </cell>
          <cell r="BM9">
            <v>8</v>
          </cell>
          <cell r="BN9">
            <v>8</v>
          </cell>
          <cell r="BO9">
            <v>8</v>
          </cell>
          <cell r="BP9">
            <v>8</v>
          </cell>
          <cell r="BQ9">
            <v>8</v>
          </cell>
          <cell r="BR9">
            <v>8</v>
          </cell>
          <cell r="BS9">
            <v>8</v>
          </cell>
          <cell r="BT9">
            <v>8</v>
          </cell>
          <cell r="BU9">
            <v>8</v>
          </cell>
          <cell r="BV9">
            <v>8</v>
          </cell>
          <cell r="BW9">
            <v>8</v>
          </cell>
          <cell r="BX9">
            <v>8</v>
          </cell>
          <cell r="BY9">
            <v>8</v>
          </cell>
          <cell r="BZ9">
            <v>8</v>
          </cell>
          <cell r="CA9">
            <v>8</v>
          </cell>
          <cell r="CB9">
            <v>8</v>
          </cell>
          <cell r="CC9">
            <v>8</v>
          </cell>
          <cell r="CD9">
            <v>8</v>
          </cell>
          <cell r="CE9">
            <v>8</v>
          </cell>
          <cell r="CF9">
            <v>8</v>
          </cell>
          <cell r="CG9">
            <v>8</v>
          </cell>
          <cell r="CH9">
            <v>8</v>
          </cell>
          <cell r="CI9">
            <v>8</v>
          </cell>
          <cell r="CJ9">
            <v>8</v>
          </cell>
          <cell r="CK9">
            <v>8</v>
          </cell>
          <cell r="CL9">
            <v>8</v>
          </cell>
          <cell r="CM9">
            <v>8</v>
          </cell>
          <cell r="CN9">
            <v>8</v>
          </cell>
          <cell r="CO9">
            <v>8</v>
          </cell>
          <cell r="CP9">
            <v>8</v>
          </cell>
          <cell r="CQ9">
            <v>8</v>
          </cell>
          <cell r="CR9">
            <v>8</v>
          </cell>
          <cell r="CS9">
            <v>8</v>
          </cell>
          <cell r="CT9">
            <v>8</v>
          </cell>
          <cell r="CU9">
            <v>8</v>
          </cell>
          <cell r="CV9">
            <v>8</v>
          </cell>
          <cell r="CW9">
            <v>8</v>
          </cell>
          <cell r="CX9">
            <v>8</v>
          </cell>
          <cell r="CY9">
            <v>8</v>
          </cell>
          <cell r="CZ9">
            <v>8</v>
          </cell>
          <cell r="DA9">
            <v>8</v>
          </cell>
          <cell r="DB9">
            <v>8</v>
          </cell>
          <cell r="DC9">
            <v>8</v>
          </cell>
          <cell r="DD9">
            <v>8</v>
          </cell>
          <cell r="DE9">
            <v>8</v>
          </cell>
          <cell r="DF9">
            <v>8</v>
          </cell>
          <cell r="DG9">
            <v>8</v>
          </cell>
          <cell r="DH9">
            <v>8</v>
          </cell>
          <cell r="DI9">
            <v>8</v>
          </cell>
          <cell r="DJ9">
            <v>8</v>
          </cell>
          <cell r="DK9">
            <v>8</v>
          </cell>
          <cell r="DL9">
            <v>8</v>
          </cell>
          <cell r="DM9">
            <v>8</v>
          </cell>
          <cell r="DN9">
            <v>8</v>
          </cell>
          <cell r="DO9">
            <v>8</v>
          </cell>
          <cell r="DP9">
            <v>8</v>
          </cell>
          <cell r="DQ9">
            <v>8</v>
          </cell>
          <cell r="DR9">
            <v>8</v>
          </cell>
          <cell r="DS9">
            <v>8</v>
          </cell>
          <cell r="DT9">
            <v>8</v>
          </cell>
          <cell r="DU9">
            <v>8</v>
          </cell>
          <cell r="DV9">
            <v>8</v>
          </cell>
          <cell r="DW9">
            <v>8</v>
          </cell>
          <cell r="DX9">
            <v>8</v>
          </cell>
          <cell r="DY9">
            <v>8</v>
          </cell>
          <cell r="DZ9">
            <v>8</v>
          </cell>
          <cell r="EA9">
            <v>8</v>
          </cell>
          <cell r="EB9">
            <v>8</v>
          </cell>
          <cell r="EC9">
            <v>8</v>
          </cell>
          <cell r="ED9">
            <v>8</v>
          </cell>
          <cell r="EE9">
            <v>8</v>
          </cell>
          <cell r="EF9">
            <v>8</v>
          </cell>
          <cell r="EG9">
            <v>8</v>
          </cell>
          <cell r="EH9">
            <v>8</v>
          </cell>
          <cell r="EI9">
            <v>8</v>
          </cell>
          <cell r="EJ9">
            <v>8</v>
          </cell>
          <cell r="EK9">
            <v>8</v>
          </cell>
          <cell r="EL9">
            <v>8</v>
          </cell>
          <cell r="EM9">
            <v>8</v>
          </cell>
          <cell r="EN9">
            <v>8</v>
          </cell>
          <cell r="EO9">
            <v>8</v>
          </cell>
          <cell r="EP9">
            <v>8</v>
          </cell>
          <cell r="EQ9">
            <v>8</v>
          </cell>
          <cell r="ER9">
            <v>8</v>
          </cell>
          <cell r="ES9">
            <v>8</v>
          </cell>
          <cell r="ET9">
            <v>8</v>
          </cell>
          <cell r="EU9">
            <v>8</v>
          </cell>
          <cell r="EV9">
            <v>8</v>
          </cell>
          <cell r="EW9">
            <v>8</v>
          </cell>
          <cell r="EX9">
            <v>8</v>
          </cell>
          <cell r="EY9">
            <v>8</v>
          </cell>
          <cell r="EZ9">
            <v>8</v>
          </cell>
          <cell r="FA9">
            <v>8</v>
          </cell>
          <cell r="FB9">
            <v>8</v>
          </cell>
          <cell r="FC9">
            <v>8</v>
          </cell>
          <cell r="FD9">
            <v>8</v>
          </cell>
          <cell r="FE9">
            <v>8</v>
          </cell>
          <cell r="FF9">
            <v>8</v>
          </cell>
          <cell r="FG9">
            <v>8</v>
          </cell>
          <cell r="FH9">
            <v>8</v>
          </cell>
          <cell r="FI9">
            <v>8</v>
          </cell>
          <cell r="FJ9">
            <v>8</v>
          </cell>
          <cell r="FK9">
            <v>8</v>
          </cell>
          <cell r="FL9">
            <v>8</v>
          </cell>
          <cell r="FM9">
            <v>8</v>
          </cell>
          <cell r="FN9">
            <v>8</v>
          </cell>
          <cell r="FO9">
            <v>8</v>
          </cell>
          <cell r="FP9">
            <v>8</v>
          </cell>
          <cell r="FQ9">
            <v>8</v>
          </cell>
          <cell r="FR9">
            <v>8</v>
          </cell>
          <cell r="FS9">
            <v>8</v>
          </cell>
          <cell r="FT9">
            <v>8</v>
          </cell>
          <cell r="FU9">
            <v>8</v>
          </cell>
          <cell r="FV9">
            <v>8</v>
          </cell>
          <cell r="FW9">
            <v>8</v>
          </cell>
          <cell r="FX9">
            <v>8</v>
          </cell>
          <cell r="FY9">
            <v>8</v>
          </cell>
          <cell r="FZ9">
            <v>8</v>
          </cell>
          <cell r="GA9">
            <v>8</v>
          </cell>
          <cell r="GB9">
            <v>8</v>
          </cell>
          <cell r="GC9">
            <v>8</v>
          </cell>
          <cell r="GD9">
            <v>8</v>
          </cell>
          <cell r="GE9">
            <v>8</v>
          </cell>
          <cell r="GF9">
            <v>8</v>
          </cell>
          <cell r="GG9">
            <v>8</v>
          </cell>
          <cell r="GH9">
            <v>8</v>
          </cell>
          <cell r="GI9">
            <v>8</v>
          </cell>
          <cell r="GJ9">
            <v>8</v>
          </cell>
          <cell r="GK9">
            <v>8</v>
          </cell>
          <cell r="GL9">
            <v>8</v>
          </cell>
          <cell r="GM9">
            <v>8</v>
          </cell>
          <cell r="GN9">
            <v>8</v>
          </cell>
          <cell r="GO9">
            <v>8</v>
          </cell>
          <cell r="GP9">
            <v>8</v>
          </cell>
          <cell r="GQ9">
            <v>8</v>
          </cell>
          <cell r="GR9">
            <v>8</v>
          </cell>
          <cell r="GS9">
            <v>8</v>
          </cell>
          <cell r="GT9">
            <v>8</v>
          </cell>
          <cell r="GU9">
            <v>8</v>
          </cell>
          <cell r="GV9">
            <v>8</v>
          </cell>
          <cell r="GW9">
            <v>8</v>
          </cell>
          <cell r="GX9">
            <v>8</v>
          </cell>
          <cell r="GY9">
            <v>8</v>
          </cell>
          <cell r="GZ9">
            <v>8</v>
          </cell>
          <cell r="HA9">
            <v>8</v>
          </cell>
          <cell r="HB9">
            <v>8</v>
          </cell>
          <cell r="HC9">
            <v>8</v>
          </cell>
          <cell r="HD9">
            <v>8</v>
          </cell>
          <cell r="HE9">
            <v>8</v>
          </cell>
          <cell r="HF9">
            <v>8</v>
          </cell>
          <cell r="HG9">
            <v>8</v>
          </cell>
          <cell r="HH9">
            <v>8</v>
          </cell>
          <cell r="HI9">
            <v>8</v>
          </cell>
          <cell r="HJ9">
            <v>8</v>
          </cell>
          <cell r="HK9">
            <v>8</v>
          </cell>
          <cell r="HL9">
            <v>8</v>
          </cell>
          <cell r="HM9">
            <v>8</v>
          </cell>
          <cell r="HN9">
            <v>8</v>
          </cell>
          <cell r="HO9">
            <v>8</v>
          </cell>
          <cell r="HP9">
            <v>8</v>
          </cell>
          <cell r="HQ9">
            <v>8</v>
          </cell>
          <cell r="HR9">
            <v>8</v>
          </cell>
          <cell r="HS9">
            <v>8</v>
          </cell>
          <cell r="HT9">
            <v>8</v>
          </cell>
          <cell r="HU9">
            <v>8</v>
          </cell>
          <cell r="HV9">
            <v>8</v>
          </cell>
          <cell r="HW9">
            <v>8</v>
          </cell>
          <cell r="HX9">
            <v>8</v>
          </cell>
          <cell r="HY9">
            <v>8</v>
          </cell>
          <cell r="HZ9">
            <v>8</v>
          </cell>
          <cell r="IA9">
            <v>8</v>
          </cell>
          <cell r="IB9">
            <v>8</v>
          </cell>
          <cell r="IC9">
            <v>8</v>
          </cell>
          <cell r="ID9">
            <v>8</v>
          </cell>
          <cell r="IE9">
            <v>8</v>
          </cell>
          <cell r="IF9">
            <v>8</v>
          </cell>
          <cell r="IG9">
            <v>8</v>
          </cell>
          <cell r="IH9">
            <v>8</v>
          </cell>
          <cell r="II9">
            <v>8</v>
          </cell>
          <cell r="IJ9">
            <v>8</v>
          </cell>
          <cell r="IK9">
            <v>8</v>
          </cell>
          <cell r="IL9">
            <v>8</v>
          </cell>
          <cell r="IM9">
            <v>8</v>
          </cell>
          <cell r="IN9">
            <v>8</v>
          </cell>
          <cell r="IO9">
            <v>8</v>
          </cell>
          <cell r="IP9">
            <v>8</v>
          </cell>
          <cell r="IQ9">
            <v>8</v>
          </cell>
        </row>
        <row r="10">
          <cell r="B10" t="str">
            <v>A126251970W</v>
          </cell>
          <cell r="C10" t="str">
            <v>A126266658F</v>
          </cell>
          <cell r="D10" t="str">
            <v>A126259314V</v>
          </cell>
          <cell r="E10" t="str">
            <v>A126251930C</v>
          </cell>
          <cell r="F10" t="str">
            <v>A126266618L</v>
          </cell>
          <cell r="G10" t="str">
            <v>A126259274L</v>
          </cell>
          <cell r="H10" t="str">
            <v>A126251942L</v>
          </cell>
          <cell r="I10" t="str">
            <v>A126266630C</v>
          </cell>
          <cell r="J10" t="str">
            <v>A126259286W</v>
          </cell>
          <cell r="K10" t="str">
            <v>A126252002F</v>
          </cell>
          <cell r="L10" t="str">
            <v>A126266690F</v>
          </cell>
          <cell r="M10" t="str">
            <v>A126259346L</v>
          </cell>
          <cell r="N10" t="str">
            <v>A126251946W</v>
          </cell>
          <cell r="O10" t="str">
            <v>A126266634L</v>
          </cell>
          <cell r="P10" t="str">
            <v>A126259290L</v>
          </cell>
          <cell r="Q10" t="str">
            <v>A126251938W</v>
          </cell>
          <cell r="R10" t="str">
            <v>A126266626L</v>
          </cell>
          <cell r="S10" t="str">
            <v>A126259282L</v>
          </cell>
          <cell r="T10" t="str">
            <v>A126252030R</v>
          </cell>
          <cell r="U10" t="str">
            <v>A126266718W</v>
          </cell>
          <cell r="V10" t="str">
            <v>A126259374W</v>
          </cell>
          <cell r="W10" t="str">
            <v>A126252034X</v>
          </cell>
          <cell r="X10" t="str">
            <v>A126266722L</v>
          </cell>
          <cell r="Y10" t="str">
            <v>A126259378F</v>
          </cell>
          <cell r="Z10" t="str">
            <v>A126251954W</v>
          </cell>
          <cell r="AA10" t="str">
            <v>A126266642L</v>
          </cell>
          <cell r="AB10" t="str">
            <v>A126259298F</v>
          </cell>
          <cell r="AC10" t="str">
            <v>A126251934L</v>
          </cell>
          <cell r="AD10" t="str">
            <v>A126266622C</v>
          </cell>
          <cell r="AE10" t="str">
            <v>A126259278W</v>
          </cell>
          <cell r="AF10" t="str">
            <v>A126251974F</v>
          </cell>
          <cell r="AG10" t="str">
            <v>A126266662W</v>
          </cell>
          <cell r="AH10" t="str">
            <v>A126259318C</v>
          </cell>
          <cell r="AI10" t="str">
            <v>A126251950L</v>
          </cell>
          <cell r="AJ10" t="str">
            <v>A126266638W</v>
          </cell>
          <cell r="AK10" t="str">
            <v>A126259294W</v>
          </cell>
          <cell r="AL10" t="str">
            <v>A126251978R</v>
          </cell>
          <cell r="AM10" t="str">
            <v>A126266666F</v>
          </cell>
          <cell r="AN10" t="str">
            <v>A126259322V</v>
          </cell>
          <cell r="AO10" t="str">
            <v>A126251958F</v>
          </cell>
          <cell r="AP10" t="str">
            <v>A126266646W</v>
          </cell>
          <cell r="AQ10" t="str">
            <v>A126259302K</v>
          </cell>
          <cell r="AR10" t="str">
            <v>A126251982F</v>
          </cell>
          <cell r="AS10" t="str">
            <v>A126266670W</v>
          </cell>
          <cell r="AT10" t="str">
            <v>A126259326C</v>
          </cell>
          <cell r="AU10" t="str">
            <v>A126252010F</v>
          </cell>
          <cell r="AV10" t="str">
            <v>A126266698X</v>
          </cell>
          <cell r="AW10" t="str">
            <v>A126259354L</v>
          </cell>
          <cell r="AX10" t="str">
            <v>A126251986R</v>
          </cell>
          <cell r="AY10" t="str">
            <v>A126266674F</v>
          </cell>
          <cell r="AZ10" t="str">
            <v>A126259330V</v>
          </cell>
          <cell r="BA10" t="str">
            <v>A126251962W</v>
          </cell>
          <cell r="BB10" t="str">
            <v>A126266650L</v>
          </cell>
          <cell r="BC10" t="str">
            <v>A126259306V</v>
          </cell>
          <cell r="BD10" t="str">
            <v>A126252038J</v>
          </cell>
          <cell r="BE10" t="str">
            <v>A126266726W</v>
          </cell>
          <cell r="BF10" t="str">
            <v>A126259382W</v>
          </cell>
          <cell r="BG10" t="str">
            <v>A126252014R</v>
          </cell>
          <cell r="BH10" t="str">
            <v>A126266702C</v>
          </cell>
          <cell r="BI10" t="str">
            <v>A126259358W</v>
          </cell>
          <cell r="BJ10" t="str">
            <v>A126252018X</v>
          </cell>
          <cell r="BK10" t="str">
            <v>A126266706L</v>
          </cell>
          <cell r="BL10" t="str">
            <v>A126259362L</v>
          </cell>
          <cell r="BM10" t="str">
            <v>A126252062J</v>
          </cell>
          <cell r="BN10" t="str">
            <v>A126266750W</v>
          </cell>
          <cell r="BO10" t="str">
            <v>A126259406C</v>
          </cell>
          <cell r="BP10" t="str">
            <v>A126252686F</v>
          </cell>
          <cell r="BQ10" t="str">
            <v>A126267374W</v>
          </cell>
          <cell r="BR10" t="str">
            <v>A126260030R</v>
          </cell>
          <cell r="BS10" t="str">
            <v>A126252722C</v>
          </cell>
          <cell r="BT10" t="str">
            <v>A126267410V</v>
          </cell>
          <cell r="BU10" t="str">
            <v>A126260066T</v>
          </cell>
          <cell r="BV10" t="str">
            <v>A126252670L</v>
          </cell>
          <cell r="BW10" t="str">
            <v>A126267358W</v>
          </cell>
          <cell r="BX10" t="str">
            <v>A126260014R</v>
          </cell>
          <cell r="BY10" t="str">
            <v>A126252726L</v>
          </cell>
          <cell r="BZ10" t="str">
            <v>A126267414C</v>
          </cell>
          <cell r="CA10" t="str">
            <v>A126260070J</v>
          </cell>
          <cell r="CB10" t="str">
            <v>A126252730C</v>
          </cell>
          <cell r="CC10" t="str">
            <v>A126267418L</v>
          </cell>
          <cell r="CD10" t="str">
            <v>A126260074T</v>
          </cell>
          <cell r="CE10" t="str">
            <v>A126252674W</v>
          </cell>
          <cell r="CF10" t="str">
            <v>A126267362L</v>
          </cell>
          <cell r="CG10" t="str">
            <v>A126260018X</v>
          </cell>
          <cell r="CH10" t="str">
            <v>A126252678F</v>
          </cell>
          <cell r="CI10" t="str">
            <v>A126267366W</v>
          </cell>
          <cell r="CJ10" t="str">
            <v>A126260022R</v>
          </cell>
          <cell r="CK10" t="str">
            <v>A126252702V</v>
          </cell>
          <cell r="CL10" t="str">
            <v>A126267390W</v>
          </cell>
          <cell r="CM10" t="str">
            <v>A126260046J</v>
          </cell>
          <cell r="CN10" t="str">
            <v>A126252646L</v>
          </cell>
          <cell r="CO10" t="str">
            <v>A126267334C</v>
          </cell>
          <cell r="CP10" t="str">
            <v>A126259990A</v>
          </cell>
          <cell r="CQ10" t="str">
            <v>A126252734L</v>
          </cell>
          <cell r="CR10" t="str">
            <v>A126267422C</v>
          </cell>
          <cell r="CS10" t="str">
            <v>A126260078A</v>
          </cell>
          <cell r="CT10" t="str">
            <v>A126252706C</v>
          </cell>
          <cell r="CU10" t="str">
            <v>A126267394F</v>
          </cell>
          <cell r="CV10" t="str">
            <v>A126260050X</v>
          </cell>
          <cell r="CW10" t="str">
            <v>A126252738W</v>
          </cell>
          <cell r="CX10" t="str">
            <v>A126267426L</v>
          </cell>
          <cell r="CY10" t="str">
            <v>A126260082T</v>
          </cell>
          <cell r="CZ10" t="str">
            <v>A126252650C</v>
          </cell>
          <cell r="DA10" t="str">
            <v>A126267338L</v>
          </cell>
          <cell r="DB10" t="str">
            <v>A126259994K</v>
          </cell>
          <cell r="DC10" t="str">
            <v>A126252610K</v>
          </cell>
          <cell r="DD10" t="str">
            <v>A126267298F</v>
          </cell>
          <cell r="DE10" t="str">
            <v>A126259954T</v>
          </cell>
          <cell r="DF10" t="str">
            <v>A126252622V</v>
          </cell>
          <cell r="DG10" t="str">
            <v>A126267310K</v>
          </cell>
          <cell r="DH10" t="str">
            <v>A126259966A</v>
          </cell>
          <cell r="DI10" t="str">
            <v>A126252682W</v>
          </cell>
          <cell r="DJ10" t="str">
            <v>A126267370L</v>
          </cell>
          <cell r="DK10" t="str">
            <v>A126260026X</v>
          </cell>
          <cell r="DL10" t="str">
            <v>A126252626C</v>
          </cell>
          <cell r="DM10" t="str">
            <v>A126267314V</v>
          </cell>
          <cell r="DN10" t="str">
            <v>A126259970T</v>
          </cell>
          <cell r="DO10" t="str">
            <v>A126252618C</v>
          </cell>
          <cell r="DP10" t="str">
            <v>A126267306V</v>
          </cell>
          <cell r="DQ10" t="str">
            <v>A126259962T</v>
          </cell>
          <cell r="DR10" t="str">
            <v>A126252710V</v>
          </cell>
          <cell r="DS10" t="str">
            <v>A126267398R</v>
          </cell>
          <cell r="DT10" t="str">
            <v>A126260054J</v>
          </cell>
          <cell r="DU10" t="str">
            <v>A126252714C</v>
          </cell>
          <cell r="DV10" t="str">
            <v>A126267402V</v>
          </cell>
          <cell r="DW10" t="str">
            <v>A126260058T</v>
          </cell>
          <cell r="DX10" t="str">
            <v>A126252634C</v>
          </cell>
          <cell r="DY10" t="str">
            <v>A126267322V</v>
          </cell>
          <cell r="DZ10" t="str">
            <v>A126259978K</v>
          </cell>
          <cell r="EA10" t="str">
            <v>A126252614V</v>
          </cell>
          <cell r="EB10" t="str">
            <v>A126267302K</v>
          </cell>
          <cell r="EC10" t="str">
            <v>A126259958A</v>
          </cell>
          <cell r="ED10" t="str">
            <v>A126252654L</v>
          </cell>
          <cell r="EE10" t="str">
            <v>A126267342C</v>
          </cell>
          <cell r="EF10" t="str">
            <v>A126259998V</v>
          </cell>
          <cell r="EG10" t="str">
            <v>A126252630V</v>
          </cell>
          <cell r="EH10" t="str">
            <v>A126267318C</v>
          </cell>
          <cell r="EI10" t="str">
            <v>A126259974A</v>
          </cell>
          <cell r="EJ10" t="str">
            <v>A126252658W</v>
          </cell>
          <cell r="EK10" t="str">
            <v>A126267346L</v>
          </cell>
          <cell r="EL10" t="str">
            <v>A126260002F</v>
          </cell>
          <cell r="EM10" t="str">
            <v>A126252638L</v>
          </cell>
          <cell r="EN10" t="str">
            <v>A126267326C</v>
          </cell>
          <cell r="EO10" t="str">
            <v>A126259982A</v>
          </cell>
          <cell r="EP10" t="str">
            <v>A126252662L</v>
          </cell>
          <cell r="EQ10" t="str">
            <v>A126267350C</v>
          </cell>
          <cell r="ER10" t="str">
            <v>A126260006R</v>
          </cell>
          <cell r="ES10" t="str">
            <v>A126252690W</v>
          </cell>
          <cell r="ET10" t="str">
            <v>A126267378F</v>
          </cell>
          <cell r="EU10" t="str">
            <v>A126260034X</v>
          </cell>
          <cell r="EV10" t="str">
            <v>A126252666W</v>
          </cell>
          <cell r="EW10" t="str">
            <v>A126267354L</v>
          </cell>
          <cell r="EX10" t="str">
            <v>A126260010F</v>
          </cell>
          <cell r="EY10" t="str">
            <v>A126252642C</v>
          </cell>
          <cell r="EZ10" t="str">
            <v>A126267330V</v>
          </cell>
          <cell r="FA10" t="str">
            <v>A126259986K</v>
          </cell>
          <cell r="FB10" t="str">
            <v>A126252718L</v>
          </cell>
          <cell r="FC10" t="str">
            <v>A126267406C</v>
          </cell>
          <cell r="FD10" t="str">
            <v>A126260062J</v>
          </cell>
          <cell r="FE10" t="str">
            <v>A126252694F</v>
          </cell>
          <cell r="FF10" t="str">
            <v>A126267382W</v>
          </cell>
          <cell r="FG10" t="str">
            <v>A126260038J</v>
          </cell>
          <cell r="FH10" t="str">
            <v>A126252698R</v>
          </cell>
          <cell r="FI10" t="str">
            <v>A126267386F</v>
          </cell>
          <cell r="FJ10" t="str">
            <v>A126260042X</v>
          </cell>
          <cell r="FK10" t="str">
            <v>A126252742L</v>
          </cell>
          <cell r="FL10" t="str">
            <v>A126267430C</v>
          </cell>
          <cell r="FM10" t="str">
            <v>A126260086A</v>
          </cell>
          <cell r="FN10" t="str">
            <v>A126252822L</v>
          </cell>
          <cell r="FO10" t="str">
            <v>A126267510C</v>
          </cell>
          <cell r="FP10" t="str">
            <v>A126260166A</v>
          </cell>
          <cell r="FQ10" t="str">
            <v>A126252858R</v>
          </cell>
          <cell r="FR10" t="str">
            <v>A126267546F</v>
          </cell>
          <cell r="FS10" t="str">
            <v>A126260202X</v>
          </cell>
          <cell r="FT10" t="str">
            <v>A126252806L</v>
          </cell>
          <cell r="FU10" t="str">
            <v>A126267494R</v>
          </cell>
          <cell r="FV10" t="str">
            <v>A126260150J</v>
          </cell>
          <cell r="FW10" t="str">
            <v>A126252862F</v>
          </cell>
          <cell r="FX10" t="str">
            <v>A126267550W</v>
          </cell>
          <cell r="FY10" t="str">
            <v>A126260206J</v>
          </cell>
          <cell r="FZ10" t="str">
            <v>A126252866R</v>
          </cell>
          <cell r="GA10" t="str">
            <v>A126267554F</v>
          </cell>
          <cell r="GB10" t="str">
            <v>A126260210X</v>
          </cell>
          <cell r="GC10" t="str">
            <v>A126252810C</v>
          </cell>
          <cell r="GD10" t="str">
            <v>A126267498X</v>
          </cell>
          <cell r="GE10" t="str">
            <v>A126260154T</v>
          </cell>
          <cell r="GF10" t="str">
            <v>A126252814L</v>
          </cell>
          <cell r="GG10" t="str">
            <v>A126267502C</v>
          </cell>
          <cell r="GH10" t="str">
            <v>A126260158A</v>
          </cell>
          <cell r="GI10" t="str">
            <v>A126252838F</v>
          </cell>
          <cell r="GJ10" t="str">
            <v>A126267526W</v>
          </cell>
          <cell r="GK10" t="str">
            <v>A126260182A</v>
          </cell>
          <cell r="GL10" t="str">
            <v>A126252782F</v>
          </cell>
          <cell r="GM10" t="str">
            <v>A126267470W</v>
          </cell>
          <cell r="GN10" t="str">
            <v>A126260126J</v>
          </cell>
          <cell r="GO10" t="str">
            <v>A126252870F</v>
          </cell>
          <cell r="GP10" t="str">
            <v>A126267558R</v>
          </cell>
          <cell r="GQ10" t="str">
            <v>A126260214J</v>
          </cell>
          <cell r="GR10" t="str">
            <v>A126252842W</v>
          </cell>
          <cell r="GS10" t="str">
            <v>A126267530L</v>
          </cell>
          <cell r="GT10" t="str">
            <v>A126260186K</v>
          </cell>
          <cell r="GU10" t="str">
            <v>A126252874R</v>
          </cell>
          <cell r="GV10" t="str">
            <v>A126267562F</v>
          </cell>
          <cell r="GW10" t="str">
            <v>A126260218T</v>
          </cell>
          <cell r="GX10" t="str">
            <v>A126252786R</v>
          </cell>
          <cell r="GY10" t="str">
            <v>A126267474F</v>
          </cell>
          <cell r="GZ10" t="str">
            <v>A126260130X</v>
          </cell>
          <cell r="HA10" t="str">
            <v>A126252746W</v>
          </cell>
          <cell r="HB10" t="str">
            <v>A126267434L</v>
          </cell>
          <cell r="HC10" t="str">
            <v>A126260090T</v>
          </cell>
          <cell r="HD10" t="str">
            <v>A126252758F</v>
          </cell>
          <cell r="HE10" t="str">
            <v>A126267446W</v>
          </cell>
          <cell r="HF10" t="str">
            <v>A126260102R</v>
          </cell>
          <cell r="HG10" t="str">
            <v>A126252818W</v>
          </cell>
          <cell r="HH10" t="str">
            <v>A126267506L</v>
          </cell>
          <cell r="HI10" t="str">
            <v>A126260162T</v>
          </cell>
          <cell r="HJ10" t="str">
            <v>A126252762W</v>
          </cell>
          <cell r="HK10" t="str">
            <v>A126267450L</v>
          </cell>
          <cell r="HL10" t="str">
            <v>A126260106X</v>
          </cell>
          <cell r="HM10" t="str">
            <v>A126252754W</v>
          </cell>
          <cell r="HN10" t="str">
            <v>A126267442L</v>
          </cell>
          <cell r="HO10" t="str">
            <v>A126260098K</v>
          </cell>
          <cell r="HP10" t="str">
            <v>A126252846F</v>
          </cell>
          <cell r="HQ10" t="str">
            <v>A126267534W</v>
          </cell>
          <cell r="HR10" t="str">
            <v>A126260190A</v>
          </cell>
          <cell r="HS10" t="str">
            <v>A126252850W</v>
          </cell>
          <cell r="HT10" t="str">
            <v>A126267538F</v>
          </cell>
          <cell r="HU10" t="str">
            <v>A126260194K</v>
          </cell>
          <cell r="HV10" t="str">
            <v>A126252770W</v>
          </cell>
          <cell r="HW10" t="str">
            <v>A126267458F</v>
          </cell>
          <cell r="HX10" t="str">
            <v>A126260114X</v>
          </cell>
          <cell r="HY10" t="str">
            <v>A126252750L</v>
          </cell>
          <cell r="HZ10" t="str">
            <v>A126267438W</v>
          </cell>
          <cell r="IA10" t="str">
            <v>A126260094A</v>
          </cell>
          <cell r="IB10" t="str">
            <v>A126252790F</v>
          </cell>
          <cell r="IC10" t="str">
            <v>A126267478R</v>
          </cell>
          <cell r="ID10" t="str">
            <v>A126260134J</v>
          </cell>
          <cell r="IE10" t="str">
            <v>A126252766F</v>
          </cell>
          <cell r="IF10" t="str">
            <v>A126267454W</v>
          </cell>
          <cell r="IG10" t="str">
            <v>A126260110R</v>
          </cell>
          <cell r="IH10" t="str">
            <v>A126252794R</v>
          </cell>
          <cell r="II10" t="str">
            <v>A126267482F</v>
          </cell>
          <cell r="IJ10" t="str">
            <v>A126260138T</v>
          </cell>
          <cell r="IK10" t="str">
            <v>A126252774F</v>
          </cell>
          <cell r="IL10" t="str">
            <v>A126267462W</v>
          </cell>
          <cell r="IM10" t="str">
            <v>A126260118J</v>
          </cell>
          <cell r="IN10" t="str">
            <v>A126252798X</v>
          </cell>
          <cell r="IO10" t="str">
            <v>A126267486R</v>
          </cell>
          <cell r="IP10" t="str">
            <v>A126260142J</v>
          </cell>
          <cell r="IQ10" t="str">
            <v>A126252826W</v>
          </cell>
        </row>
        <row r="11">
          <cell r="B11">
            <v>786.60299999999995</v>
          </cell>
          <cell r="C11">
            <v>462.58100000000002</v>
          </cell>
          <cell r="D11">
            <v>324.02300000000002</v>
          </cell>
          <cell r="E11">
            <v>463.03300000000002</v>
          </cell>
          <cell r="F11">
            <v>254.976</v>
          </cell>
          <cell r="G11">
            <v>208.05699999999999</v>
          </cell>
          <cell r="H11">
            <v>323.57</v>
          </cell>
          <cell r="I11">
            <v>207.60400000000001</v>
          </cell>
          <cell r="J11">
            <v>115.96599999999999</v>
          </cell>
          <cell r="K11">
            <v>238.578</v>
          </cell>
          <cell r="L11">
            <v>135.13399999999999</v>
          </cell>
          <cell r="M11">
            <v>103.444</v>
          </cell>
          <cell r="N11">
            <v>2742.7629999999999</v>
          </cell>
          <cell r="O11">
            <v>1474.8309999999999</v>
          </cell>
          <cell r="P11">
            <v>1267.932</v>
          </cell>
          <cell r="Q11">
            <v>4783.8900000000003</v>
          </cell>
          <cell r="R11">
            <v>2362.6080000000002</v>
          </cell>
          <cell r="S11">
            <v>2421.2820000000002</v>
          </cell>
          <cell r="T11">
            <v>825.91700000000003</v>
          </cell>
          <cell r="U11">
            <v>412.34100000000001</v>
          </cell>
          <cell r="V11">
            <v>413.57600000000002</v>
          </cell>
          <cell r="W11">
            <v>581.11</v>
          </cell>
          <cell r="X11">
            <v>297.52699999999999</v>
          </cell>
          <cell r="Y11">
            <v>283.58300000000003</v>
          </cell>
          <cell r="Z11">
            <v>386.988</v>
          </cell>
          <cell r="AA11">
            <v>211.26900000000001</v>
          </cell>
          <cell r="AB11">
            <v>175.71899999999999</v>
          </cell>
          <cell r="AC11">
            <v>194.12200000000001</v>
          </cell>
          <cell r="AD11">
            <v>86.257999999999996</v>
          </cell>
          <cell r="AE11">
            <v>107.864</v>
          </cell>
          <cell r="AF11">
            <v>83.37</v>
          </cell>
          <cell r="AG11">
            <v>33.481999999999999</v>
          </cell>
          <cell r="AH11">
            <v>49.887999999999998</v>
          </cell>
          <cell r="AI11">
            <v>81.724000000000004</v>
          </cell>
          <cell r="AJ11">
            <v>48.289000000000001</v>
          </cell>
          <cell r="AK11">
            <v>33.435000000000002</v>
          </cell>
          <cell r="AL11">
            <v>163.083</v>
          </cell>
          <cell r="AM11">
            <v>66.524000000000001</v>
          </cell>
          <cell r="AN11">
            <v>96.558999999999997</v>
          </cell>
          <cell r="AO11">
            <v>294.98099999999999</v>
          </cell>
          <cell r="AP11">
            <v>147.67500000000001</v>
          </cell>
          <cell r="AQ11">
            <v>147.30600000000001</v>
          </cell>
          <cell r="AR11">
            <v>163.19399999999999</v>
          </cell>
          <cell r="AS11">
            <v>88.369</v>
          </cell>
          <cell r="AT11">
            <v>74.825000000000003</v>
          </cell>
          <cell r="AU11">
            <v>11.868</v>
          </cell>
          <cell r="AV11">
            <v>3.5590000000000002</v>
          </cell>
          <cell r="AW11">
            <v>8.3089999999999993</v>
          </cell>
          <cell r="AX11">
            <v>131.78700000000001</v>
          </cell>
          <cell r="AY11">
            <v>59.307000000000002</v>
          </cell>
          <cell r="AZ11">
            <v>72.480999999999995</v>
          </cell>
          <cell r="BA11">
            <v>188.404</v>
          </cell>
          <cell r="BB11">
            <v>102.27200000000001</v>
          </cell>
          <cell r="BC11">
            <v>86.132000000000005</v>
          </cell>
          <cell r="BD11">
            <v>82.299000000000007</v>
          </cell>
          <cell r="BE11">
            <v>48.531999999999996</v>
          </cell>
          <cell r="BF11">
            <v>33.767000000000003</v>
          </cell>
          <cell r="BG11">
            <v>75.384</v>
          </cell>
          <cell r="BH11">
            <v>46.765000000000001</v>
          </cell>
          <cell r="BI11">
            <v>28.619</v>
          </cell>
          <cell r="BJ11">
            <v>13.715999999999999</v>
          </cell>
          <cell r="BK11">
            <v>5.7640000000000002</v>
          </cell>
          <cell r="BL11">
            <v>7.952</v>
          </cell>
          <cell r="BM11">
            <v>113.02</v>
          </cell>
          <cell r="BN11">
            <v>55.506999999999998</v>
          </cell>
          <cell r="BO11">
            <v>57.512999999999998</v>
          </cell>
          <cell r="BP11">
            <v>2328.873</v>
          </cell>
          <cell r="BQ11">
            <v>1237.1110000000001</v>
          </cell>
          <cell r="BR11">
            <v>1091.7619999999999</v>
          </cell>
          <cell r="BS11">
            <v>460.83100000000002</v>
          </cell>
          <cell r="BT11">
            <v>231.827</v>
          </cell>
          <cell r="BU11">
            <v>229.00399999999999</v>
          </cell>
          <cell r="BV11">
            <v>126.56</v>
          </cell>
          <cell r="BW11">
            <v>65.611999999999995</v>
          </cell>
          <cell r="BX11">
            <v>60.948</v>
          </cell>
          <cell r="BY11">
            <v>136.26400000000001</v>
          </cell>
          <cell r="BZ11">
            <v>66.869</v>
          </cell>
          <cell r="CA11">
            <v>69.394000000000005</v>
          </cell>
          <cell r="CB11">
            <v>198.00700000000001</v>
          </cell>
          <cell r="CC11">
            <v>99.346000000000004</v>
          </cell>
          <cell r="CD11">
            <v>98.661000000000001</v>
          </cell>
          <cell r="CE11">
            <v>1868.0419999999999</v>
          </cell>
          <cell r="CF11">
            <v>1005.284</v>
          </cell>
          <cell r="CG11">
            <v>862.75800000000004</v>
          </cell>
          <cell r="CH11">
            <v>842.56399999999996</v>
          </cell>
          <cell r="CI11">
            <v>442.03699999999998</v>
          </cell>
          <cell r="CJ11">
            <v>400.52699999999999</v>
          </cell>
          <cell r="CK11">
            <v>239.82900000000001</v>
          </cell>
          <cell r="CL11">
            <v>132.33000000000001</v>
          </cell>
          <cell r="CM11">
            <v>107.498</v>
          </cell>
          <cell r="CN11">
            <v>228.51400000000001</v>
          </cell>
          <cell r="CO11">
            <v>112.075</v>
          </cell>
          <cell r="CP11">
            <v>116.43899999999999</v>
          </cell>
          <cell r="CQ11">
            <v>374.221</v>
          </cell>
          <cell r="CR11">
            <v>197.63200000000001</v>
          </cell>
          <cell r="CS11">
            <v>176.589</v>
          </cell>
          <cell r="CT11">
            <v>1025.4780000000001</v>
          </cell>
          <cell r="CU11">
            <v>563.24699999999996</v>
          </cell>
          <cell r="CV11">
            <v>462.23099999999999</v>
          </cell>
          <cell r="CW11">
            <v>470.31400000000002</v>
          </cell>
          <cell r="CX11">
            <v>249.19499999999999</v>
          </cell>
          <cell r="CY11">
            <v>221.119</v>
          </cell>
          <cell r="CZ11">
            <v>555.16399999999999</v>
          </cell>
          <cell r="DA11">
            <v>314.05200000000002</v>
          </cell>
          <cell r="DB11">
            <v>241.11099999999999</v>
          </cell>
          <cell r="DC11">
            <v>342.714</v>
          </cell>
          <cell r="DD11">
            <v>187.71199999999999</v>
          </cell>
          <cell r="DE11">
            <v>155.00200000000001</v>
          </cell>
          <cell r="DF11">
            <v>212.45</v>
          </cell>
          <cell r="DG11">
            <v>126.34</v>
          </cell>
          <cell r="DH11">
            <v>86.11</v>
          </cell>
          <cell r="DI11">
            <v>198.65600000000001</v>
          </cell>
          <cell r="DJ11">
            <v>111.07599999999999</v>
          </cell>
          <cell r="DK11">
            <v>87.58</v>
          </cell>
          <cell r="DL11">
            <v>2130.2170000000001</v>
          </cell>
          <cell r="DM11">
            <v>1126.0350000000001</v>
          </cell>
          <cell r="DN11">
            <v>1004.181</v>
          </cell>
          <cell r="DO11">
            <v>3755.1840000000002</v>
          </cell>
          <cell r="DP11">
            <v>1854.5609999999999</v>
          </cell>
          <cell r="DQ11">
            <v>1900.623</v>
          </cell>
          <cell r="DR11">
            <v>580.61500000000001</v>
          </cell>
          <cell r="DS11">
            <v>299.60899999999998</v>
          </cell>
          <cell r="DT11">
            <v>281.00599999999997</v>
          </cell>
          <cell r="DU11">
            <v>402.14100000000002</v>
          </cell>
          <cell r="DV11">
            <v>213.42699999999999</v>
          </cell>
          <cell r="DW11">
            <v>188.714</v>
          </cell>
          <cell r="DX11">
            <v>285.78500000000003</v>
          </cell>
          <cell r="DY11">
            <v>155.84</v>
          </cell>
          <cell r="DZ11">
            <v>129.94499999999999</v>
          </cell>
          <cell r="EA11">
            <v>116.355</v>
          </cell>
          <cell r="EB11">
            <v>57.587000000000003</v>
          </cell>
          <cell r="EC11">
            <v>58.768999999999998</v>
          </cell>
          <cell r="ED11">
            <v>56.814999999999998</v>
          </cell>
          <cell r="EE11">
            <v>25.263000000000002</v>
          </cell>
          <cell r="EF11">
            <v>31.552</v>
          </cell>
          <cell r="EG11">
            <v>68.631</v>
          </cell>
          <cell r="EH11">
            <v>43.234000000000002</v>
          </cell>
          <cell r="EI11">
            <v>25.396000000000001</v>
          </cell>
          <cell r="EJ11">
            <v>109.84399999999999</v>
          </cell>
          <cell r="EK11">
            <v>42.948</v>
          </cell>
          <cell r="EL11">
            <v>66.896000000000001</v>
          </cell>
          <cell r="EM11">
            <v>222.547</v>
          </cell>
          <cell r="EN11">
            <v>96.992000000000004</v>
          </cell>
          <cell r="EO11">
            <v>125.55500000000001</v>
          </cell>
          <cell r="EP11">
            <v>131.31</v>
          </cell>
          <cell r="EQ11">
            <v>64.135000000000005</v>
          </cell>
          <cell r="ER11">
            <v>67.174999999999997</v>
          </cell>
          <cell r="ES11">
            <v>18.206</v>
          </cell>
          <cell r="ET11">
            <v>6.3250000000000002</v>
          </cell>
          <cell r="EU11">
            <v>11.881</v>
          </cell>
          <cell r="EV11">
            <v>91.236999999999995</v>
          </cell>
          <cell r="EW11">
            <v>32.856999999999999</v>
          </cell>
          <cell r="EX11">
            <v>58.38</v>
          </cell>
          <cell r="EY11">
            <v>154.584</v>
          </cell>
          <cell r="EZ11">
            <v>100.26600000000001</v>
          </cell>
          <cell r="FA11">
            <v>54.317999999999998</v>
          </cell>
          <cell r="FB11">
            <v>80.501999999999995</v>
          </cell>
          <cell r="FC11">
            <v>57.392000000000003</v>
          </cell>
          <cell r="FD11">
            <v>23.11</v>
          </cell>
          <cell r="FE11">
            <v>67.346000000000004</v>
          </cell>
          <cell r="FF11">
            <v>46.941000000000003</v>
          </cell>
          <cell r="FG11">
            <v>20.405000000000001</v>
          </cell>
          <cell r="FH11">
            <v>9.5060000000000002</v>
          </cell>
          <cell r="FI11">
            <v>4.32</v>
          </cell>
          <cell r="FJ11">
            <v>5.1859999999999999</v>
          </cell>
          <cell r="FK11">
            <v>87.238</v>
          </cell>
          <cell r="FL11">
            <v>53.325000000000003</v>
          </cell>
          <cell r="FM11">
            <v>33.912999999999997</v>
          </cell>
          <cell r="FN11">
            <v>797.64</v>
          </cell>
          <cell r="FO11">
            <v>428.983</v>
          </cell>
          <cell r="FP11">
            <v>368.65699999999998</v>
          </cell>
          <cell r="FQ11">
            <v>129.55099999999999</v>
          </cell>
          <cell r="FR11">
            <v>69.912000000000006</v>
          </cell>
          <cell r="FS11">
            <v>59.639000000000003</v>
          </cell>
          <cell r="FT11">
            <v>38.956000000000003</v>
          </cell>
          <cell r="FU11">
            <v>21.855</v>
          </cell>
          <cell r="FV11">
            <v>17.102</v>
          </cell>
          <cell r="FW11">
            <v>36.192999999999998</v>
          </cell>
          <cell r="FX11">
            <v>16.587</v>
          </cell>
          <cell r="FY11">
            <v>19.606000000000002</v>
          </cell>
          <cell r="FZ11">
            <v>54.402000000000001</v>
          </cell>
          <cell r="GA11">
            <v>31.47</v>
          </cell>
          <cell r="GB11">
            <v>22.931999999999999</v>
          </cell>
          <cell r="GC11">
            <v>668.08900000000006</v>
          </cell>
          <cell r="GD11">
            <v>359.07100000000003</v>
          </cell>
          <cell r="GE11">
            <v>309.01799999999997</v>
          </cell>
          <cell r="GF11">
            <v>270.63200000000001</v>
          </cell>
          <cell r="GG11">
            <v>140.31100000000001</v>
          </cell>
          <cell r="GH11">
            <v>130.321</v>
          </cell>
          <cell r="GI11">
            <v>60.850999999999999</v>
          </cell>
          <cell r="GJ11">
            <v>28.795999999999999</v>
          </cell>
          <cell r="GK11">
            <v>32.055</v>
          </cell>
          <cell r="GL11">
            <v>83.067999999999998</v>
          </cell>
          <cell r="GM11">
            <v>47.441000000000003</v>
          </cell>
          <cell r="GN11">
            <v>35.628</v>
          </cell>
          <cell r="GO11">
            <v>126.71299999999999</v>
          </cell>
          <cell r="GP11">
            <v>64.075000000000003</v>
          </cell>
          <cell r="GQ11">
            <v>62.637999999999998</v>
          </cell>
          <cell r="GR11">
            <v>397.45699999999999</v>
          </cell>
          <cell r="GS11">
            <v>218.76</v>
          </cell>
          <cell r="GT11">
            <v>178.696</v>
          </cell>
          <cell r="GU11">
            <v>166.667</v>
          </cell>
          <cell r="GV11">
            <v>86.49</v>
          </cell>
          <cell r="GW11">
            <v>80.177000000000007</v>
          </cell>
          <cell r="GX11">
            <v>230.78899999999999</v>
          </cell>
          <cell r="GY11">
            <v>132.27000000000001</v>
          </cell>
          <cell r="GZ11">
            <v>98.519000000000005</v>
          </cell>
          <cell r="HA11">
            <v>122.458</v>
          </cell>
          <cell r="HB11">
            <v>67.614999999999995</v>
          </cell>
          <cell r="HC11">
            <v>54.843000000000004</v>
          </cell>
          <cell r="HD11">
            <v>108.331</v>
          </cell>
          <cell r="HE11">
            <v>64.655000000000001</v>
          </cell>
          <cell r="HF11">
            <v>43.676000000000002</v>
          </cell>
          <cell r="HG11">
            <v>51.713999999999999</v>
          </cell>
          <cell r="HH11">
            <v>27.475000000000001</v>
          </cell>
          <cell r="HI11">
            <v>24.239000000000001</v>
          </cell>
          <cell r="HJ11">
            <v>745.92600000000004</v>
          </cell>
          <cell r="HK11">
            <v>401.50799999999998</v>
          </cell>
          <cell r="HL11">
            <v>344.41800000000001</v>
          </cell>
          <cell r="HM11">
            <v>1373.826</v>
          </cell>
          <cell r="HN11">
            <v>675.76700000000005</v>
          </cell>
          <cell r="HO11">
            <v>698.05899999999997</v>
          </cell>
          <cell r="HP11">
            <v>197.6</v>
          </cell>
          <cell r="HQ11">
            <v>96.504999999999995</v>
          </cell>
          <cell r="HR11">
            <v>101.096</v>
          </cell>
          <cell r="HS11">
            <v>131.86600000000001</v>
          </cell>
          <cell r="HT11">
            <v>65.563000000000002</v>
          </cell>
          <cell r="HU11">
            <v>66.302999999999997</v>
          </cell>
          <cell r="HV11">
            <v>87.635999999999996</v>
          </cell>
          <cell r="HW11">
            <v>46.557000000000002</v>
          </cell>
          <cell r="HX11">
            <v>41.079000000000001</v>
          </cell>
          <cell r="HY11">
            <v>44.23</v>
          </cell>
          <cell r="HZ11">
            <v>19.006</v>
          </cell>
          <cell r="IA11">
            <v>25.224</v>
          </cell>
          <cell r="IB11">
            <v>18.376000000000001</v>
          </cell>
          <cell r="IC11">
            <v>5.4870000000000001</v>
          </cell>
          <cell r="ID11">
            <v>12.888999999999999</v>
          </cell>
          <cell r="IE11">
            <v>24.518999999999998</v>
          </cell>
          <cell r="IF11">
            <v>13.853999999999999</v>
          </cell>
          <cell r="IG11">
            <v>10.666</v>
          </cell>
          <cell r="IH11">
            <v>41.215000000000003</v>
          </cell>
          <cell r="II11">
            <v>17.088000000000001</v>
          </cell>
          <cell r="IJ11">
            <v>24.126999999999999</v>
          </cell>
          <cell r="IK11">
            <v>69.78</v>
          </cell>
          <cell r="IL11">
            <v>34.801000000000002</v>
          </cell>
          <cell r="IM11">
            <v>34.978999999999999</v>
          </cell>
          <cell r="IN11">
            <v>36.304000000000002</v>
          </cell>
          <cell r="IO11">
            <v>19.632999999999999</v>
          </cell>
          <cell r="IP11">
            <v>16.670999999999999</v>
          </cell>
          <cell r="IQ11">
            <v>4.2839999999999998</v>
          </cell>
        </row>
        <row r="12">
          <cell r="B12">
            <v>806.87300000000005</v>
          </cell>
          <cell r="C12">
            <v>465.25200000000001</v>
          </cell>
          <cell r="D12">
            <v>341.62200000000001</v>
          </cell>
          <cell r="E12">
            <v>479.93400000000003</v>
          </cell>
          <cell r="F12">
            <v>266.82100000000003</v>
          </cell>
          <cell r="G12">
            <v>213.113</v>
          </cell>
          <cell r="H12">
            <v>326.93900000000002</v>
          </cell>
          <cell r="I12">
            <v>198.43100000000001</v>
          </cell>
          <cell r="J12">
            <v>128.50800000000001</v>
          </cell>
          <cell r="K12">
            <v>246.18</v>
          </cell>
          <cell r="L12">
            <v>142.41399999999999</v>
          </cell>
          <cell r="M12">
            <v>103.76600000000001</v>
          </cell>
          <cell r="N12">
            <v>2806.433</v>
          </cell>
          <cell r="O12">
            <v>1514.62</v>
          </cell>
          <cell r="P12">
            <v>1291.8130000000001</v>
          </cell>
          <cell r="Q12">
            <v>4906.326</v>
          </cell>
          <cell r="R12">
            <v>2412.788</v>
          </cell>
          <cell r="S12">
            <v>2493.538</v>
          </cell>
          <cell r="T12">
            <v>810.798</v>
          </cell>
          <cell r="U12">
            <v>410.40600000000001</v>
          </cell>
          <cell r="V12">
            <v>400.392</v>
          </cell>
          <cell r="W12">
            <v>574.49699999999996</v>
          </cell>
          <cell r="X12">
            <v>303.85000000000002</v>
          </cell>
          <cell r="Y12">
            <v>270.64800000000002</v>
          </cell>
          <cell r="Z12">
            <v>365.476</v>
          </cell>
          <cell r="AA12">
            <v>207.16499999999999</v>
          </cell>
          <cell r="AB12">
            <v>158.31100000000001</v>
          </cell>
          <cell r="AC12">
            <v>209.02199999999999</v>
          </cell>
          <cell r="AD12">
            <v>96.685000000000002</v>
          </cell>
          <cell r="AE12">
            <v>112.337</v>
          </cell>
          <cell r="AF12">
            <v>69.828000000000003</v>
          </cell>
          <cell r="AG12">
            <v>31.361999999999998</v>
          </cell>
          <cell r="AH12">
            <v>38.466999999999999</v>
          </cell>
          <cell r="AI12">
            <v>70.995999999999995</v>
          </cell>
          <cell r="AJ12">
            <v>38.113999999999997</v>
          </cell>
          <cell r="AK12">
            <v>32.881999999999998</v>
          </cell>
          <cell r="AL12">
            <v>165.304</v>
          </cell>
          <cell r="AM12">
            <v>68.441999999999993</v>
          </cell>
          <cell r="AN12">
            <v>96.861999999999995</v>
          </cell>
          <cell r="AO12">
            <v>322.995</v>
          </cell>
          <cell r="AP12">
            <v>158.06200000000001</v>
          </cell>
          <cell r="AQ12">
            <v>164.93299999999999</v>
          </cell>
          <cell r="AR12">
            <v>190.91800000000001</v>
          </cell>
          <cell r="AS12">
            <v>108.626</v>
          </cell>
          <cell r="AT12">
            <v>82.292000000000002</v>
          </cell>
          <cell r="AU12">
            <v>22.521999999999998</v>
          </cell>
          <cell r="AV12">
            <v>8.859</v>
          </cell>
          <cell r="AW12">
            <v>13.663</v>
          </cell>
          <cell r="AX12">
            <v>132.077</v>
          </cell>
          <cell r="AY12">
            <v>49.436999999999998</v>
          </cell>
          <cell r="AZ12">
            <v>82.64</v>
          </cell>
          <cell r="BA12">
            <v>159.48599999999999</v>
          </cell>
          <cell r="BB12">
            <v>90.908000000000001</v>
          </cell>
          <cell r="BC12">
            <v>68.576999999999998</v>
          </cell>
          <cell r="BD12">
            <v>72.388000000000005</v>
          </cell>
          <cell r="BE12">
            <v>40.93</v>
          </cell>
          <cell r="BF12">
            <v>31.457999999999998</v>
          </cell>
          <cell r="BG12">
            <v>55.262</v>
          </cell>
          <cell r="BH12">
            <v>33.787999999999997</v>
          </cell>
          <cell r="BI12">
            <v>21.474</v>
          </cell>
          <cell r="BJ12">
            <v>4.9950000000000001</v>
          </cell>
          <cell r="BK12">
            <v>2.8029999999999999</v>
          </cell>
          <cell r="BL12">
            <v>2.1920000000000002</v>
          </cell>
          <cell r="BM12">
            <v>104.224</v>
          </cell>
          <cell r="BN12">
            <v>57.12</v>
          </cell>
          <cell r="BO12">
            <v>47.103999999999999</v>
          </cell>
          <cell r="BP12">
            <v>2378.3389999999999</v>
          </cell>
          <cell r="BQ12">
            <v>1262.009</v>
          </cell>
          <cell r="BR12">
            <v>1116.33</v>
          </cell>
          <cell r="BS12">
            <v>439.88900000000001</v>
          </cell>
          <cell r="BT12">
            <v>240.40100000000001</v>
          </cell>
          <cell r="BU12">
            <v>199.488</v>
          </cell>
          <cell r="BV12">
            <v>113.032</v>
          </cell>
          <cell r="BW12">
            <v>69.331999999999994</v>
          </cell>
          <cell r="BX12">
            <v>43.698999999999998</v>
          </cell>
          <cell r="BY12">
            <v>125.39400000000001</v>
          </cell>
          <cell r="BZ12">
            <v>66.100999999999999</v>
          </cell>
          <cell r="CA12">
            <v>59.292999999999999</v>
          </cell>
          <cell r="CB12">
            <v>201.46299999999999</v>
          </cell>
          <cell r="CC12">
            <v>104.968</v>
          </cell>
          <cell r="CD12">
            <v>96.495999999999995</v>
          </cell>
          <cell r="CE12">
            <v>1938.45</v>
          </cell>
          <cell r="CF12">
            <v>1021.6079999999999</v>
          </cell>
          <cell r="CG12">
            <v>916.84199999999998</v>
          </cell>
          <cell r="CH12">
            <v>855.04300000000001</v>
          </cell>
          <cell r="CI12">
            <v>446.61099999999999</v>
          </cell>
          <cell r="CJ12">
            <v>408.43200000000002</v>
          </cell>
          <cell r="CK12">
            <v>266.54399999999998</v>
          </cell>
          <cell r="CL12">
            <v>133.55799999999999</v>
          </cell>
          <cell r="CM12">
            <v>132.98599999999999</v>
          </cell>
          <cell r="CN12">
            <v>230.89400000000001</v>
          </cell>
          <cell r="CO12">
            <v>117.143</v>
          </cell>
          <cell r="CP12">
            <v>113.751</v>
          </cell>
          <cell r="CQ12">
            <v>357.60500000000002</v>
          </cell>
          <cell r="CR12">
            <v>195.91</v>
          </cell>
          <cell r="CS12">
            <v>161.69499999999999</v>
          </cell>
          <cell r="CT12">
            <v>1083.4069999999999</v>
          </cell>
          <cell r="CU12">
            <v>574.99800000000005</v>
          </cell>
          <cell r="CV12">
            <v>508.41</v>
          </cell>
          <cell r="CW12">
            <v>512.91399999999999</v>
          </cell>
          <cell r="CX12">
            <v>263.57900000000001</v>
          </cell>
          <cell r="CY12">
            <v>249.334</v>
          </cell>
          <cell r="CZ12">
            <v>570.49400000000003</v>
          </cell>
          <cell r="DA12">
            <v>311.41800000000001</v>
          </cell>
          <cell r="DB12">
            <v>259.07499999999999</v>
          </cell>
          <cell r="DC12">
            <v>338.16300000000001</v>
          </cell>
          <cell r="DD12">
            <v>173.27799999999999</v>
          </cell>
          <cell r="DE12">
            <v>164.88499999999999</v>
          </cell>
          <cell r="DF12">
            <v>232.33</v>
          </cell>
          <cell r="DG12">
            <v>138.13999999999999</v>
          </cell>
          <cell r="DH12">
            <v>94.191000000000003</v>
          </cell>
          <cell r="DI12">
            <v>179.833</v>
          </cell>
          <cell r="DJ12">
            <v>106.29</v>
          </cell>
          <cell r="DK12">
            <v>73.542000000000002</v>
          </cell>
          <cell r="DL12">
            <v>2198.5059999999999</v>
          </cell>
          <cell r="DM12">
            <v>1155.7190000000001</v>
          </cell>
          <cell r="DN12">
            <v>1042.788</v>
          </cell>
          <cell r="DO12">
            <v>3774.9580000000001</v>
          </cell>
          <cell r="DP12">
            <v>1857.877</v>
          </cell>
          <cell r="DQ12">
            <v>1917.0809999999999</v>
          </cell>
          <cell r="DR12">
            <v>538.61099999999999</v>
          </cell>
          <cell r="DS12">
            <v>276.17099999999999</v>
          </cell>
          <cell r="DT12">
            <v>262.44</v>
          </cell>
          <cell r="DU12">
            <v>363.67599999999999</v>
          </cell>
          <cell r="DV12">
            <v>187.44300000000001</v>
          </cell>
          <cell r="DW12">
            <v>176.233</v>
          </cell>
          <cell r="DX12">
            <v>249.75</v>
          </cell>
          <cell r="DY12">
            <v>141.43100000000001</v>
          </cell>
          <cell r="DZ12">
            <v>108.319</v>
          </cell>
          <cell r="EA12">
            <v>113.926</v>
          </cell>
          <cell r="EB12">
            <v>46.011000000000003</v>
          </cell>
          <cell r="EC12">
            <v>67.914000000000001</v>
          </cell>
          <cell r="ED12">
            <v>45.601999999999997</v>
          </cell>
          <cell r="EE12">
            <v>19.332999999999998</v>
          </cell>
          <cell r="EF12">
            <v>26.268999999999998</v>
          </cell>
          <cell r="EG12">
            <v>58.473999999999997</v>
          </cell>
          <cell r="EH12">
            <v>34.146999999999998</v>
          </cell>
          <cell r="EI12">
            <v>24.327000000000002</v>
          </cell>
          <cell r="EJ12">
            <v>116.462</v>
          </cell>
          <cell r="EK12">
            <v>54.582000000000001</v>
          </cell>
          <cell r="EL12">
            <v>61.881</v>
          </cell>
          <cell r="EM12">
            <v>219.00299999999999</v>
          </cell>
          <cell r="EN12">
            <v>101.643</v>
          </cell>
          <cell r="EO12">
            <v>117.361</v>
          </cell>
          <cell r="EP12">
            <v>132.1</v>
          </cell>
          <cell r="EQ12">
            <v>70.606999999999999</v>
          </cell>
          <cell r="ER12">
            <v>61.493000000000002</v>
          </cell>
          <cell r="ES12">
            <v>16.292999999999999</v>
          </cell>
          <cell r="ET12">
            <v>7.2039999999999997</v>
          </cell>
          <cell r="EU12">
            <v>9.0890000000000004</v>
          </cell>
          <cell r="EV12">
            <v>86.903999999999996</v>
          </cell>
          <cell r="EW12">
            <v>31.035</v>
          </cell>
          <cell r="EX12">
            <v>55.868000000000002</v>
          </cell>
          <cell r="EY12">
            <v>135.76499999999999</v>
          </cell>
          <cell r="EZ12">
            <v>93.376000000000005</v>
          </cell>
          <cell r="FA12">
            <v>42.389000000000003</v>
          </cell>
          <cell r="FB12">
            <v>70.936000000000007</v>
          </cell>
          <cell r="FC12">
            <v>47.552</v>
          </cell>
          <cell r="FD12">
            <v>23.384</v>
          </cell>
          <cell r="FE12">
            <v>47.732999999999997</v>
          </cell>
          <cell r="FF12">
            <v>35.683</v>
          </cell>
          <cell r="FG12">
            <v>12.05</v>
          </cell>
          <cell r="FH12">
            <v>6.8620000000000001</v>
          </cell>
          <cell r="FI12">
            <v>5.4589999999999996</v>
          </cell>
          <cell r="FJ12">
            <v>1.403</v>
          </cell>
          <cell r="FK12">
            <v>88.031999999999996</v>
          </cell>
          <cell r="FL12">
            <v>57.692999999999998</v>
          </cell>
          <cell r="FM12">
            <v>30.338999999999999</v>
          </cell>
          <cell r="FN12">
            <v>804.77200000000005</v>
          </cell>
          <cell r="FO12">
            <v>425.02699999999999</v>
          </cell>
          <cell r="FP12">
            <v>379.74400000000003</v>
          </cell>
          <cell r="FQ12">
            <v>137.624</v>
          </cell>
          <cell r="FR12">
            <v>70.649000000000001</v>
          </cell>
          <cell r="FS12">
            <v>66.975999999999999</v>
          </cell>
          <cell r="FT12">
            <v>37.045999999999999</v>
          </cell>
          <cell r="FU12">
            <v>19.7</v>
          </cell>
          <cell r="FV12">
            <v>17.347000000000001</v>
          </cell>
          <cell r="FW12">
            <v>38.223999999999997</v>
          </cell>
          <cell r="FX12">
            <v>20.545999999999999</v>
          </cell>
          <cell r="FY12">
            <v>17.678999999999998</v>
          </cell>
          <cell r="FZ12">
            <v>62.353999999999999</v>
          </cell>
          <cell r="GA12">
            <v>30.402999999999999</v>
          </cell>
          <cell r="GB12">
            <v>31.95</v>
          </cell>
          <cell r="GC12">
            <v>667.14700000000005</v>
          </cell>
          <cell r="GD12">
            <v>354.37900000000002</v>
          </cell>
          <cell r="GE12">
            <v>312.76900000000001</v>
          </cell>
          <cell r="GF12">
            <v>265.77600000000001</v>
          </cell>
          <cell r="GG12">
            <v>141.386</v>
          </cell>
          <cell r="GH12">
            <v>124.389</v>
          </cell>
          <cell r="GI12">
            <v>75.242000000000004</v>
          </cell>
          <cell r="GJ12">
            <v>38.584000000000003</v>
          </cell>
          <cell r="GK12">
            <v>36.658000000000001</v>
          </cell>
          <cell r="GL12">
            <v>78.766000000000005</v>
          </cell>
          <cell r="GM12">
            <v>42.75</v>
          </cell>
          <cell r="GN12">
            <v>36.015999999999998</v>
          </cell>
          <cell r="GO12">
            <v>111.768</v>
          </cell>
          <cell r="GP12">
            <v>60.052999999999997</v>
          </cell>
          <cell r="GQ12">
            <v>51.715000000000003</v>
          </cell>
          <cell r="GR12">
            <v>401.37200000000001</v>
          </cell>
          <cell r="GS12">
            <v>212.99299999999999</v>
          </cell>
          <cell r="GT12">
            <v>188.37899999999999</v>
          </cell>
          <cell r="GU12">
            <v>160.22800000000001</v>
          </cell>
          <cell r="GV12">
            <v>77.248000000000005</v>
          </cell>
          <cell r="GW12">
            <v>82.98</v>
          </cell>
          <cell r="GX12">
            <v>241.14400000000001</v>
          </cell>
          <cell r="GY12">
            <v>135.744</v>
          </cell>
          <cell r="GZ12">
            <v>105.4</v>
          </cell>
          <cell r="HA12">
            <v>146.75299999999999</v>
          </cell>
          <cell r="HB12">
            <v>76.855000000000004</v>
          </cell>
          <cell r="HC12">
            <v>69.897000000000006</v>
          </cell>
          <cell r="HD12">
            <v>94.391000000000005</v>
          </cell>
          <cell r="HE12">
            <v>58.889000000000003</v>
          </cell>
          <cell r="HF12">
            <v>35.503</v>
          </cell>
          <cell r="HG12">
            <v>58.936999999999998</v>
          </cell>
          <cell r="HH12">
            <v>31.681999999999999</v>
          </cell>
          <cell r="HI12">
            <v>27.254999999999999</v>
          </cell>
          <cell r="HJ12">
            <v>745.83500000000004</v>
          </cell>
          <cell r="HK12">
            <v>393.34500000000003</v>
          </cell>
          <cell r="HL12">
            <v>352.49</v>
          </cell>
          <cell r="HM12">
            <v>1371.539</v>
          </cell>
          <cell r="HN12">
            <v>676.03399999999999</v>
          </cell>
          <cell r="HO12">
            <v>695.505</v>
          </cell>
          <cell r="HP12">
            <v>206.245</v>
          </cell>
          <cell r="HQ12">
            <v>97.096999999999994</v>
          </cell>
          <cell r="HR12">
            <v>109.148</v>
          </cell>
          <cell r="HS12">
            <v>137.22399999999999</v>
          </cell>
          <cell r="HT12">
            <v>64.147000000000006</v>
          </cell>
          <cell r="HU12">
            <v>73.076999999999998</v>
          </cell>
          <cell r="HV12">
            <v>82.885999999999996</v>
          </cell>
          <cell r="HW12">
            <v>43.066000000000003</v>
          </cell>
          <cell r="HX12">
            <v>39.82</v>
          </cell>
          <cell r="HY12">
            <v>54.338000000000001</v>
          </cell>
          <cell r="HZ12">
            <v>21.081</v>
          </cell>
          <cell r="IA12">
            <v>33.256999999999998</v>
          </cell>
          <cell r="IB12">
            <v>20.881</v>
          </cell>
          <cell r="IC12">
            <v>8.0510000000000002</v>
          </cell>
          <cell r="ID12">
            <v>12.83</v>
          </cell>
          <cell r="IE12">
            <v>26.591999999999999</v>
          </cell>
          <cell r="IF12">
            <v>15.016</v>
          </cell>
          <cell r="IG12">
            <v>11.576000000000001</v>
          </cell>
          <cell r="IH12">
            <v>42.429000000000002</v>
          </cell>
          <cell r="II12">
            <v>17.934000000000001</v>
          </cell>
          <cell r="IJ12">
            <v>24.495000000000001</v>
          </cell>
          <cell r="IK12">
            <v>78.061000000000007</v>
          </cell>
          <cell r="IL12">
            <v>33.838999999999999</v>
          </cell>
          <cell r="IM12">
            <v>44.222000000000001</v>
          </cell>
          <cell r="IN12">
            <v>41.122999999999998</v>
          </cell>
          <cell r="IO12">
            <v>19.774999999999999</v>
          </cell>
          <cell r="IP12">
            <v>21.347999999999999</v>
          </cell>
          <cell r="IQ12">
            <v>5.3460000000000001</v>
          </cell>
        </row>
        <row r="13">
          <cell r="B13">
            <v>838.88199999999995</v>
          </cell>
          <cell r="C13">
            <v>477.28</v>
          </cell>
          <cell r="D13">
            <v>361.60199999999998</v>
          </cell>
          <cell r="E13">
            <v>506.17599999999999</v>
          </cell>
          <cell r="F13">
            <v>271.51400000000001</v>
          </cell>
          <cell r="G13">
            <v>234.66200000000001</v>
          </cell>
          <cell r="H13">
            <v>332.70499999999998</v>
          </cell>
          <cell r="I13">
            <v>205.76599999999999</v>
          </cell>
          <cell r="J13">
            <v>126.93899999999999</v>
          </cell>
          <cell r="K13">
            <v>246.81899999999999</v>
          </cell>
          <cell r="L13">
            <v>144.596</v>
          </cell>
          <cell r="M13">
            <v>102.223</v>
          </cell>
          <cell r="N13">
            <v>2918.866</v>
          </cell>
          <cell r="O13">
            <v>1555.027</v>
          </cell>
          <cell r="P13">
            <v>1363.8389999999999</v>
          </cell>
          <cell r="Q13">
            <v>5055.3040000000001</v>
          </cell>
          <cell r="R13">
            <v>2475.3009999999999</v>
          </cell>
          <cell r="S13">
            <v>2580.0030000000002</v>
          </cell>
          <cell r="T13">
            <v>813.96299999999997</v>
          </cell>
          <cell r="U13">
            <v>394.05099999999999</v>
          </cell>
          <cell r="V13">
            <v>419.91199999999998</v>
          </cell>
          <cell r="W13">
            <v>548.33299999999997</v>
          </cell>
          <cell r="X13">
            <v>279.45400000000001</v>
          </cell>
          <cell r="Y13">
            <v>268.87799999999999</v>
          </cell>
          <cell r="Z13">
            <v>359.28500000000003</v>
          </cell>
          <cell r="AA13">
            <v>201.34299999999999</v>
          </cell>
          <cell r="AB13">
            <v>157.94200000000001</v>
          </cell>
          <cell r="AC13">
            <v>189.048</v>
          </cell>
          <cell r="AD13">
            <v>78.111999999999995</v>
          </cell>
          <cell r="AE13">
            <v>110.93600000000001</v>
          </cell>
          <cell r="AF13">
            <v>77.5</v>
          </cell>
          <cell r="AG13">
            <v>29.908999999999999</v>
          </cell>
          <cell r="AH13">
            <v>47.591000000000001</v>
          </cell>
          <cell r="AI13">
            <v>97.725999999999999</v>
          </cell>
          <cell r="AJ13">
            <v>49.427</v>
          </cell>
          <cell r="AK13">
            <v>48.298999999999999</v>
          </cell>
          <cell r="AL13">
            <v>167.904</v>
          </cell>
          <cell r="AM13">
            <v>65.17</v>
          </cell>
          <cell r="AN13">
            <v>102.73399999999999</v>
          </cell>
          <cell r="AO13">
            <v>328.89400000000001</v>
          </cell>
          <cell r="AP13">
            <v>160.471</v>
          </cell>
          <cell r="AQ13">
            <v>168.423</v>
          </cell>
          <cell r="AR13">
            <v>190.55699999999999</v>
          </cell>
          <cell r="AS13">
            <v>112.032</v>
          </cell>
          <cell r="AT13">
            <v>78.525000000000006</v>
          </cell>
          <cell r="AU13">
            <v>20.713000000000001</v>
          </cell>
          <cell r="AV13">
            <v>11.321</v>
          </cell>
          <cell r="AW13">
            <v>9.3919999999999995</v>
          </cell>
          <cell r="AX13">
            <v>138.33699999999999</v>
          </cell>
          <cell r="AY13">
            <v>48.439</v>
          </cell>
          <cell r="AZ13">
            <v>89.897999999999996</v>
          </cell>
          <cell r="BA13">
            <v>183.55500000000001</v>
          </cell>
          <cell r="BB13">
            <v>98.721999999999994</v>
          </cell>
          <cell r="BC13">
            <v>84.832999999999998</v>
          </cell>
          <cell r="BD13">
            <v>69.111999999999995</v>
          </cell>
          <cell r="BE13">
            <v>35.429000000000002</v>
          </cell>
          <cell r="BF13">
            <v>33.683</v>
          </cell>
          <cell r="BG13">
            <v>56.262</v>
          </cell>
          <cell r="BH13">
            <v>32.564</v>
          </cell>
          <cell r="BI13">
            <v>23.696999999999999</v>
          </cell>
          <cell r="BJ13">
            <v>9.0609999999999999</v>
          </cell>
          <cell r="BK13">
            <v>3.77</v>
          </cell>
          <cell r="BL13">
            <v>5.2910000000000004</v>
          </cell>
          <cell r="BM13">
            <v>127.294</v>
          </cell>
          <cell r="BN13">
            <v>66.158000000000001</v>
          </cell>
          <cell r="BO13">
            <v>61.136000000000003</v>
          </cell>
          <cell r="BP13">
            <v>2344.3069999999998</v>
          </cell>
          <cell r="BQ13">
            <v>1234.2249999999999</v>
          </cell>
          <cell r="BR13">
            <v>1110.0820000000001</v>
          </cell>
          <cell r="BS13">
            <v>477.64400000000001</v>
          </cell>
          <cell r="BT13">
            <v>269.82</v>
          </cell>
          <cell r="BU13">
            <v>207.82400000000001</v>
          </cell>
          <cell r="BV13">
            <v>127.04900000000001</v>
          </cell>
          <cell r="BW13">
            <v>68.61</v>
          </cell>
          <cell r="BX13">
            <v>58.438000000000002</v>
          </cell>
          <cell r="BY13">
            <v>157.68600000000001</v>
          </cell>
          <cell r="BZ13">
            <v>92.287000000000006</v>
          </cell>
          <cell r="CA13">
            <v>65.399000000000001</v>
          </cell>
          <cell r="CB13">
            <v>192.90899999999999</v>
          </cell>
          <cell r="CC13">
            <v>108.923</v>
          </cell>
          <cell r="CD13">
            <v>83.986000000000004</v>
          </cell>
          <cell r="CE13">
            <v>1866.663</v>
          </cell>
          <cell r="CF13">
            <v>964.40499999999997</v>
          </cell>
          <cell r="CG13">
            <v>902.25800000000004</v>
          </cell>
          <cell r="CH13">
            <v>800.06600000000003</v>
          </cell>
          <cell r="CI13">
            <v>399.149</v>
          </cell>
          <cell r="CJ13">
            <v>400.91699999999997</v>
          </cell>
          <cell r="CK13">
            <v>242.83699999999999</v>
          </cell>
          <cell r="CL13">
            <v>125.227</v>
          </cell>
          <cell r="CM13">
            <v>117.60899999999999</v>
          </cell>
          <cell r="CN13">
            <v>239.50299999999999</v>
          </cell>
          <cell r="CO13">
            <v>119.06399999999999</v>
          </cell>
          <cell r="CP13">
            <v>120.43899999999999</v>
          </cell>
          <cell r="CQ13">
            <v>317.726</v>
          </cell>
          <cell r="CR13">
            <v>154.858</v>
          </cell>
          <cell r="CS13">
            <v>162.86799999999999</v>
          </cell>
          <cell r="CT13">
            <v>1066.597</v>
          </cell>
          <cell r="CU13">
            <v>565.25599999999997</v>
          </cell>
          <cell r="CV13">
            <v>501.34100000000001</v>
          </cell>
          <cell r="CW13">
            <v>459.84500000000003</v>
          </cell>
          <cell r="CX13">
            <v>235.96700000000001</v>
          </cell>
          <cell r="CY13">
            <v>223.87799999999999</v>
          </cell>
          <cell r="CZ13">
            <v>606.75199999999995</v>
          </cell>
          <cell r="DA13">
            <v>329.29</v>
          </cell>
          <cell r="DB13">
            <v>277.46199999999999</v>
          </cell>
          <cell r="DC13">
            <v>390.75299999999999</v>
          </cell>
          <cell r="DD13">
            <v>200.703</v>
          </cell>
          <cell r="DE13">
            <v>190.05</v>
          </cell>
          <cell r="DF13">
            <v>215.999</v>
          </cell>
          <cell r="DG13">
            <v>128.58600000000001</v>
          </cell>
          <cell r="DH13">
            <v>87.412000000000006</v>
          </cell>
          <cell r="DI13">
            <v>188.06200000000001</v>
          </cell>
          <cell r="DJ13">
            <v>117.024</v>
          </cell>
          <cell r="DK13">
            <v>71.037999999999997</v>
          </cell>
          <cell r="DL13">
            <v>2156.2449999999999</v>
          </cell>
          <cell r="DM13">
            <v>1117.201</v>
          </cell>
          <cell r="DN13">
            <v>1039.0440000000001</v>
          </cell>
          <cell r="DO13">
            <v>3840.123</v>
          </cell>
          <cell r="DP13">
            <v>1882.673</v>
          </cell>
          <cell r="DQ13">
            <v>1957.45</v>
          </cell>
          <cell r="DR13">
            <v>549.40300000000002</v>
          </cell>
          <cell r="DS13">
            <v>280.11200000000002</v>
          </cell>
          <cell r="DT13">
            <v>269.291</v>
          </cell>
          <cell r="DU13">
            <v>355.82</v>
          </cell>
          <cell r="DV13">
            <v>191.72</v>
          </cell>
          <cell r="DW13">
            <v>164.1</v>
          </cell>
          <cell r="DX13">
            <v>244.72900000000001</v>
          </cell>
          <cell r="DY13">
            <v>145.98599999999999</v>
          </cell>
          <cell r="DZ13">
            <v>98.742000000000004</v>
          </cell>
          <cell r="EA13">
            <v>111.09099999999999</v>
          </cell>
          <cell r="EB13">
            <v>45.734000000000002</v>
          </cell>
          <cell r="EC13">
            <v>65.358000000000004</v>
          </cell>
          <cell r="ED13">
            <v>57.478999999999999</v>
          </cell>
          <cell r="EE13">
            <v>28.957000000000001</v>
          </cell>
          <cell r="EF13">
            <v>28.521999999999998</v>
          </cell>
          <cell r="EG13">
            <v>75.260999999999996</v>
          </cell>
          <cell r="EH13">
            <v>41.543999999999997</v>
          </cell>
          <cell r="EI13">
            <v>33.716999999999999</v>
          </cell>
          <cell r="EJ13">
            <v>118.322</v>
          </cell>
          <cell r="EK13">
            <v>46.847999999999999</v>
          </cell>
          <cell r="EL13">
            <v>71.474000000000004</v>
          </cell>
          <cell r="EM13">
            <v>225.87700000000001</v>
          </cell>
          <cell r="EN13">
            <v>117.96599999999999</v>
          </cell>
          <cell r="EO13">
            <v>107.911</v>
          </cell>
          <cell r="EP13">
            <v>128.499</v>
          </cell>
          <cell r="EQ13">
            <v>77.760000000000005</v>
          </cell>
          <cell r="ER13">
            <v>50.74</v>
          </cell>
          <cell r="ES13">
            <v>17.018000000000001</v>
          </cell>
          <cell r="ET13">
            <v>8.5269999999999992</v>
          </cell>
          <cell r="EU13">
            <v>8.4909999999999997</v>
          </cell>
          <cell r="EV13">
            <v>97.376999999999995</v>
          </cell>
          <cell r="EW13">
            <v>40.207000000000001</v>
          </cell>
          <cell r="EX13">
            <v>57.170999999999999</v>
          </cell>
          <cell r="EY13">
            <v>155.768</v>
          </cell>
          <cell r="EZ13">
            <v>87.45</v>
          </cell>
          <cell r="FA13">
            <v>68.317999999999998</v>
          </cell>
          <cell r="FB13">
            <v>79.299000000000007</v>
          </cell>
          <cell r="FC13">
            <v>47.223999999999997</v>
          </cell>
          <cell r="FD13">
            <v>32.073999999999998</v>
          </cell>
          <cell r="FE13">
            <v>59.561999999999998</v>
          </cell>
          <cell r="FF13">
            <v>39.265000000000001</v>
          </cell>
          <cell r="FG13">
            <v>20.297999999999998</v>
          </cell>
          <cell r="FH13">
            <v>10.026999999999999</v>
          </cell>
          <cell r="FI13">
            <v>5.8570000000000002</v>
          </cell>
          <cell r="FJ13">
            <v>4.17</v>
          </cell>
          <cell r="FK13">
            <v>96.206000000000003</v>
          </cell>
          <cell r="FL13">
            <v>48.185000000000002</v>
          </cell>
          <cell r="FM13">
            <v>48.02</v>
          </cell>
          <cell r="FN13">
            <v>821.43299999999999</v>
          </cell>
          <cell r="FO13">
            <v>429.93</v>
          </cell>
          <cell r="FP13">
            <v>391.50299999999999</v>
          </cell>
          <cell r="FQ13">
            <v>123.331</v>
          </cell>
          <cell r="FR13">
            <v>65.454999999999998</v>
          </cell>
          <cell r="FS13">
            <v>57.875999999999998</v>
          </cell>
          <cell r="FT13">
            <v>33.677</v>
          </cell>
          <cell r="FU13">
            <v>18.587</v>
          </cell>
          <cell r="FV13">
            <v>15.09</v>
          </cell>
          <cell r="FW13">
            <v>31.399000000000001</v>
          </cell>
          <cell r="FX13">
            <v>15.701000000000001</v>
          </cell>
          <cell r="FY13">
            <v>15.698</v>
          </cell>
          <cell r="FZ13">
            <v>58.255000000000003</v>
          </cell>
          <cell r="GA13">
            <v>31.167000000000002</v>
          </cell>
          <cell r="GB13">
            <v>27.088000000000001</v>
          </cell>
          <cell r="GC13">
            <v>698.10199999999998</v>
          </cell>
          <cell r="GD13">
            <v>364.47500000000002</v>
          </cell>
          <cell r="GE13">
            <v>333.62599999999998</v>
          </cell>
          <cell r="GF13">
            <v>274.70400000000001</v>
          </cell>
          <cell r="GG13">
            <v>139.89500000000001</v>
          </cell>
          <cell r="GH13">
            <v>134.809</v>
          </cell>
          <cell r="GI13">
            <v>72.863</v>
          </cell>
          <cell r="GJ13">
            <v>37.369</v>
          </cell>
          <cell r="GK13">
            <v>35.494</v>
          </cell>
          <cell r="GL13">
            <v>82.786000000000001</v>
          </cell>
          <cell r="GM13">
            <v>41.34</v>
          </cell>
          <cell r="GN13">
            <v>41.445999999999998</v>
          </cell>
          <cell r="GO13">
            <v>119.05500000000001</v>
          </cell>
          <cell r="GP13">
            <v>61.186</v>
          </cell>
          <cell r="GQ13">
            <v>57.869</v>
          </cell>
          <cell r="GR13">
            <v>423.39800000000002</v>
          </cell>
          <cell r="GS13">
            <v>224.58099999999999</v>
          </cell>
          <cell r="GT13">
            <v>198.81800000000001</v>
          </cell>
          <cell r="GU13">
            <v>168.37700000000001</v>
          </cell>
          <cell r="GV13">
            <v>83.432000000000002</v>
          </cell>
          <cell r="GW13">
            <v>84.944999999999993</v>
          </cell>
          <cell r="GX13">
            <v>255.02099999999999</v>
          </cell>
          <cell r="GY13">
            <v>141.149</v>
          </cell>
          <cell r="GZ13">
            <v>113.872</v>
          </cell>
          <cell r="HA13">
            <v>149.24700000000001</v>
          </cell>
          <cell r="HB13">
            <v>74.024000000000001</v>
          </cell>
          <cell r="HC13">
            <v>75.222999999999999</v>
          </cell>
          <cell r="HD13">
            <v>105.773</v>
          </cell>
          <cell r="HE13">
            <v>67.123999999999995</v>
          </cell>
          <cell r="HF13">
            <v>38.649000000000001</v>
          </cell>
          <cell r="HG13">
            <v>50.374000000000002</v>
          </cell>
          <cell r="HH13">
            <v>27.456</v>
          </cell>
          <cell r="HI13">
            <v>22.917999999999999</v>
          </cell>
          <cell r="HJ13">
            <v>771.05899999999997</v>
          </cell>
          <cell r="HK13">
            <v>402.47399999999999</v>
          </cell>
          <cell r="HL13">
            <v>368.584</v>
          </cell>
          <cell r="HM13">
            <v>1387.1179999999999</v>
          </cell>
          <cell r="HN13">
            <v>681.26800000000003</v>
          </cell>
          <cell r="HO13">
            <v>705.85</v>
          </cell>
          <cell r="HP13">
            <v>190.01300000000001</v>
          </cell>
          <cell r="HQ13">
            <v>90.48</v>
          </cell>
          <cell r="HR13">
            <v>99.534000000000006</v>
          </cell>
          <cell r="HS13">
            <v>127.833</v>
          </cell>
          <cell r="HT13">
            <v>60.241999999999997</v>
          </cell>
          <cell r="HU13">
            <v>67.591999999999999</v>
          </cell>
          <cell r="HV13">
            <v>76.534000000000006</v>
          </cell>
          <cell r="HW13">
            <v>36.9</v>
          </cell>
          <cell r="HX13">
            <v>39.634</v>
          </cell>
          <cell r="HY13">
            <v>51.298999999999999</v>
          </cell>
          <cell r="HZ13">
            <v>23.341000000000001</v>
          </cell>
          <cell r="IA13">
            <v>27.957999999999998</v>
          </cell>
          <cell r="IB13">
            <v>24.55</v>
          </cell>
          <cell r="IC13">
            <v>9.4559999999999995</v>
          </cell>
          <cell r="ID13">
            <v>15.095000000000001</v>
          </cell>
          <cell r="IE13">
            <v>19.623999999999999</v>
          </cell>
          <cell r="IF13">
            <v>11.137</v>
          </cell>
          <cell r="IG13">
            <v>8.4860000000000007</v>
          </cell>
          <cell r="IH13">
            <v>42.555999999999997</v>
          </cell>
          <cell r="II13">
            <v>19.100999999999999</v>
          </cell>
          <cell r="IJ13">
            <v>23.456</v>
          </cell>
          <cell r="IK13">
            <v>66.98</v>
          </cell>
          <cell r="IL13">
            <v>31.46</v>
          </cell>
          <cell r="IM13">
            <v>35.520000000000003</v>
          </cell>
          <cell r="IN13">
            <v>33.615000000000002</v>
          </cell>
          <cell r="IO13">
            <v>17.664999999999999</v>
          </cell>
          <cell r="IP13">
            <v>15.95</v>
          </cell>
          <cell r="IQ13">
            <v>8.4440000000000008</v>
          </cell>
        </row>
        <row r="14">
          <cell r="B14">
            <v>871.89700000000005</v>
          </cell>
          <cell r="C14">
            <v>497.68099999999998</v>
          </cell>
          <cell r="D14">
            <v>374.21600000000001</v>
          </cell>
          <cell r="E14">
            <v>542.71900000000005</v>
          </cell>
          <cell r="F14">
            <v>286.58300000000003</v>
          </cell>
          <cell r="G14">
            <v>256.13600000000002</v>
          </cell>
          <cell r="H14">
            <v>329.17899999999997</v>
          </cell>
          <cell r="I14">
            <v>211.09899999999999</v>
          </cell>
          <cell r="J14">
            <v>118.08</v>
          </cell>
          <cell r="K14">
            <v>279.68</v>
          </cell>
          <cell r="L14">
            <v>147.84399999999999</v>
          </cell>
          <cell r="M14">
            <v>131.83600000000001</v>
          </cell>
          <cell r="N14">
            <v>2953.982</v>
          </cell>
          <cell r="O14">
            <v>1581.34</v>
          </cell>
          <cell r="P14">
            <v>1372.6420000000001</v>
          </cell>
          <cell r="Q14">
            <v>5169.2659999999996</v>
          </cell>
          <cell r="R14">
            <v>2532.4639999999999</v>
          </cell>
          <cell r="S14">
            <v>2636.8020000000001</v>
          </cell>
          <cell r="T14">
            <v>816.59900000000005</v>
          </cell>
          <cell r="U14">
            <v>394.94900000000001</v>
          </cell>
          <cell r="V14">
            <v>421.65</v>
          </cell>
          <cell r="W14">
            <v>578.32000000000005</v>
          </cell>
          <cell r="X14">
            <v>288.209</v>
          </cell>
          <cell r="Y14">
            <v>290.11099999999999</v>
          </cell>
          <cell r="Z14">
            <v>383.68799999999999</v>
          </cell>
          <cell r="AA14">
            <v>198.852</v>
          </cell>
          <cell r="AB14">
            <v>184.83600000000001</v>
          </cell>
          <cell r="AC14">
            <v>194.63200000000001</v>
          </cell>
          <cell r="AD14">
            <v>89.358000000000004</v>
          </cell>
          <cell r="AE14">
            <v>105.274</v>
          </cell>
          <cell r="AF14">
            <v>66.492999999999995</v>
          </cell>
          <cell r="AG14">
            <v>29.981000000000002</v>
          </cell>
          <cell r="AH14">
            <v>36.512</v>
          </cell>
          <cell r="AI14">
            <v>81.411000000000001</v>
          </cell>
          <cell r="AJ14">
            <v>43.481999999999999</v>
          </cell>
          <cell r="AK14">
            <v>37.929000000000002</v>
          </cell>
          <cell r="AL14">
            <v>156.86799999999999</v>
          </cell>
          <cell r="AM14">
            <v>63.258000000000003</v>
          </cell>
          <cell r="AN14">
            <v>93.61</v>
          </cell>
          <cell r="AO14">
            <v>346.62799999999999</v>
          </cell>
          <cell r="AP14">
            <v>162.22900000000001</v>
          </cell>
          <cell r="AQ14">
            <v>184.399</v>
          </cell>
          <cell r="AR14">
            <v>210.595</v>
          </cell>
          <cell r="AS14">
            <v>105.36799999999999</v>
          </cell>
          <cell r="AT14">
            <v>105.226</v>
          </cell>
          <cell r="AU14">
            <v>16.713999999999999</v>
          </cell>
          <cell r="AV14">
            <v>6.5780000000000003</v>
          </cell>
          <cell r="AW14">
            <v>10.135999999999999</v>
          </cell>
          <cell r="AX14">
            <v>136.03299999999999</v>
          </cell>
          <cell r="AY14">
            <v>56.86</v>
          </cell>
          <cell r="AZ14">
            <v>79.173000000000002</v>
          </cell>
          <cell r="BA14">
            <v>171.33199999999999</v>
          </cell>
          <cell r="BB14">
            <v>92.355000000000004</v>
          </cell>
          <cell r="BC14">
            <v>78.975999999999999</v>
          </cell>
          <cell r="BD14">
            <v>66.078000000000003</v>
          </cell>
          <cell r="BE14">
            <v>35.780999999999999</v>
          </cell>
          <cell r="BF14">
            <v>30.297000000000001</v>
          </cell>
          <cell r="BG14">
            <v>69.085999999999999</v>
          </cell>
          <cell r="BH14">
            <v>42.475999999999999</v>
          </cell>
          <cell r="BI14">
            <v>26.61</v>
          </cell>
          <cell r="BJ14">
            <v>11.606999999999999</v>
          </cell>
          <cell r="BK14">
            <v>8.2479999999999993</v>
          </cell>
          <cell r="BL14">
            <v>3.359</v>
          </cell>
          <cell r="BM14">
            <v>102.246</v>
          </cell>
          <cell r="BN14">
            <v>49.88</v>
          </cell>
          <cell r="BO14">
            <v>52.366</v>
          </cell>
          <cell r="BP14">
            <v>2474.3180000000002</v>
          </cell>
          <cell r="BQ14">
            <v>1295.1790000000001</v>
          </cell>
          <cell r="BR14">
            <v>1179.1379999999999</v>
          </cell>
          <cell r="BS14">
            <v>489.11799999999999</v>
          </cell>
          <cell r="BT14">
            <v>269.57400000000001</v>
          </cell>
          <cell r="BU14">
            <v>219.54499999999999</v>
          </cell>
          <cell r="BV14">
            <v>135.06399999999999</v>
          </cell>
          <cell r="BW14">
            <v>76.703000000000003</v>
          </cell>
          <cell r="BX14">
            <v>58.360999999999997</v>
          </cell>
          <cell r="BY14">
            <v>146.715</v>
          </cell>
          <cell r="BZ14">
            <v>79.58</v>
          </cell>
          <cell r="CA14">
            <v>67.135000000000005</v>
          </cell>
          <cell r="CB14">
            <v>207.339</v>
          </cell>
          <cell r="CC14">
            <v>113.29</v>
          </cell>
          <cell r="CD14">
            <v>94.049000000000007</v>
          </cell>
          <cell r="CE14">
            <v>1985.1990000000001</v>
          </cell>
          <cell r="CF14">
            <v>1025.606</v>
          </cell>
          <cell r="CG14">
            <v>959.59400000000005</v>
          </cell>
          <cell r="CH14">
            <v>882.43700000000001</v>
          </cell>
          <cell r="CI14">
            <v>456.54199999999997</v>
          </cell>
          <cell r="CJ14">
            <v>425.89499999999998</v>
          </cell>
          <cell r="CK14">
            <v>277.56200000000001</v>
          </cell>
          <cell r="CL14">
            <v>140.20500000000001</v>
          </cell>
          <cell r="CM14">
            <v>137.35599999999999</v>
          </cell>
          <cell r="CN14">
            <v>280.06799999999998</v>
          </cell>
          <cell r="CO14">
            <v>142.65</v>
          </cell>
          <cell r="CP14">
            <v>137.41800000000001</v>
          </cell>
          <cell r="CQ14">
            <v>324.80700000000002</v>
          </cell>
          <cell r="CR14">
            <v>173.68600000000001</v>
          </cell>
          <cell r="CS14">
            <v>151.12100000000001</v>
          </cell>
          <cell r="CT14">
            <v>1102.7619999999999</v>
          </cell>
          <cell r="CU14">
            <v>569.06399999999996</v>
          </cell>
          <cell r="CV14">
            <v>533.69899999999996</v>
          </cell>
          <cell r="CW14">
            <v>437.66899999999998</v>
          </cell>
          <cell r="CX14">
            <v>215.85</v>
          </cell>
          <cell r="CY14">
            <v>221.81899999999999</v>
          </cell>
          <cell r="CZ14">
            <v>665.09400000000005</v>
          </cell>
          <cell r="DA14">
            <v>353.214</v>
          </cell>
          <cell r="DB14">
            <v>311.88</v>
          </cell>
          <cell r="DC14">
            <v>423.14100000000002</v>
          </cell>
          <cell r="DD14">
            <v>216.102</v>
          </cell>
          <cell r="DE14">
            <v>207.03899999999999</v>
          </cell>
          <cell r="DF14">
            <v>241.953</v>
          </cell>
          <cell r="DG14">
            <v>137.11199999999999</v>
          </cell>
          <cell r="DH14">
            <v>104.84099999999999</v>
          </cell>
          <cell r="DI14">
            <v>200.435</v>
          </cell>
          <cell r="DJ14">
            <v>129.358</v>
          </cell>
          <cell r="DK14">
            <v>71.076999999999998</v>
          </cell>
          <cell r="DL14">
            <v>2273.8829999999998</v>
          </cell>
          <cell r="DM14">
            <v>1165.8219999999999</v>
          </cell>
          <cell r="DN14">
            <v>1108.0609999999999</v>
          </cell>
          <cell r="DO14">
            <v>3920.585</v>
          </cell>
          <cell r="DP14">
            <v>1922.404</v>
          </cell>
          <cell r="DQ14">
            <v>1998.18</v>
          </cell>
          <cell r="DR14">
            <v>588.524</v>
          </cell>
          <cell r="DS14">
            <v>314.54000000000002</v>
          </cell>
          <cell r="DT14">
            <v>273.983</v>
          </cell>
          <cell r="DU14">
            <v>399.72</v>
          </cell>
          <cell r="DV14">
            <v>224.625</v>
          </cell>
          <cell r="DW14">
            <v>175.095</v>
          </cell>
          <cell r="DX14">
            <v>278.86799999999999</v>
          </cell>
          <cell r="DY14">
            <v>172.42500000000001</v>
          </cell>
          <cell r="DZ14">
            <v>106.443</v>
          </cell>
          <cell r="EA14">
            <v>120.852</v>
          </cell>
          <cell r="EB14">
            <v>52.2</v>
          </cell>
          <cell r="EC14">
            <v>68.653000000000006</v>
          </cell>
          <cell r="ED14">
            <v>49.517000000000003</v>
          </cell>
          <cell r="EE14">
            <v>18.503</v>
          </cell>
          <cell r="EF14">
            <v>31.013999999999999</v>
          </cell>
          <cell r="EG14">
            <v>74.094999999999999</v>
          </cell>
          <cell r="EH14">
            <v>37.353999999999999</v>
          </cell>
          <cell r="EI14">
            <v>36.741</v>
          </cell>
          <cell r="EJ14">
            <v>114.709</v>
          </cell>
          <cell r="EK14">
            <v>52.561999999999998</v>
          </cell>
          <cell r="EL14">
            <v>62.146999999999998</v>
          </cell>
          <cell r="EM14">
            <v>242.90700000000001</v>
          </cell>
          <cell r="EN14">
            <v>137.99700000000001</v>
          </cell>
          <cell r="EO14">
            <v>104.91</v>
          </cell>
          <cell r="EP14">
            <v>152.66800000000001</v>
          </cell>
          <cell r="EQ14">
            <v>97.153000000000006</v>
          </cell>
          <cell r="ER14">
            <v>55.515000000000001</v>
          </cell>
          <cell r="ES14">
            <v>13.048</v>
          </cell>
          <cell r="ET14">
            <v>4.3650000000000002</v>
          </cell>
          <cell r="EU14">
            <v>8.6829999999999998</v>
          </cell>
          <cell r="EV14">
            <v>90.239000000000004</v>
          </cell>
          <cell r="EW14">
            <v>40.844000000000001</v>
          </cell>
          <cell r="EX14">
            <v>49.395000000000003</v>
          </cell>
          <cell r="EY14">
            <v>146.33199999999999</v>
          </cell>
          <cell r="EZ14">
            <v>81.275999999999996</v>
          </cell>
          <cell r="FA14">
            <v>65.055999999999997</v>
          </cell>
          <cell r="FB14">
            <v>69.387</v>
          </cell>
          <cell r="FC14">
            <v>40.746000000000002</v>
          </cell>
          <cell r="FD14">
            <v>28.640999999999998</v>
          </cell>
          <cell r="FE14">
            <v>47.767000000000003</v>
          </cell>
          <cell r="FF14">
            <v>32.204999999999998</v>
          </cell>
          <cell r="FG14">
            <v>15.561999999999999</v>
          </cell>
          <cell r="FH14">
            <v>9.6289999999999996</v>
          </cell>
          <cell r="FI14">
            <v>5.423</v>
          </cell>
          <cell r="FJ14">
            <v>4.2060000000000004</v>
          </cell>
          <cell r="FK14">
            <v>98.564999999999998</v>
          </cell>
          <cell r="FL14">
            <v>49.070999999999998</v>
          </cell>
          <cell r="FM14">
            <v>49.493000000000002</v>
          </cell>
          <cell r="FN14">
            <v>844.97299999999996</v>
          </cell>
          <cell r="FO14">
            <v>444.09300000000002</v>
          </cell>
          <cell r="FP14">
            <v>400.88</v>
          </cell>
          <cell r="FQ14">
            <v>145.05699999999999</v>
          </cell>
          <cell r="FR14">
            <v>74.638999999999996</v>
          </cell>
          <cell r="FS14">
            <v>70.418000000000006</v>
          </cell>
          <cell r="FT14">
            <v>36.445999999999998</v>
          </cell>
          <cell r="FU14">
            <v>18.306999999999999</v>
          </cell>
          <cell r="FV14">
            <v>18.14</v>
          </cell>
          <cell r="FW14">
            <v>46.194000000000003</v>
          </cell>
          <cell r="FX14">
            <v>23.890999999999998</v>
          </cell>
          <cell r="FY14">
            <v>22.302</v>
          </cell>
          <cell r="FZ14">
            <v>62.417000000000002</v>
          </cell>
          <cell r="GA14">
            <v>32.441000000000003</v>
          </cell>
          <cell r="GB14">
            <v>29.975999999999999</v>
          </cell>
          <cell r="GC14">
            <v>699.91600000000005</v>
          </cell>
          <cell r="GD14">
            <v>369.45400000000001</v>
          </cell>
          <cell r="GE14">
            <v>330.46199999999999</v>
          </cell>
          <cell r="GF14">
            <v>275.16199999999998</v>
          </cell>
          <cell r="GG14">
            <v>144.29400000000001</v>
          </cell>
          <cell r="GH14">
            <v>130.86799999999999</v>
          </cell>
          <cell r="GI14">
            <v>83.649000000000001</v>
          </cell>
          <cell r="GJ14">
            <v>44.862000000000002</v>
          </cell>
          <cell r="GK14">
            <v>38.786000000000001</v>
          </cell>
          <cell r="GL14">
            <v>74.986999999999995</v>
          </cell>
          <cell r="GM14">
            <v>44.817999999999998</v>
          </cell>
          <cell r="GN14">
            <v>30.169</v>
          </cell>
          <cell r="GO14">
            <v>116.526</v>
          </cell>
          <cell r="GP14">
            <v>54.613</v>
          </cell>
          <cell r="GQ14">
            <v>61.912999999999997</v>
          </cell>
          <cell r="GR14">
            <v>424.75400000000002</v>
          </cell>
          <cell r="GS14">
            <v>225.16</v>
          </cell>
          <cell r="GT14">
            <v>199.59399999999999</v>
          </cell>
          <cell r="GU14">
            <v>165.10300000000001</v>
          </cell>
          <cell r="GV14">
            <v>82.05</v>
          </cell>
          <cell r="GW14">
            <v>83.052999999999997</v>
          </cell>
          <cell r="GX14">
            <v>259.65100000000001</v>
          </cell>
          <cell r="GY14">
            <v>143.11000000000001</v>
          </cell>
          <cell r="GZ14">
            <v>116.541</v>
          </cell>
          <cell r="HA14">
            <v>153.405</v>
          </cell>
          <cell r="HB14">
            <v>75.158000000000001</v>
          </cell>
          <cell r="HC14">
            <v>78.247</v>
          </cell>
          <cell r="HD14">
            <v>106.246</v>
          </cell>
          <cell r="HE14">
            <v>67.950999999999993</v>
          </cell>
          <cell r="HF14">
            <v>38.295000000000002</v>
          </cell>
          <cell r="HG14">
            <v>59.987000000000002</v>
          </cell>
          <cell r="HH14">
            <v>29.219000000000001</v>
          </cell>
          <cell r="HI14">
            <v>30.768000000000001</v>
          </cell>
          <cell r="HJ14">
            <v>784.98599999999999</v>
          </cell>
          <cell r="HK14">
            <v>414.87400000000002</v>
          </cell>
          <cell r="HL14">
            <v>370.11200000000002</v>
          </cell>
          <cell r="HM14">
            <v>1400.9059999999999</v>
          </cell>
          <cell r="HN14">
            <v>686.83600000000001</v>
          </cell>
          <cell r="HO14">
            <v>714.07</v>
          </cell>
          <cell r="HP14">
            <v>202.422</v>
          </cell>
          <cell r="HQ14">
            <v>97.534000000000006</v>
          </cell>
          <cell r="HR14">
            <v>104.887</v>
          </cell>
          <cell r="HS14">
            <v>147.185</v>
          </cell>
          <cell r="HT14">
            <v>68.191000000000003</v>
          </cell>
          <cell r="HU14">
            <v>78.994</v>
          </cell>
          <cell r="HV14">
            <v>91.721999999999994</v>
          </cell>
          <cell r="HW14">
            <v>46.911999999999999</v>
          </cell>
          <cell r="HX14">
            <v>44.81</v>
          </cell>
          <cell r="HY14">
            <v>55.463000000000001</v>
          </cell>
          <cell r="HZ14">
            <v>21.279</v>
          </cell>
          <cell r="IA14">
            <v>34.183999999999997</v>
          </cell>
          <cell r="IB14">
            <v>22.265000000000001</v>
          </cell>
          <cell r="IC14">
            <v>8.4819999999999993</v>
          </cell>
          <cell r="ID14">
            <v>13.784000000000001</v>
          </cell>
          <cell r="IE14">
            <v>21.574000000000002</v>
          </cell>
          <cell r="IF14">
            <v>12.975</v>
          </cell>
          <cell r="IG14">
            <v>8.5990000000000002</v>
          </cell>
          <cell r="IH14">
            <v>33.662999999999997</v>
          </cell>
          <cell r="II14">
            <v>16.369</v>
          </cell>
          <cell r="IJ14">
            <v>17.294</v>
          </cell>
          <cell r="IK14">
            <v>77.697999999999993</v>
          </cell>
          <cell r="IL14">
            <v>36.966999999999999</v>
          </cell>
          <cell r="IM14">
            <v>40.731000000000002</v>
          </cell>
          <cell r="IN14">
            <v>44.386000000000003</v>
          </cell>
          <cell r="IO14">
            <v>21.004000000000001</v>
          </cell>
          <cell r="IP14">
            <v>23.382000000000001</v>
          </cell>
          <cell r="IQ14">
            <v>6.2770000000000001</v>
          </cell>
        </row>
        <row r="15">
          <cell r="B15">
            <v>853.95299999999997</v>
          </cell>
          <cell r="C15">
            <v>475.82600000000002</v>
          </cell>
          <cell r="D15">
            <v>378.12700000000001</v>
          </cell>
          <cell r="E15">
            <v>523.726</v>
          </cell>
          <cell r="F15">
            <v>279.26799999999997</v>
          </cell>
          <cell r="G15">
            <v>244.458</v>
          </cell>
          <cell r="H15">
            <v>330.22699999999998</v>
          </cell>
          <cell r="I15">
            <v>196.55799999999999</v>
          </cell>
          <cell r="J15">
            <v>133.66999999999999</v>
          </cell>
          <cell r="K15">
            <v>299.75400000000002</v>
          </cell>
          <cell r="L15">
            <v>159.51499999999999</v>
          </cell>
          <cell r="M15">
            <v>140.239</v>
          </cell>
          <cell r="N15">
            <v>3067.665</v>
          </cell>
          <cell r="O15">
            <v>1637.424</v>
          </cell>
          <cell r="P15">
            <v>1430.241</v>
          </cell>
          <cell r="Q15">
            <v>5266.0749999999998</v>
          </cell>
          <cell r="R15">
            <v>2581.5140000000001</v>
          </cell>
          <cell r="S15">
            <v>2684.5610000000001</v>
          </cell>
          <cell r="T15">
            <v>879.27</v>
          </cell>
          <cell r="U15">
            <v>410.601</v>
          </cell>
          <cell r="V15">
            <v>468.67</v>
          </cell>
          <cell r="W15">
            <v>631.66600000000005</v>
          </cell>
          <cell r="X15">
            <v>304.935</v>
          </cell>
          <cell r="Y15">
            <v>326.73099999999999</v>
          </cell>
          <cell r="Z15">
            <v>422.18900000000002</v>
          </cell>
          <cell r="AA15">
            <v>222.327</v>
          </cell>
          <cell r="AB15">
            <v>199.86199999999999</v>
          </cell>
          <cell r="AC15">
            <v>209.477</v>
          </cell>
          <cell r="AD15">
            <v>82.608000000000004</v>
          </cell>
          <cell r="AE15">
            <v>126.869</v>
          </cell>
          <cell r="AF15">
            <v>79.055999999999997</v>
          </cell>
          <cell r="AG15">
            <v>29.748999999999999</v>
          </cell>
          <cell r="AH15">
            <v>49.307000000000002</v>
          </cell>
          <cell r="AI15">
            <v>78.504999999999995</v>
          </cell>
          <cell r="AJ15">
            <v>43.655000000000001</v>
          </cell>
          <cell r="AK15">
            <v>34.848999999999997</v>
          </cell>
          <cell r="AL15">
            <v>169.1</v>
          </cell>
          <cell r="AM15">
            <v>62.011000000000003</v>
          </cell>
          <cell r="AN15">
            <v>107.09</v>
          </cell>
          <cell r="AO15">
            <v>379.81900000000002</v>
          </cell>
          <cell r="AP15">
            <v>168.791</v>
          </cell>
          <cell r="AQ15">
            <v>211.02799999999999</v>
          </cell>
          <cell r="AR15">
            <v>234.95</v>
          </cell>
          <cell r="AS15">
            <v>118.983</v>
          </cell>
          <cell r="AT15">
            <v>115.967</v>
          </cell>
          <cell r="AU15">
            <v>23.742000000000001</v>
          </cell>
          <cell r="AV15">
            <v>8.7530000000000001</v>
          </cell>
          <cell r="AW15">
            <v>14.99</v>
          </cell>
          <cell r="AX15">
            <v>144.869</v>
          </cell>
          <cell r="AY15">
            <v>49.808</v>
          </cell>
          <cell r="AZ15">
            <v>95.061000000000007</v>
          </cell>
          <cell r="BA15">
            <v>167.54</v>
          </cell>
          <cell r="BB15">
            <v>96.39</v>
          </cell>
          <cell r="BC15">
            <v>71.150000000000006</v>
          </cell>
          <cell r="BD15">
            <v>72.537000000000006</v>
          </cell>
          <cell r="BE15">
            <v>46.191000000000003</v>
          </cell>
          <cell r="BF15">
            <v>26.346</v>
          </cell>
          <cell r="BG15">
            <v>64.804000000000002</v>
          </cell>
          <cell r="BH15">
            <v>40.533000000000001</v>
          </cell>
          <cell r="BI15">
            <v>24.271999999999998</v>
          </cell>
          <cell r="BJ15">
            <v>10.63</v>
          </cell>
          <cell r="BK15">
            <v>7.7240000000000002</v>
          </cell>
          <cell r="BL15">
            <v>2.907</v>
          </cell>
          <cell r="BM15">
            <v>102.736</v>
          </cell>
          <cell r="BN15">
            <v>55.857999999999997</v>
          </cell>
          <cell r="BO15">
            <v>46.878</v>
          </cell>
          <cell r="BP15">
            <v>2491.0709999999999</v>
          </cell>
          <cell r="BQ15">
            <v>1298.105</v>
          </cell>
          <cell r="BR15">
            <v>1192.9659999999999</v>
          </cell>
          <cell r="BS15">
            <v>480.98200000000003</v>
          </cell>
          <cell r="BT15">
            <v>244.67699999999999</v>
          </cell>
          <cell r="BU15">
            <v>236.304</v>
          </cell>
          <cell r="BV15">
            <v>120.91500000000001</v>
          </cell>
          <cell r="BW15">
            <v>60.231000000000002</v>
          </cell>
          <cell r="BX15">
            <v>60.685000000000002</v>
          </cell>
          <cell r="BY15">
            <v>136.67599999999999</v>
          </cell>
          <cell r="BZ15">
            <v>73.5</v>
          </cell>
          <cell r="CA15">
            <v>63.176000000000002</v>
          </cell>
          <cell r="CB15">
            <v>223.39</v>
          </cell>
          <cell r="CC15">
            <v>110.947</v>
          </cell>
          <cell r="CD15">
            <v>112.443</v>
          </cell>
          <cell r="CE15">
            <v>2010.09</v>
          </cell>
          <cell r="CF15">
            <v>1053.4269999999999</v>
          </cell>
          <cell r="CG15">
            <v>956.66200000000003</v>
          </cell>
          <cell r="CH15">
            <v>908.14300000000003</v>
          </cell>
          <cell r="CI15">
            <v>459.73599999999999</v>
          </cell>
          <cell r="CJ15">
            <v>448.40699999999998</v>
          </cell>
          <cell r="CK15">
            <v>261.40499999999997</v>
          </cell>
          <cell r="CL15">
            <v>129.78800000000001</v>
          </cell>
          <cell r="CM15">
            <v>131.61600000000001</v>
          </cell>
          <cell r="CN15">
            <v>274.43400000000003</v>
          </cell>
          <cell r="CO15">
            <v>139.02500000000001</v>
          </cell>
          <cell r="CP15">
            <v>135.40899999999999</v>
          </cell>
          <cell r="CQ15">
            <v>372.30399999999997</v>
          </cell>
          <cell r="CR15">
            <v>190.922</v>
          </cell>
          <cell r="CS15">
            <v>181.38200000000001</v>
          </cell>
          <cell r="CT15">
            <v>1101.9469999999999</v>
          </cell>
          <cell r="CU15">
            <v>593.69100000000003</v>
          </cell>
          <cell r="CV15">
            <v>508.255</v>
          </cell>
          <cell r="CW15">
            <v>463.11200000000002</v>
          </cell>
          <cell r="CX15">
            <v>245.71700000000001</v>
          </cell>
          <cell r="CY15">
            <v>217.39599999999999</v>
          </cell>
          <cell r="CZ15">
            <v>638.83500000000004</v>
          </cell>
          <cell r="DA15">
            <v>347.97500000000002</v>
          </cell>
          <cell r="DB15">
            <v>290.86</v>
          </cell>
          <cell r="DC15">
            <v>400.74299999999999</v>
          </cell>
          <cell r="DD15">
            <v>207.38800000000001</v>
          </cell>
          <cell r="DE15">
            <v>193.35599999999999</v>
          </cell>
          <cell r="DF15">
            <v>238.09100000000001</v>
          </cell>
          <cell r="DG15">
            <v>140.58699999999999</v>
          </cell>
          <cell r="DH15">
            <v>97.504000000000005</v>
          </cell>
          <cell r="DI15">
            <v>203.899</v>
          </cell>
          <cell r="DJ15">
            <v>117.149</v>
          </cell>
          <cell r="DK15">
            <v>86.75</v>
          </cell>
          <cell r="DL15">
            <v>2287.1729999999998</v>
          </cell>
          <cell r="DM15">
            <v>1180.9559999999999</v>
          </cell>
          <cell r="DN15">
            <v>1106.2159999999999</v>
          </cell>
          <cell r="DO15">
            <v>3964.9989999999998</v>
          </cell>
          <cell r="DP15">
            <v>1934.627</v>
          </cell>
          <cell r="DQ15">
            <v>2030.3720000000001</v>
          </cell>
          <cell r="DR15">
            <v>592.35699999999997</v>
          </cell>
          <cell r="DS15">
            <v>310.22000000000003</v>
          </cell>
          <cell r="DT15">
            <v>282.13799999999998</v>
          </cell>
          <cell r="DU15">
            <v>411.57799999999997</v>
          </cell>
          <cell r="DV15">
            <v>223.785</v>
          </cell>
          <cell r="DW15">
            <v>187.79400000000001</v>
          </cell>
          <cell r="DX15">
            <v>273.33300000000003</v>
          </cell>
          <cell r="DY15">
            <v>156.56200000000001</v>
          </cell>
          <cell r="DZ15">
            <v>116.771</v>
          </cell>
          <cell r="EA15">
            <v>138.24600000000001</v>
          </cell>
          <cell r="EB15">
            <v>67.222999999999999</v>
          </cell>
          <cell r="EC15">
            <v>71.022999999999996</v>
          </cell>
          <cell r="ED15">
            <v>49.173999999999999</v>
          </cell>
          <cell r="EE15">
            <v>24.292000000000002</v>
          </cell>
          <cell r="EF15">
            <v>24.881</v>
          </cell>
          <cell r="EG15">
            <v>61.875999999999998</v>
          </cell>
          <cell r="EH15">
            <v>33.628999999999998</v>
          </cell>
          <cell r="EI15">
            <v>28.247</v>
          </cell>
          <cell r="EJ15">
            <v>118.90300000000001</v>
          </cell>
          <cell r="EK15">
            <v>52.805999999999997</v>
          </cell>
          <cell r="EL15">
            <v>66.096999999999994</v>
          </cell>
          <cell r="EM15">
            <v>254.28399999999999</v>
          </cell>
          <cell r="EN15">
            <v>124.973</v>
          </cell>
          <cell r="EO15">
            <v>129.31</v>
          </cell>
          <cell r="EP15">
            <v>161.947</v>
          </cell>
          <cell r="EQ15">
            <v>90.89</v>
          </cell>
          <cell r="ER15">
            <v>71.057000000000002</v>
          </cell>
          <cell r="ES15">
            <v>19.725000000000001</v>
          </cell>
          <cell r="ET15">
            <v>9.3989999999999991</v>
          </cell>
          <cell r="EU15">
            <v>10.326000000000001</v>
          </cell>
          <cell r="EV15">
            <v>92.335999999999999</v>
          </cell>
          <cell r="EW15">
            <v>34.084000000000003</v>
          </cell>
          <cell r="EX15">
            <v>58.253</v>
          </cell>
          <cell r="EY15">
            <v>130.39400000000001</v>
          </cell>
          <cell r="EZ15">
            <v>78.61</v>
          </cell>
          <cell r="FA15">
            <v>51.783999999999999</v>
          </cell>
          <cell r="FB15">
            <v>52.44</v>
          </cell>
          <cell r="FC15">
            <v>34.323</v>
          </cell>
          <cell r="FD15">
            <v>18.117999999999999</v>
          </cell>
          <cell r="FE15">
            <v>41.951000000000001</v>
          </cell>
          <cell r="FF15">
            <v>26.259</v>
          </cell>
          <cell r="FG15">
            <v>15.693</v>
          </cell>
          <cell r="FH15">
            <v>4.2409999999999997</v>
          </cell>
          <cell r="FI15">
            <v>4.2409999999999997</v>
          </cell>
          <cell r="FJ15">
            <v>0</v>
          </cell>
          <cell r="FK15">
            <v>88.441999999999993</v>
          </cell>
          <cell r="FL15">
            <v>52.350999999999999</v>
          </cell>
          <cell r="FM15">
            <v>36.091000000000001</v>
          </cell>
          <cell r="FN15">
            <v>845.15300000000002</v>
          </cell>
          <cell r="FO15">
            <v>449.67099999999999</v>
          </cell>
          <cell r="FP15">
            <v>395.48200000000003</v>
          </cell>
          <cell r="FQ15">
            <v>140.684</v>
          </cell>
          <cell r="FR15">
            <v>74.831999999999994</v>
          </cell>
          <cell r="FS15">
            <v>65.852000000000004</v>
          </cell>
          <cell r="FT15">
            <v>39.799999999999997</v>
          </cell>
          <cell r="FU15">
            <v>19.262</v>
          </cell>
          <cell r="FV15">
            <v>20.539000000000001</v>
          </cell>
          <cell r="FW15">
            <v>37.814</v>
          </cell>
          <cell r="FX15">
            <v>17.972999999999999</v>
          </cell>
          <cell r="FY15">
            <v>19.841000000000001</v>
          </cell>
          <cell r="FZ15">
            <v>63.069000000000003</v>
          </cell>
          <cell r="GA15">
            <v>37.597000000000001</v>
          </cell>
          <cell r="GB15">
            <v>25.472000000000001</v>
          </cell>
          <cell r="GC15">
            <v>704.46900000000005</v>
          </cell>
          <cell r="GD15">
            <v>374.839</v>
          </cell>
          <cell r="GE15">
            <v>329.63</v>
          </cell>
          <cell r="GF15">
            <v>290.63600000000002</v>
          </cell>
          <cell r="GG15">
            <v>151.71899999999999</v>
          </cell>
          <cell r="GH15">
            <v>138.917</v>
          </cell>
          <cell r="GI15">
            <v>86.527000000000001</v>
          </cell>
          <cell r="GJ15">
            <v>45.343000000000004</v>
          </cell>
          <cell r="GK15">
            <v>41.183999999999997</v>
          </cell>
          <cell r="GL15">
            <v>85.728999999999999</v>
          </cell>
          <cell r="GM15">
            <v>45.198999999999998</v>
          </cell>
          <cell r="GN15">
            <v>40.53</v>
          </cell>
          <cell r="GO15">
            <v>118.38</v>
          </cell>
          <cell r="GP15">
            <v>61.177</v>
          </cell>
          <cell r="GQ15">
            <v>57.204000000000001</v>
          </cell>
          <cell r="GR15">
            <v>413.83199999999999</v>
          </cell>
          <cell r="GS15">
            <v>223.12</v>
          </cell>
          <cell r="GT15">
            <v>190.71199999999999</v>
          </cell>
          <cell r="GU15">
            <v>157.601</v>
          </cell>
          <cell r="GV15">
            <v>80.429000000000002</v>
          </cell>
          <cell r="GW15">
            <v>77.171999999999997</v>
          </cell>
          <cell r="GX15">
            <v>256.23099999999999</v>
          </cell>
          <cell r="GY15">
            <v>142.691</v>
          </cell>
          <cell r="GZ15">
            <v>113.54</v>
          </cell>
          <cell r="HA15">
            <v>150.63800000000001</v>
          </cell>
          <cell r="HB15">
            <v>80.703999999999994</v>
          </cell>
          <cell r="HC15">
            <v>69.933000000000007</v>
          </cell>
          <cell r="HD15">
            <v>105.59399999999999</v>
          </cell>
          <cell r="HE15">
            <v>61.987000000000002</v>
          </cell>
          <cell r="HF15">
            <v>43.606999999999999</v>
          </cell>
          <cell r="HG15">
            <v>55.22</v>
          </cell>
          <cell r="HH15">
            <v>32.712000000000003</v>
          </cell>
          <cell r="HI15">
            <v>22.507999999999999</v>
          </cell>
          <cell r="HJ15">
            <v>789.93299999999999</v>
          </cell>
          <cell r="HK15">
            <v>416.959</v>
          </cell>
          <cell r="HL15">
            <v>372.97399999999999</v>
          </cell>
          <cell r="HM15">
            <v>1413.63</v>
          </cell>
          <cell r="HN15">
            <v>694.80200000000002</v>
          </cell>
          <cell r="HO15">
            <v>718.82799999999997</v>
          </cell>
          <cell r="HP15">
            <v>199.232</v>
          </cell>
          <cell r="HQ15">
            <v>96.426000000000002</v>
          </cell>
          <cell r="HR15">
            <v>102.807</v>
          </cell>
          <cell r="HS15">
            <v>143.75700000000001</v>
          </cell>
          <cell r="HT15">
            <v>72.322999999999993</v>
          </cell>
          <cell r="HU15">
            <v>71.433999999999997</v>
          </cell>
          <cell r="HV15">
            <v>80.596999999999994</v>
          </cell>
          <cell r="HW15">
            <v>44.749000000000002</v>
          </cell>
          <cell r="HX15">
            <v>35.847999999999999</v>
          </cell>
          <cell r="HY15">
            <v>63.16</v>
          </cell>
          <cell r="HZ15">
            <v>27.573</v>
          </cell>
          <cell r="IA15">
            <v>35.587000000000003</v>
          </cell>
          <cell r="IB15">
            <v>18.059999999999999</v>
          </cell>
          <cell r="IC15">
            <v>7.2960000000000003</v>
          </cell>
          <cell r="ID15">
            <v>10.765000000000001</v>
          </cell>
          <cell r="IE15">
            <v>17.283000000000001</v>
          </cell>
          <cell r="IF15">
            <v>10.298999999999999</v>
          </cell>
          <cell r="IG15">
            <v>6.984</v>
          </cell>
          <cell r="IH15">
            <v>38.192</v>
          </cell>
          <cell r="II15">
            <v>13.804</v>
          </cell>
          <cell r="IJ15">
            <v>24.388999999999999</v>
          </cell>
          <cell r="IK15">
            <v>70.004000000000005</v>
          </cell>
          <cell r="IL15">
            <v>34.042000000000002</v>
          </cell>
          <cell r="IM15">
            <v>35.962000000000003</v>
          </cell>
          <cell r="IN15">
            <v>41.465000000000003</v>
          </cell>
          <cell r="IO15">
            <v>23.593</v>
          </cell>
          <cell r="IP15">
            <v>17.870999999999999</v>
          </cell>
          <cell r="IQ15">
            <v>6.4249999999999998</v>
          </cell>
        </row>
        <row r="16">
          <cell r="B16">
            <v>888.06799999999998</v>
          </cell>
          <cell r="C16">
            <v>489.85899999999998</v>
          </cell>
          <cell r="D16">
            <v>398.209</v>
          </cell>
          <cell r="E16">
            <v>550.96699999999998</v>
          </cell>
          <cell r="F16">
            <v>279.7</v>
          </cell>
          <cell r="G16">
            <v>271.267</v>
          </cell>
          <cell r="H16">
            <v>337.101</v>
          </cell>
          <cell r="I16">
            <v>210.15899999999999</v>
          </cell>
          <cell r="J16">
            <v>126.94199999999999</v>
          </cell>
          <cell r="K16">
            <v>302.93099999999998</v>
          </cell>
          <cell r="L16">
            <v>176.161</v>
          </cell>
          <cell r="M16">
            <v>126.77</v>
          </cell>
          <cell r="N16">
            <v>3124.9609999999998</v>
          </cell>
          <cell r="O16">
            <v>1633.12</v>
          </cell>
          <cell r="P16">
            <v>1491.84</v>
          </cell>
          <cell r="Q16">
            <v>5378.4110000000001</v>
          </cell>
          <cell r="R16">
            <v>2645.1149999999998</v>
          </cell>
          <cell r="S16">
            <v>2733.2959999999998</v>
          </cell>
          <cell r="T16">
            <v>937.84699999999998</v>
          </cell>
          <cell r="U16">
            <v>478.947</v>
          </cell>
          <cell r="V16">
            <v>458.9</v>
          </cell>
          <cell r="W16">
            <v>674.60400000000004</v>
          </cell>
          <cell r="X16">
            <v>357.69400000000002</v>
          </cell>
          <cell r="Y16">
            <v>316.911</v>
          </cell>
          <cell r="Z16">
            <v>455.26799999999997</v>
          </cell>
          <cell r="AA16">
            <v>250.44399999999999</v>
          </cell>
          <cell r="AB16">
            <v>204.82300000000001</v>
          </cell>
          <cell r="AC16">
            <v>219.33699999999999</v>
          </cell>
          <cell r="AD16">
            <v>107.25</v>
          </cell>
          <cell r="AE16">
            <v>112.087</v>
          </cell>
          <cell r="AF16">
            <v>90.049000000000007</v>
          </cell>
          <cell r="AG16">
            <v>36.792000000000002</v>
          </cell>
          <cell r="AH16">
            <v>53.256999999999998</v>
          </cell>
          <cell r="AI16">
            <v>81.051000000000002</v>
          </cell>
          <cell r="AJ16">
            <v>49.143999999999998</v>
          </cell>
          <cell r="AK16">
            <v>31.907</v>
          </cell>
          <cell r="AL16">
            <v>182.19200000000001</v>
          </cell>
          <cell r="AM16">
            <v>72.11</v>
          </cell>
          <cell r="AN16">
            <v>110.083</v>
          </cell>
          <cell r="AO16">
            <v>378.91199999999998</v>
          </cell>
          <cell r="AP16">
            <v>184.58500000000001</v>
          </cell>
          <cell r="AQ16">
            <v>194.327</v>
          </cell>
          <cell r="AR16">
            <v>226.786</v>
          </cell>
          <cell r="AS16">
            <v>126.95</v>
          </cell>
          <cell r="AT16">
            <v>99.835999999999999</v>
          </cell>
          <cell r="AU16">
            <v>23.555</v>
          </cell>
          <cell r="AV16">
            <v>8.4979999999999993</v>
          </cell>
          <cell r="AW16">
            <v>15.055999999999999</v>
          </cell>
          <cell r="AX16">
            <v>152.126</v>
          </cell>
          <cell r="AY16">
            <v>57.634999999999998</v>
          </cell>
          <cell r="AZ16">
            <v>94.491</v>
          </cell>
          <cell r="BA16">
            <v>187.262</v>
          </cell>
          <cell r="BB16">
            <v>112.83</v>
          </cell>
          <cell r="BC16">
            <v>74.432000000000002</v>
          </cell>
          <cell r="BD16">
            <v>77.540000000000006</v>
          </cell>
          <cell r="BE16">
            <v>49.563000000000002</v>
          </cell>
          <cell r="BF16">
            <v>27.977</v>
          </cell>
          <cell r="BG16">
            <v>76.144999999999996</v>
          </cell>
          <cell r="BH16">
            <v>49.210999999999999</v>
          </cell>
          <cell r="BI16">
            <v>26.933</v>
          </cell>
          <cell r="BJ16">
            <v>10.458</v>
          </cell>
          <cell r="BK16">
            <v>6.1769999999999996</v>
          </cell>
          <cell r="BL16">
            <v>4.2809999999999997</v>
          </cell>
          <cell r="BM16">
            <v>111.117</v>
          </cell>
          <cell r="BN16">
            <v>63.619</v>
          </cell>
          <cell r="BO16">
            <v>47.497999999999998</v>
          </cell>
          <cell r="BP16">
            <v>2564.4969999999998</v>
          </cell>
          <cell r="BQ16">
            <v>1326.163</v>
          </cell>
          <cell r="BR16">
            <v>1238.3340000000001</v>
          </cell>
          <cell r="BS16">
            <v>458.46800000000002</v>
          </cell>
          <cell r="BT16">
            <v>240.691</v>
          </cell>
          <cell r="BU16">
            <v>217.77699999999999</v>
          </cell>
          <cell r="BV16">
            <v>116.99</v>
          </cell>
          <cell r="BW16">
            <v>60.984000000000002</v>
          </cell>
          <cell r="BX16">
            <v>56.005000000000003</v>
          </cell>
          <cell r="BY16">
            <v>131.81200000000001</v>
          </cell>
          <cell r="BZ16">
            <v>68</v>
          </cell>
          <cell r="CA16">
            <v>63.811999999999998</v>
          </cell>
          <cell r="CB16">
            <v>209.666</v>
          </cell>
          <cell r="CC16">
            <v>111.70699999999999</v>
          </cell>
          <cell r="CD16">
            <v>97.959000000000003</v>
          </cell>
          <cell r="CE16">
            <v>2106.029</v>
          </cell>
          <cell r="CF16">
            <v>1085.472</v>
          </cell>
          <cell r="CG16">
            <v>1020.557</v>
          </cell>
          <cell r="CH16">
            <v>964.90599999999995</v>
          </cell>
          <cell r="CI16">
            <v>496.52699999999999</v>
          </cell>
          <cell r="CJ16">
            <v>468.37900000000002</v>
          </cell>
          <cell r="CK16">
            <v>273.80700000000002</v>
          </cell>
          <cell r="CL16">
            <v>125.57299999999999</v>
          </cell>
          <cell r="CM16">
            <v>148.23400000000001</v>
          </cell>
          <cell r="CN16">
            <v>292.96699999999998</v>
          </cell>
          <cell r="CO16">
            <v>157.27500000000001</v>
          </cell>
          <cell r="CP16">
            <v>135.691</v>
          </cell>
          <cell r="CQ16">
            <v>398.13299999999998</v>
          </cell>
          <cell r="CR16">
            <v>213.679</v>
          </cell>
          <cell r="CS16">
            <v>184.45400000000001</v>
          </cell>
          <cell r="CT16">
            <v>1141.1220000000001</v>
          </cell>
          <cell r="CU16">
            <v>588.94500000000005</v>
          </cell>
          <cell r="CV16">
            <v>552.17700000000002</v>
          </cell>
          <cell r="CW16">
            <v>431.54500000000002</v>
          </cell>
          <cell r="CX16">
            <v>224.357</v>
          </cell>
          <cell r="CY16">
            <v>207.18799999999999</v>
          </cell>
          <cell r="CZ16">
            <v>709.577</v>
          </cell>
          <cell r="DA16">
            <v>364.58800000000002</v>
          </cell>
          <cell r="DB16">
            <v>344.98899999999998</v>
          </cell>
          <cell r="DC16">
            <v>446.16199999999998</v>
          </cell>
          <cell r="DD16">
            <v>212.553</v>
          </cell>
          <cell r="DE16">
            <v>233.60900000000001</v>
          </cell>
          <cell r="DF16">
            <v>263.41500000000002</v>
          </cell>
          <cell r="DG16">
            <v>152.035</v>
          </cell>
          <cell r="DH16">
            <v>111.381</v>
          </cell>
          <cell r="DI16">
            <v>199.209</v>
          </cell>
          <cell r="DJ16">
            <v>107.22499999999999</v>
          </cell>
          <cell r="DK16">
            <v>91.983999999999995</v>
          </cell>
          <cell r="DL16">
            <v>2365.288</v>
          </cell>
          <cell r="DM16">
            <v>1218.9380000000001</v>
          </cell>
          <cell r="DN16">
            <v>1146.3499999999999</v>
          </cell>
          <cell r="DO16">
            <v>4076.7249999999999</v>
          </cell>
          <cell r="DP16">
            <v>1999.3389999999999</v>
          </cell>
          <cell r="DQ16">
            <v>2077.386</v>
          </cell>
          <cell r="DR16">
            <v>596.68700000000001</v>
          </cell>
          <cell r="DS16">
            <v>290.72199999999998</v>
          </cell>
          <cell r="DT16">
            <v>305.96499999999997</v>
          </cell>
          <cell r="DU16">
            <v>422.68400000000003</v>
          </cell>
          <cell r="DV16">
            <v>209.16499999999999</v>
          </cell>
          <cell r="DW16">
            <v>213.51900000000001</v>
          </cell>
          <cell r="DX16">
            <v>286.66699999999997</v>
          </cell>
          <cell r="DY16">
            <v>149.35300000000001</v>
          </cell>
          <cell r="DZ16">
            <v>137.31399999999999</v>
          </cell>
          <cell r="EA16">
            <v>136.017</v>
          </cell>
          <cell r="EB16">
            <v>59.811999999999998</v>
          </cell>
          <cell r="EC16">
            <v>76.204999999999998</v>
          </cell>
          <cell r="ED16">
            <v>48.662999999999997</v>
          </cell>
          <cell r="EE16">
            <v>16.003</v>
          </cell>
          <cell r="EF16">
            <v>32.658999999999999</v>
          </cell>
          <cell r="EG16">
            <v>60.384999999999998</v>
          </cell>
          <cell r="EH16">
            <v>39.548000000000002</v>
          </cell>
          <cell r="EI16">
            <v>20.837</v>
          </cell>
          <cell r="EJ16">
            <v>113.61799999999999</v>
          </cell>
          <cell r="EK16">
            <v>42.009</v>
          </cell>
          <cell r="EL16">
            <v>71.608999999999995</v>
          </cell>
          <cell r="EM16">
            <v>241.73500000000001</v>
          </cell>
          <cell r="EN16">
            <v>114.465</v>
          </cell>
          <cell r="EO16">
            <v>127.271</v>
          </cell>
          <cell r="EP16">
            <v>149.178</v>
          </cell>
          <cell r="EQ16">
            <v>78.524000000000001</v>
          </cell>
          <cell r="ER16">
            <v>70.653999999999996</v>
          </cell>
          <cell r="ES16">
            <v>16.931999999999999</v>
          </cell>
          <cell r="ET16">
            <v>5.7629999999999999</v>
          </cell>
          <cell r="EU16">
            <v>11.169</v>
          </cell>
          <cell r="EV16">
            <v>92.557000000000002</v>
          </cell>
          <cell r="EW16">
            <v>35.941000000000003</v>
          </cell>
          <cell r="EX16">
            <v>56.616999999999997</v>
          </cell>
          <cell r="EY16">
            <v>131.476</v>
          </cell>
          <cell r="EZ16">
            <v>74.316999999999993</v>
          </cell>
          <cell r="FA16">
            <v>57.158000000000001</v>
          </cell>
          <cell r="FB16">
            <v>52.021000000000001</v>
          </cell>
          <cell r="FC16">
            <v>34.649000000000001</v>
          </cell>
          <cell r="FD16">
            <v>17.372</v>
          </cell>
          <cell r="FE16">
            <v>50.030999999999999</v>
          </cell>
          <cell r="FF16">
            <v>28.701000000000001</v>
          </cell>
          <cell r="FG16">
            <v>21.329000000000001</v>
          </cell>
          <cell r="FH16">
            <v>6.4080000000000004</v>
          </cell>
          <cell r="FI16">
            <v>3.9489999999999998</v>
          </cell>
          <cell r="FJ16">
            <v>2.4590000000000001</v>
          </cell>
          <cell r="FK16">
            <v>81.444999999999993</v>
          </cell>
          <cell r="FL16">
            <v>45.616</v>
          </cell>
          <cell r="FM16">
            <v>35.829000000000001</v>
          </cell>
          <cell r="FN16">
            <v>853.61300000000006</v>
          </cell>
          <cell r="FO16">
            <v>438.56700000000001</v>
          </cell>
          <cell r="FP16">
            <v>415.04599999999999</v>
          </cell>
          <cell r="FQ16">
            <v>152.82599999999999</v>
          </cell>
          <cell r="FR16">
            <v>74.754000000000005</v>
          </cell>
          <cell r="FS16">
            <v>78.072000000000003</v>
          </cell>
          <cell r="FT16">
            <v>36.164000000000001</v>
          </cell>
          <cell r="FU16">
            <v>16.081</v>
          </cell>
          <cell r="FV16">
            <v>20.084</v>
          </cell>
          <cell r="FW16">
            <v>46.744</v>
          </cell>
          <cell r="FX16">
            <v>22.222999999999999</v>
          </cell>
          <cell r="FY16">
            <v>24.521000000000001</v>
          </cell>
          <cell r="FZ16">
            <v>69.918000000000006</v>
          </cell>
          <cell r="GA16">
            <v>36.450000000000003</v>
          </cell>
          <cell r="GB16">
            <v>33.466999999999999</v>
          </cell>
          <cell r="GC16">
            <v>700.78800000000001</v>
          </cell>
          <cell r="GD16">
            <v>363.81299999999999</v>
          </cell>
          <cell r="GE16">
            <v>336.97399999999999</v>
          </cell>
          <cell r="GF16">
            <v>281.62400000000002</v>
          </cell>
          <cell r="GG16">
            <v>144.28399999999999</v>
          </cell>
          <cell r="GH16">
            <v>137.339</v>
          </cell>
          <cell r="GI16">
            <v>82.043000000000006</v>
          </cell>
          <cell r="GJ16">
            <v>43.988</v>
          </cell>
          <cell r="GK16">
            <v>38.055</v>
          </cell>
          <cell r="GL16">
            <v>88.433000000000007</v>
          </cell>
          <cell r="GM16">
            <v>46.094999999999999</v>
          </cell>
          <cell r="GN16">
            <v>42.338999999999999</v>
          </cell>
          <cell r="GO16">
            <v>111.148</v>
          </cell>
          <cell r="GP16">
            <v>54.201999999999998</v>
          </cell>
          <cell r="GQ16">
            <v>56.945999999999998</v>
          </cell>
          <cell r="GR16">
            <v>419.16399999999999</v>
          </cell>
          <cell r="GS16">
            <v>219.529</v>
          </cell>
          <cell r="GT16">
            <v>199.63499999999999</v>
          </cell>
          <cell r="GU16">
            <v>159.172</v>
          </cell>
          <cell r="GV16">
            <v>80.427000000000007</v>
          </cell>
          <cell r="GW16">
            <v>78.745000000000005</v>
          </cell>
          <cell r="GX16">
            <v>259.99200000000002</v>
          </cell>
          <cell r="GY16">
            <v>139.102</v>
          </cell>
          <cell r="GZ16">
            <v>120.89</v>
          </cell>
          <cell r="HA16">
            <v>163.93</v>
          </cell>
          <cell r="HB16">
            <v>85.525000000000006</v>
          </cell>
          <cell r="HC16">
            <v>78.405000000000001</v>
          </cell>
          <cell r="HD16">
            <v>96.063000000000002</v>
          </cell>
          <cell r="HE16">
            <v>53.576999999999998</v>
          </cell>
          <cell r="HF16">
            <v>42.484999999999999</v>
          </cell>
          <cell r="HG16">
            <v>69.093999999999994</v>
          </cell>
          <cell r="HH16">
            <v>36.067999999999998</v>
          </cell>
          <cell r="HI16">
            <v>33.026000000000003</v>
          </cell>
          <cell r="HJ16">
            <v>784.51900000000001</v>
          </cell>
          <cell r="HK16">
            <v>402.49900000000002</v>
          </cell>
          <cell r="HL16">
            <v>382.02</v>
          </cell>
          <cell r="HM16">
            <v>1429.6880000000001</v>
          </cell>
          <cell r="HN16">
            <v>702.245</v>
          </cell>
          <cell r="HO16">
            <v>727.44299999999998</v>
          </cell>
          <cell r="HP16">
            <v>223.072</v>
          </cell>
          <cell r="HQ16">
            <v>104.601</v>
          </cell>
          <cell r="HR16">
            <v>118.471</v>
          </cell>
          <cell r="HS16">
            <v>158.56700000000001</v>
          </cell>
          <cell r="HT16">
            <v>75.313999999999993</v>
          </cell>
          <cell r="HU16">
            <v>83.253</v>
          </cell>
          <cell r="HV16">
            <v>105.123</v>
          </cell>
          <cell r="HW16">
            <v>52.002000000000002</v>
          </cell>
          <cell r="HX16">
            <v>53.12</v>
          </cell>
          <cell r="HY16">
            <v>53.445</v>
          </cell>
          <cell r="HZ16">
            <v>23.312000000000001</v>
          </cell>
          <cell r="IA16">
            <v>30.132999999999999</v>
          </cell>
          <cell r="IB16">
            <v>24.295000000000002</v>
          </cell>
          <cell r="IC16">
            <v>10.199999999999999</v>
          </cell>
          <cell r="ID16">
            <v>14.095000000000001</v>
          </cell>
          <cell r="IE16">
            <v>18.585000000000001</v>
          </cell>
          <cell r="IF16">
            <v>10.130000000000001</v>
          </cell>
          <cell r="IG16">
            <v>8.4550000000000001</v>
          </cell>
          <cell r="IH16">
            <v>45.92</v>
          </cell>
          <cell r="II16">
            <v>19.155999999999999</v>
          </cell>
          <cell r="IJ16">
            <v>26.763000000000002</v>
          </cell>
          <cell r="IK16">
            <v>86.096000000000004</v>
          </cell>
          <cell r="IL16">
            <v>36.673999999999999</v>
          </cell>
          <cell r="IM16">
            <v>49.421999999999997</v>
          </cell>
          <cell r="IN16">
            <v>49.27</v>
          </cell>
          <cell r="IO16">
            <v>22.597999999999999</v>
          </cell>
          <cell r="IP16">
            <v>26.670999999999999</v>
          </cell>
          <cell r="IQ16">
            <v>5.61</v>
          </cell>
        </row>
        <row r="17">
          <cell r="B17">
            <v>894.99900000000002</v>
          </cell>
          <cell r="C17">
            <v>490.97300000000001</v>
          </cell>
          <cell r="D17">
            <v>404.02600000000001</v>
          </cell>
          <cell r="E17">
            <v>548.16200000000003</v>
          </cell>
          <cell r="F17">
            <v>286.80700000000002</v>
          </cell>
          <cell r="G17">
            <v>261.35500000000002</v>
          </cell>
          <cell r="H17">
            <v>346.83699999999999</v>
          </cell>
          <cell r="I17">
            <v>204.166</v>
          </cell>
          <cell r="J17">
            <v>142.67099999999999</v>
          </cell>
          <cell r="K17">
            <v>244.976</v>
          </cell>
          <cell r="L17">
            <v>129.35900000000001</v>
          </cell>
          <cell r="M17">
            <v>115.617</v>
          </cell>
          <cell r="N17">
            <v>3165.0889999999999</v>
          </cell>
          <cell r="O17">
            <v>1672.1990000000001</v>
          </cell>
          <cell r="P17">
            <v>1492.8889999999999</v>
          </cell>
          <cell r="Q17">
            <v>5406.0709999999999</v>
          </cell>
          <cell r="R17">
            <v>2653.0790000000002</v>
          </cell>
          <cell r="S17">
            <v>2752.9929999999999</v>
          </cell>
          <cell r="T17">
            <v>822.89499999999998</v>
          </cell>
          <cell r="U17">
            <v>387.56700000000001</v>
          </cell>
          <cell r="V17">
            <v>435.32799999999997</v>
          </cell>
          <cell r="W17">
            <v>602.39599999999996</v>
          </cell>
          <cell r="X17">
            <v>287.90300000000002</v>
          </cell>
          <cell r="Y17">
            <v>314.49299999999999</v>
          </cell>
          <cell r="Z17">
            <v>385.21899999999999</v>
          </cell>
          <cell r="AA17">
            <v>197.548</v>
          </cell>
          <cell r="AB17">
            <v>187.67099999999999</v>
          </cell>
          <cell r="AC17">
            <v>217.17699999999999</v>
          </cell>
          <cell r="AD17">
            <v>90.355000000000004</v>
          </cell>
          <cell r="AE17">
            <v>126.822</v>
          </cell>
          <cell r="AF17">
            <v>89.917000000000002</v>
          </cell>
          <cell r="AG17">
            <v>40.048000000000002</v>
          </cell>
          <cell r="AH17">
            <v>49.869</v>
          </cell>
          <cell r="AI17">
            <v>80.448999999999998</v>
          </cell>
          <cell r="AJ17">
            <v>43.618000000000002</v>
          </cell>
          <cell r="AK17">
            <v>36.831000000000003</v>
          </cell>
          <cell r="AL17">
            <v>140.05099999999999</v>
          </cell>
          <cell r="AM17">
            <v>56.045999999999999</v>
          </cell>
          <cell r="AN17">
            <v>84.004999999999995</v>
          </cell>
          <cell r="AO17">
            <v>260.99900000000002</v>
          </cell>
          <cell r="AP17">
            <v>118.792</v>
          </cell>
          <cell r="AQ17">
            <v>142.20699999999999</v>
          </cell>
          <cell r="AR17">
            <v>144.274</v>
          </cell>
          <cell r="AS17">
            <v>73.162999999999997</v>
          </cell>
          <cell r="AT17">
            <v>71.11</v>
          </cell>
          <cell r="AU17">
            <v>19.327000000000002</v>
          </cell>
          <cell r="AV17">
            <v>6.3029999999999999</v>
          </cell>
          <cell r="AW17">
            <v>13.023</v>
          </cell>
          <cell r="AX17">
            <v>116.72499999999999</v>
          </cell>
          <cell r="AY17">
            <v>45.628999999999998</v>
          </cell>
          <cell r="AZ17">
            <v>71.096000000000004</v>
          </cell>
          <cell r="BA17">
            <v>204.476</v>
          </cell>
          <cell r="BB17">
            <v>110.23</v>
          </cell>
          <cell r="BC17">
            <v>94.245999999999995</v>
          </cell>
          <cell r="BD17">
            <v>131.31800000000001</v>
          </cell>
          <cell r="BE17">
            <v>73.155000000000001</v>
          </cell>
          <cell r="BF17">
            <v>58.162999999999997</v>
          </cell>
          <cell r="BG17">
            <v>100.702</v>
          </cell>
          <cell r="BH17">
            <v>56.195</v>
          </cell>
          <cell r="BI17">
            <v>44.506</v>
          </cell>
          <cell r="BJ17">
            <v>16.771999999999998</v>
          </cell>
          <cell r="BK17">
            <v>11.988</v>
          </cell>
          <cell r="BL17">
            <v>4.7839999999999998</v>
          </cell>
          <cell r="BM17">
            <v>103.774</v>
          </cell>
          <cell r="BN17">
            <v>54.034999999999997</v>
          </cell>
          <cell r="BO17">
            <v>49.738999999999997</v>
          </cell>
          <cell r="BP17">
            <v>2596.3530000000001</v>
          </cell>
          <cell r="BQ17">
            <v>1341.3340000000001</v>
          </cell>
          <cell r="BR17">
            <v>1255.02</v>
          </cell>
          <cell r="BS17">
            <v>490.89499999999998</v>
          </cell>
          <cell r="BT17">
            <v>242.14500000000001</v>
          </cell>
          <cell r="BU17">
            <v>248.749</v>
          </cell>
          <cell r="BV17">
            <v>137.47200000000001</v>
          </cell>
          <cell r="BW17">
            <v>76.372</v>
          </cell>
          <cell r="BX17">
            <v>61.100999999999999</v>
          </cell>
          <cell r="BY17">
            <v>154.58199999999999</v>
          </cell>
          <cell r="BZ17">
            <v>69.204999999999998</v>
          </cell>
          <cell r="CA17">
            <v>85.376999999999995</v>
          </cell>
          <cell r="CB17">
            <v>198.84</v>
          </cell>
          <cell r="CC17">
            <v>96.567999999999998</v>
          </cell>
          <cell r="CD17">
            <v>102.27200000000001</v>
          </cell>
          <cell r="CE17">
            <v>2105.4589999999998</v>
          </cell>
          <cell r="CF17">
            <v>1099.1880000000001</v>
          </cell>
          <cell r="CG17">
            <v>1006.271</v>
          </cell>
          <cell r="CH17">
            <v>887.98699999999997</v>
          </cell>
          <cell r="CI17">
            <v>442.98200000000003</v>
          </cell>
          <cell r="CJ17">
            <v>445.00599999999997</v>
          </cell>
          <cell r="CK17">
            <v>242.785</v>
          </cell>
          <cell r="CL17">
            <v>112.34099999999999</v>
          </cell>
          <cell r="CM17">
            <v>130.44399999999999</v>
          </cell>
          <cell r="CN17">
            <v>253.82</v>
          </cell>
          <cell r="CO17">
            <v>128.31299999999999</v>
          </cell>
          <cell r="CP17">
            <v>125.50700000000001</v>
          </cell>
          <cell r="CQ17">
            <v>391.38299999999998</v>
          </cell>
          <cell r="CR17">
            <v>202.328</v>
          </cell>
          <cell r="CS17">
            <v>189.05500000000001</v>
          </cell>
          <cell r="CT17">
            <v>1217.472</v>
          </cell>
          <cell r="CU17">
            <v>656.20699999999999</v>
          </cell>
          <cell r="CV17">
            <v>561.26499999999999</v>
          </cell>
          <cell r="CW17">
            <v>521.01</v>
          </cell>
          <cell r="CX17">
            <v>281.06</v>
          </cell>
          <cell r="CY17">
            <v>239.95</v>
          </cell>
          <cell r="CZ17">
            <v>696.46199999999999</v>
          </cell>
          <cell r="DA17">
            <v>375.14699999999999</v>
          </cell>
          <cell r="DB17">
            <v>321.315</v>
          </cell>
          <cell r="DC17">
            <v>435.51299999999998</v>
          </cell>
          <cell r="DD17">
            <v>233.19</v>
          </cell>
          <cell r="DE17">
            <v>202.32300000000001</v>
          </cell>
          <cell r="DF17">
            <v>260.94799999999998</v>
          </cell>
          <cell r="DG17">
            <v>141.95699999999999</v>
          </cell>
          <cell r="DH17">
            <v>118.992</v>
          </cell>
          <cell r="DI17">
            <v>202.863</v>
          </cell>
          <cell r="DJ17">
            <v>103.26900000000001</v>
          </cell>
          <cell r="DK17">
            <v>99.593000000000004</v>
          </cell>
          <cell r="DL17">
            <v>2393.491</v>
          </cell>
          <cell r="DM17">
            <v>1238.0640000000001</v>
          </cell>
          <cell r="DN17">
            <v>1155.4269999999999</v>
          </cell>
          <cell r="DO17">
            <v>4137.9979999999996</v>
          </cell>
          <cell r="DP17">
            <v>2018.2139999999999</v>
          </cell>
          <cell r="DQ17">
            <v>2119.7829999999999</v>
          </cell>
          <cell r="DR17">
            <v>585.78700000000003</v>
          </cell>
          <cell r="DS17">
            <v>283.649</v>
          </cell>
          <cell r="DT17">
            <v>302.137</v>
          </cell>
          <cell r="DU17">
            <v>424.91300000000001</v>
          </cell>
          <cell r="DV17">
            <v>209.71</v>
          </cell>
          <cell r="DW17">
            <v>215.203</v>
          </cell>
          <cell r="DX17">
            <v>288.69900000000001</v>
          </cell>
          <cell r="DY17">
            <v>147.565</v>
          </cell>
          <cell r="DZ17">
            <v>141.13399999999999</v>
          </cell>
          <cell r="EA17">
            <v>136.214</v>
          </cell>
          <cell r="EB17">
            <v>62.145000000000003</v>
          </cell>
          <cell r="EC17">
            <v>74.069000000000003</v>
          </cell>
          <cell r="ED17">
            <v>56.222999999999999</v>
          </cell>
          <cell r="EE17">
            <v>26.327000000000002</v>
          </cell>
          <cell r="EF17">
            <v>29.895</v>
          </cell>
          <cell r="EG17">
            <v>63.588000000000001</v>
          </cell>
          <cell r="EH17">
            <v>34.061999999999998</v>
          </cell>
          <cell r="EI17">
            <v>29.526</v>
          </cell>
          <cell r="EJ17">
            <v>97.286000000000001</v>
          </cell>
          <cell r="EK17">
            <v>39.877000000000002</v>
          </cell>
          <cell r="EL17">
            <v>57.408000000000001</v>
          </cell>
          <cell r="EM17">
            <v>212.84800000000001</v>
          </cell>
          <cell r="EN17">
            <v>99.475999999999999</v>
          </cell>
          <cell r="EO17">
            <v>113.372</v>
          </cell>
          <cell r="EP17">
            <v>134.148</v>
          </cell>
          <cell r="EQ17">
            <v>68.832999999999998</v>
          </cell>
          <cell r="ER17">
            <v>65.313999999999993</v>
          </cell>
          <cell r="ES17">
            <v>13.224</v>
          </cell>
          <cell r="ET17">
            <v>7.8559999999999999</v>
          </cell>
          <cell r="EU17">
            <v>5.3680000000000003</v>
          </cell>
          <cell r="EV17">
            <v>78.7</v>
          </cell>
          <cell r="EW17">
            <v>30.641999999999999</v>
          </cell>
          <cell r="EX17">
            <v>48.058</v>
          </cell>
          <cell r="EY17">
            <v>150.88900000000001</v>
          </cell>
          <cell r="EZ17">
            <v>77.733999999999995</v>
          </cell>
          <cell r="FA17">
            <v>73.155000000000001</v>
          </cell>
          <cell r="FB17">
            <v>82.71</v>
          </cell>
          <cell r="FC17">
            <v>40.575000000000003</v>
          </cell>
          <cell r="FD17">
            <v>42.136000000000003</v>
          </cell>
          <cell r="FE17">
            <v>68.715000000000003</v>
          </cell>
          <cell r="FF17">
            <v>34.436</v>
          </cell>
          <cell r="FG17">
            <v>34.279000000000003</v>
          </cell>
          <cell r="FH17">
            <v>9.984</v>
          </cell>
          <cell r="FI17">
            <v>6.5830000000000002</v>
          </cell>
          <cell r="FJ17">
            <v>3.4009999999999998</v>
          </cell>
          <cell r="FK17">
            <v>82.174000000000007</v>
          </cell>
          <cell r="FL17">
            <v>43.296999999999997</v>
          </cell>
          <cell r="FM17">
            <v>38.877000000000002</v>
          </cell>
          <cell r="FN17">
            <v>847.99599999999998</v>
          </cell>
          <cell r="FO17">
            <v>443.834</v>
          </cell>
          <cell r="FP17">
            <v>404.16199999999998</v>
          </cell>
          <cell r="FQ17">
            <v>126.298</v>
          </cell>
          <cell r="FR17">
            <v>65.846999999999994</v>
          </cell>
          <cell r="FS17">
            <v>60.451000000000001</v>
          </cell>
          <cell r="FT17">
            <v>41.776000000000003</v>
          </cell>
          <cell r="FU17">
            <v>21.577999999999999</v>
          </cell>
          <cell r="FV17">
            <v>20.199000000000002</v>
          </cell>
          <cell r="FW17">
            <v>37.406999999999996</v>
          </cell>
          <cell r="FX17">
            <v>19.158000000000001</v>
          </cell>
          <cell r="FY17">
            <v>18.248999999999999</v>
          </cell>
          <cell r="FZ17">
            <v>47.113999999999997</v>
          </cell>
          <cell r="GA17">
            <v>25.111000000000001</v>
          </cell>
          <cell r="GB17">
            <v>22.003</v>
          </cell>
          <cell r="GC17">
            <v>721.69899999999996</v>
          </cell>
          <cell r="GD17">
            <v>377.98700000000002</v>
          </cell>
          <cell r="GE17">
            <v>343.71199999999999</v>
          </cell>
          <cell r="GF17">
            <v>302.55799999999999</v>
          </cell>
          <cell r="GG17">
            <v>152.744</v>
          </cell>
          <cell r="GH17">
            <v>149.81399999999999</v>
          </cell>
          <cell r="GI17">
            <v>85.406999999999996</v>
          </cell>
          <cell r="GJ17">
            <v>44.7</v>
          </cell>
          <cell r="GK17">
            <v>40.707000000000001</v>
          </cell>
          <cell r="GL17">
            <v>88.093000000000004</v>
          </cell>
          <cell r="GM17">
            <v>41.411999999999999</v>
          </cell>
          <cell r="GN17">
            <v>46.682000000000002</v>
          </cell>
          <cell r="GO17">
            <v>129.05799999999999</v>
          </cell>
          <cell r="GP17">
            <v>66.632999999999996</v>
          </cell>
          <cell r="GQ17">
            <v>62.424999999999997</v>
          </cell>
          <cell r="GR17">
            <v>419.14</v>
          </cell>
          <cell r="GS17">
            <v>225.24299999999999</v>
          </cell>
          <cell r="GT17">
            <v>193.898</v>
          </cell>
          <cell r="GU17">
            <v>155.791</v>
          </cell>
          <cell r="GV17">
            <v>81.507999999999996</v>
          </cell>
          <cell r="GW17">
            <v>74.283000000000001</v>
          </cell>
          <cell r="GX17">
            <v>263.34899999999999</v>
          </cell>
          <cell r="GY17">
            <v>143.73500000000001</v>
          </cell>
          <cell r="GZ17">
            <v>119.614</v>
          </cell>
          <cell r="HA17">
            <v>159.85400000000001</v>
          </cell>
          <cell r="HB17">
            <v>85.28</v>
          </cell>
          <cell r="HC17">
            <v>74.573999999999998</v>
          </cell>
          <cell r="HD17">
            <v>103.496</v>
          </cell>
          <cell r="HE17">
            <v>58.454999999999998</v>
          </cell>
          <cell r="HF17">
            <v>45.040999999999997</v>
          </cell>
          <cell r="HG17">
            <v>58.177</v>
          </cell>
          <cell r="HH17">
            <v>29.866</v>
          </cell>
          <cell r="HI17">
            <v>28.311</v>
          </cell>
          <cell r="HJ17">
            <v>789.82</v>
          </cell>
          <cell r="HK17">
            <v>413.96800000000002</v>
          </cell>
          <cell r="HL17">
            <v>375.851</v>
          </cell>
          <cell r="HM17">
            <v>1450.114</v>
          </cell>
          <cell r="HN17">
            <v>709.03</v>
          </cell>
          <cell r="HO17">
            <v>741.08299999999997</v>
          </cell>
          <cell r="HP17">
            <v>190.636</v>
          </cell>
          <cell r="HQ17">
            <v>91.866</v>
          </cell>
          <cell r="HR17">
            <v>98.77</v>
          </cell>
          <cell r="HS17">
            <v>140.495</v>
          </cell>
          <cell r="HT17">
            <v>67.361000000000004</v>
          </cell>
          <cell r="HU17">
            <v>73.134</v>
          </cell>
          <cell r="HV17">
            <v>90.096999999999994</v>
          </cell>
          <cell r="HW17">
            <v>44.707000000000001</v>
          </cell>
          <cell r="HX17">
            <v>45.39</v>
          </cell>
          <cell r="HY17">
            <v>50.398000000000003</v>
          </cell>
          <cell r="HZ17">
            <v>22.654</v>
          </cell>
          <cell r="IA17">
            <v>27.744</v>
          </cell>
          <cell r="IB17">
            <v>22.757999999999999</v>
          </cell>
          <cell r="IC17">
            <v>10.446999999999999</v>
          </cell>
          <cell r="ID17">
            <v>12.311</v>
          </cell>
          <cell r="IE17">
            <v>19.323</v>
          </cell>
          <cell r="IF17">
            <v>10.894</v>
          </cell>
          <cell r="IG17">
            <v>8.4280000000000008</v>
          </cell>
          <cell r="IH17">
            <v>30.818000000000001</v>
          </cell>
          <cell r="II17">
            <v>13.611000000000001</v>
          </cell>
          <cell r="IJ17">
            <v>17.207000000000001</v>
          </cell>
          <cell r="IK17">
            <v>66.442999999999998</v>
          </cell>
          <cell r="IL17">
            <v>30.468</v>
          </cell>
          <cell r="IM17">
            <v>35.973999999999997</v>
          </cell>
          <cell r="IN17">
            <v>40.314999999999998</v>
          </cell>
          <cell r="IO17">
            <v>20.044</v>
          </cell>
          <cell r="IP17">
            <v>20.271000000000001</v>
          </cell>
          <cell r="IQ17">
            <v>6.0410000000000004</v>
          </cell>
        </row>
        <row r="18">
          <cell r="B18">
            <v>908.24599999999998</v>
          </cell>
          <cell r="C18">
            <v>515.029</v>
          </cell>
          <cell r="D18">
            <v>393.21699999999998</v>
          </cell>
          <cell r="E18">
            <v>539.16600000000005</v>
          </cell>
          <cell r="F18">
            <v>289.55900000000003</v>
          </cell>
          <cell r="G18">
            <v>249.608</v>
          </cell>
          <cell r="H18">
            <v>369.08</v>
          </cell>
          <cell r="I18">
            <v>225.471</v>
          </cell>
          <cell r="J18">
            <v>143.61000000000001</v>
          </cell>
          <cell r="K18">
            <v>352.95</v>
          </cell>
          <cell r="L18">
            <v>170.00200000000001</v>
          </cell>
          <cell r="M18">
            <v>182.94800000000001</v>
          </cell>
          <cell r="N18">
            <v>3131.0140000000001</v>
          </cell>
          <cell r="O18">
            <v>1668.58</v>
          </cell>
          <cell r="P18">
            <v>1462.434</v>
          </cell>
          <cell r="Q18">
            <v>5351.3969999999999</v>
          </cell>
          <cell r="R18">
            <v>2630.1880000000001</v>
          </cell>
          <cell r="S18">
            <v>2721.2080000000001</v>
          </cell>
          <cell r="T18">
            <v>943.24</v>
          </cell>
          <cell r="U18">
            <v>443.94</v>
          </cell>
          <cell r="V18">
            <v>499.29899999999998</v>
          </cell>
          <cell r="W18">
            <v>719.40800000000002</v>
          </cell>
          <cell r="X18">
            <v>343.68799999999999</v>
          </cell>
          <cell r="Y18">
            <v>375.72</v>
          </cell>
          <cell r="Z18">
            <v>481.44400000000002</v>
          </cell>
          <cell r="AA18">
            <v>238.553</v>
          </cell>
          <cell r="AB18">
            <v>242.89099999999999</v>
          </cell>
          <cell r="AC18">
            <v>237.965</v>
          </cell>
          <cell r="AD18">
            <v>105.13500000000001</v>
          </cell>
          <cell r="AE18">
            <v>132.82900000000001</v>
          </cell>
          <cell r="AF18">
            <v>62.08</v>
          </cell>
          <cell r="AG18">
            <v>24.532</v>
          </cell>
          <cell r="AH18">
            <v>37.548000000000002</v>
          </cell>
          <cell r="AI18">
            <v>65.043000000000006</v>
          </cell>
          <cell r="AJ18">
            <v>32.442</v>
          </cell>
          <cell r="AK18">
            <v>32.600999999999999</v>
          </cell>
          <cell r="AL18">
            <v>158.78800000000001</v>
          </cell>
          <cell r="AM18">
            <v>67.81</v>
          </cell>
          <cell r="AN18">
            <v>90.977999999999994</v>
          </cell>
          <cell r="AO18">
            <v>455.67399999999998</v>
          </cell>
          <cell r="AP18">
            <v>211.74799999999999</v>
          </cell>
          <cell r="AQ18">
            <v>243.92599999999999</v>
          </cell>
          <cell r="AR18">
            <v>296.24900000000002</v>
          </cell>
          <cell r="AS18">
            <v>143.61099999999999</v>
          </cell>
          <cell r="AT18">
            <v>152.63800000000001</v>
          </cell>
          <cell r="AU18">
            <v>23.274999999999999</v>
          </cell>
          <cell r="AV18">
            <v>10.715</v>
          </cell>
          <cell r="AW18">
            <v>12.56</v>
          </cell>
          <cell r="AX18">
            <v>159.42599999999999</v>
          </cell>
          <cell r="AY18">
            <v>68.138000000000005</v>
          </cell>
          <cell r="AZ18">
            <v>91.287999999999997</v>
          </cell>
          <cell r="BA18">
            <v>121.107</v>
          </cell>
          <cell r="BB18">
            <v>58.506</v>
          </cell>
          <cell r="BC18">
            <v>62.600999999999999</v>
          </cell>
          <cell r="BD18">
            <v>47.819000000000003</v>
          </cell>
          <cell r="BE18">
            <v>22.550999999999998</v>
          </cell>
          <cell r="BF18">
            <v>25.268000000000001</v>
          </cell>
          <cell r="BG18">
            <v>56.701000000000001</v>
          </cell>
          <cell r="BH18">
            <v>26.391999999999999</v>
          </cell>
          <cell r="BI18">
            <v>30.309000000000001</v>
          </cell>
          <cell r="BJ18">
            <v>6.7640000000000002</v>
          </cell>
          <cell r="BK18">
            <v>2.8540000000000001</v>
          </cell>
          <cell r="BL18">
            <v>3.91</v>
          </cell>
          <cell r="BM18">
            <v>64.406000000000006</v>
          </cell>
          <cell r="BN18">
            <v>32.113999999999997</v>
          </cell>
          <cell r="BO18">
            <v>32.290999999999997</v>
          </cell>
          <cell r="BP18">
            <v>2706.3560000000002</v>
          </cell>
          <cell r="BQ18">
            <v>1385.5450000000001</v>
          </cell>
          <cell r="BR18">
            <v>1320.8109999999999</v>
          </cell>
          <cell r="BS18">
            <v>599.46199999999999</v>
          </cell>
          <cell r="BT18">
            <v>288.35000000000002</v>
          </cell>
          <cell r="BU18">
            <v>311.11099999999999</v>
          </cell>
          <cell r="BV18">
            <v>147.679</v>
          </cell>
          <cell r="BW18">
            <v>74.822999999999993</v>
          </cell>
          <cell r="BX18">
            <v>72.855000000000004</v>
          </cell>
          <cell r="BY18">
            <v>170.31299999999999</v>
          </cell>
          <cell r="BZ18">
            <v>84.837000000000003</v>
          </cell>
          <cell r="CA18">
            <v>85.475999999999999</v>
          </cell>
          <cell r="CB18">
            <v>281.47000000000003</v>
          </cell>
          <cell r="CC18">
            <v>128.69</v>
          </cell>
          <cell r="CD18">
            <v>152.78</v>
          </cell>
          <cell r="CE18">
            <v>2106.8939999999998</v>
          </cell>
          <cell r="CF18">
            <v>1097.1949999999999</v>
          </cell>
          <cell r="CG18">
            <v>1009.699</v>
          </cell>
          <cell r="CH18">
            <v>884.72500000000002</v>
          </cell>
          <cell r="CI18">
            <v>442.23</v>
          </cell>
          <cell r="CJ18">
            <v>442.495</v>
          </cell>
          <cell r="CK18">
            <v>257.637</v>
          </cell>
          <cell r="CL18">
            <v>120.355</v>
          </cell>
          <cell r="CM18">
            <v>137.28200000000001</v>
          </cell>
          <cell r="CN18">
            <v>244.36</v>
          </cell>
          <cell r="CO18">
            <v>127.29</v>
          </cell>
          <cell r="CP18">
            <v>117.07</v>
          </cell>
          <cell r="CQ18">
            <v>382.72800000000001</v>
          </cell>
          <cell r="CR18">
            <v>194.58500000000001</v>
          </cell>
          <cell r="CS18">
            <v>188.143</v>
          </cell>
          <cell r="CT18">
            <v>1222.17</v>
          </cell>
          <cell r="CU18">
            <v>654.96500000000003</v>
          </cell>
          <cell r="CV18">
            <v>567.20500000000004</v>
          </cell>
          <cell r="CW18">
            <v>490.03500000000003</v>
          </cell>
          <cell r="CX18">
            <v>264.41199999999998</v>
          </cell>
          <cell r="CY18">
            <v>225.62200000000001</v>
          </cell>
          <cell r="CZ18">
            <v>732.13499999999999</v>
          </cell>
          <cell r="DA18">
            <v>390.553</v>
          </cell>
          <cell r="DB18">
            <v>341.58199999999999</v>
          </cell>
          <cell r="DC18">
            <v>468.54199999999997</v>
          </cell>
          <cell r="DD18">
            <v>247.13399999999999</v>
          </cell>
          <cell r="DE18">
            <v>221.40799999999999</v>
          </cell>
          <cell r="DF18">
            <v>263.59300000000002</v>
          </cell>
          <cell r="DG18">
            <v>143.41900000000001</v>
          </cell>
          <cell r="DH18">
            <v>120.17400000000001</v>
          </cell>
          <cell r="DI18">
            <v>261.72699999999998</v>
          </cell>
          <cell r="DJ18">
            <v>133.393</v>
          </cell>
          <cell r="DK18">
            <v>128.334</v>
          </cell>
          <cell r="DL18">
            <v>2444.6289999999999</v>
          </cell>
          <cell r="DM18">
            <v>1252.152</v>
          </cell>
          <cell r="DN18">
            <v>1192.4770000000001</v>
          </cell>
          <cell r="DO18">
            <v>4189.9679999999998</v>
          </cell>
          <cell r="DP18">
            <v>2043.3230000000001</v>
          </cell>
          <cell r="DQ18">
            <v>2146.645</v>
          </cell>
          <cell r="DR18">
            <v>664.19500000000005</v>
          </cell>
          <cell r="DS18">
            <v>317.57</v>
          </cell>
          <cell r="DT18">
            <v>346.62599999999998</v>
          </cell>
          <cell r="DU18">
            <v>515.51</v>
          </cell>
          <cell r="DV18">
            <v>247.12299999999999</v>
          </cell>
          <cell r="DW18">
            <v>268.387</v>
          </cell>
          <cell r="DX18">
            <v>362.52199999999999</v>
          </cell>
          <cell r="DY18">
            <v>184.34200000000001</v>
          </cell>
          <cell r="DZ18">
            <v>178.18</v>
          </cell>
          <cell r="EA18">
            <v>152.988</v>
          </cell>
          <cell r="EB18">
            <v>62.780999999999999</v>
          </cell>
          <cell r="EC18">
            <v>90.206999999999994</v>
          </cell>
          <cell r="ED18">
            <v>48.725999999999999</v>
          </cell>
          <cell r="EE18">
            <v>17.047000000000001</v>
          </cell>
          <cell r="EF18">
            <v>31.678000000000001</v>
          </cell>
          <cell r="EG18">
            <v>35.127000000000002</v>
          </cell>
          <cell r="EH18">
            <v>21.062999999999999</v>
          </cell>
          <cell r="EI18">
            <v>14.063000000000001</v>
          </cell>
          <cell r="EJ18">
            <v>113.559</v>
          </cell>
          <cell r="EK18">
            <v>49.384</v>
          </cell>
          <cell r="EL18">
            <v>64.174999999999997</v>
          </cell>
          <cell r="EM18">
            <v>306.66399999999999</v>
          </cell>
          <cell r="EN18">
            <v>139.03700000000001</v>
          </cell>
          <cell r="EO18">
            <v>167.626</v>
          </cell>
          <cell r="EP18">
            <v>218.76400000000001</v>
          </cell>
          <cell r="EQ18">
            <v>106.869</v>
          </cell>
          <cell r="ER18">
            <v>111.895</v>
          </cell>
          <cell r="ES18">
            <v>14.816000000000001</v>
          </cell>
          <cell r="ET18">
            <v>2.9209999999999998</v>
          </cell>
          <cell r="EU18">
            <v>11.895</v>
          </cell>
          <cell r="EV18">
            <v>87.899000000000001</v>
          </cell>
          <cell r="EW18">
            <v>32.167999999999999</v>
          </cell>
          <cell r="EX18">
            <v>55.731000000000002</v>
          </cell>
          <cell r="EY18">
            <v>103.749</v>
          </cell>
          <cell r="EZ18">
            <v>64.802999999999997</v>
          </cell>
          <cell r="FA18">
            <v>38.945999999999998</v>
          </cell>
          <cell r="FB18">
            <v>35.978999999999999</v>
          </cell>
          <cell r="FC18">
            <v>24.757000000000001</v>
          </cell>
          <cell r="FD18">
            <v>11.222</v>
          </cell>
          <cell r="FE18">
            <v>42.962000000000003</v>
          </cell>
          <cell r="FF18">
            <v>26.524000000000001</v>
          </cell>
          <cell r="FG18">
            <v>16.437999999999999</v>
          </cell>
          <cell r="FH18">
            <v>6.4960000000000004</v>
          </cell>
          <cell r="FI18">
            <v>4.633</v>
          </cell>
          <cell r="FJ18">
            <v>1.863</v>
          </cell>
          <cell r="FK18">
            <v>60.786000000000001</v>
          </cell>
          <cell r="FL18">
            <v>38.279000000000003</v>
          </cell>
          <cell r="FM18">
            <v>22.507999999999999</v>
          </cell>
          <cell r="FN18">
            <v>880.24900000000002</v>
          </cell>
          <cell r="FO18">
            <v>453.28899999999999</v>
          </cell>
          <cell r="FP18">
            <v>426.96</v>
          </cell>
          <cell r="FQ18">
            <v>178.518</v>
          </cell>
          <cell r="FR18">
            <v>84.902000000000001</v>
          </cell>
          <cell r="FS18">
            <v>93.616</v>
          </cell>
          <cell r="FT18">
            <v>44.311</v>
          </cell>
          <cell r="FU18">
            <v>21.172000000000001</v>
          </cell>
          <cell r="FV18">
            <v>23.138999999999999</v>
          </cell>
          <cell r="FW18">
            <v>50.459000000000003</v>
          </cell>
          <cell r="FX18">
            <v>22.62</v>
          </cell>
          <cell r="FY18">
            <v>27.84</v>
          </cell>
          <cell r="FZ18">
            <v>83.748000000000005</v>
          </cell>
          <cell r="GA18">
            <v>41.11</v>
          </cell>
          <cell r="GB18">
            <v>42.637</v>
          </cell>
          <cell r="GC18">
            <v>701.73099999999999</v>
          </cell>
          <cell r="GD18">
            <v>368.387</v>
          </cell>
          <cell r="GE18">
            <v>333.34399999999999</v>
          </cell>
          <cell r="GF18">
            <v>288.56099999999998</v>
          </cell>
          <cell r="GG18">
            <v>142.017</v>
          </cell>
          <cell r="GH18">
            <v>146.54400000000001</v>
          </cell>
          <cell r="GI18">
            <v>82.337999999999994</v>
          </cell>
          <cell r="GJ18">
            <v>41.707000000000001</v>
          </cell>
          <cell r="GK18">
            <v>40.631</v>
          </cell>
          <cell r="GL18">
            <v>88.936999999999998</v>
          </cell>
          <cell r="GM18">
            <v>45.36</v>
          </cell>
          <cell r="GN18">
            <v>43.578000000000003</v>
          </cell>
          <cell r="GO18">
            <v>117.286</v>
          </cell>
          <cell r="GP18">
            <v>54.95</v>
          </cell>
          <cell r="GQ18">
            <v>62.335000000000001</v>
          </cell>
          <cell r="GR18">
            <v>413.17</v>
          </cell>
          <cell r="GS18">
            <v>226.37</v>
          </cell>
          <cell r="GT18">
            <v>186.8</v>
          </cell>
          <cell r="GU18">
            <v>152.31299999999999</v>
          </cell>
          <cell r="GV18">
            <v>82.394000000000005</v>
          </cell>
          <cell r="GW18">
            <v>69.918999999999997</v>
          </cell>
          <cell r="GX18">
            <v>260.85700000000003</v>
          </cell>
          <cell r="GY18">
            <v>143.976</v>
          </cell>
          <cell r="GZ18">
            <v>116.881</v>
          </cell>
          <cell r="HA18">
            <v>148.50899999999999</v>
          </cell>
          <cell r="HB18">
            <v>74.17</v>
          </cell>
          <cell r="HC18">
            <v>74.338999999999999</v>
          </cell>
          <cell r="HD18">
            <v>112.348</v>
          </cell>
          <cell r="HE18">
            <v>69.805999999999997</v>
          </cell>
          <cell r="HF18">
            <v>42.542000000000002</v>
          </cell>
          <cell r="HG18">
            <v>75.89</v>
          </cell>
          <cell r="HH18">
            <v>40.994999999999997</v>
          </cell>
          <cell r="HI18">
            <v>34.895000000000003</v>
          </cell>
          <cell r="HJ18">
            <v>804.35900000000004</v>
          </cell>
          <cell r="HK18">
            <v>412.29399999999998</v>
          </cell>
          <cell r="HL18">
            <v>392.06599999999997</v>
          </cell>
          <cell r="HM18">
            <v>1449.4079999999999</v>
          </cell>
          <cell r="HN18">
            <v>708.48599999999999</v>
          </cell>
          <cell r="HO18">
            <v>740.92200000000003</v>
          </cell>
          <cell r="HP18">
            <v>229.566</v>
          </cell>
          <cell r="HQ18">
            <v>109.871</v>
          </cell>
          <cell r="HR18">
            <v>119.69499999999999</v>
          </cell>
          <cell r="HS18">
            <v>166.179</v>
          </cell>
          <cell r="HT18">
            <v>80.316000000000003</v>
          </cell>
          <cell r="HU18">
            <v>85.863</v>
          </cell>
          <cell r="HV18">
            <v>109.455</v>
          </cell>
          <cell r="HW18">
            <v>55.712000000000003</v>
          </cell>
          <cell r="HX18">
            <v>53.743000000000002</v>
          </cell>
          <cell r="HY18">
            <v>56.725000000000001</v>
          </cell>
          <cell r="HZ18">
            <v>24.603999999999999</v>
          </cell>
          <cell r="IA18">
            <v>32.119999999999997</v>
          </cell>
          <cell r="IB18">
            <v>19.742999999999999</v>
          </cell>
          <cell r="IC18">
            <v>6.476</v>
          </cell>
          <cell r="ID18">
            <v>13.266</v>
          </cell>
          <cell r="IE18">
            <v>15.541</v>
          </cell>
          <cell r="IF18">
            <v>9.3190000000000008</v>
          </cell>
          <cell r="IG18">
            <v>6.2229999999999999</v>
          </cell>
          <cell r="IH18">
            <v>47.844999999999999</v>
          </cell>
          <cell r="II18">
            <v>20.236000000000001</v>
          </cell>
          <cell r="IJ18">
            <v>27.609000000000002</v>
          </cell>
          <cell r="IK18">
            <v>98.873000000000005</v>
          </cell>
          <cell r="IL18">
            <v>49.640999999999998</v>
          </cell>
          <cell r="IM18">
            <v>49.231999999999999</v>
          </cell>
          <cell r="IN18">
            <v>60.915999999999997</v>
          </cell>
          <cell r="IO18">
            <v>31.771999999999998</v>
          </cell>
          <cell r="IP18">
            <v>29.143999999999998</v>
          </cell>
          <cell r="IQ18">
            <v>7.4710000000000001</v>
          </cell>
        </row>
      </sheetData>
      <sheetData sheetId="8">
        <row r="1">
          <cell r="B1" t="str">
            <v>South Australia ;  &gt;&gt; Underemployed in a new job since left last job ;  &gt; Males ;</v>
          </cell>
          <cell r="C1" t="str">
            <v>South Australia ;  &gt;&gt; Underemployed in a new job since left last job ;  &gt; Females ;</v>
          </cell>
          <cell r="D1" t="str">
            <v>South Australia ;  &gt; Not employed since left last job ;  Persons ;</v>
          </cell>
          <cell r="E1" t="str">
            <v>South Australia ;  &gt; Not employed since left last job ;  &gt; Males ;</v>
          </cell>
          <cell r="F1" t="str">
            <v>South Australia ;  &gt; Not employed since left last job ;  &gt; Females ;</v>
          </cell>
          <cell r="G1" t="str">
            <v>South Australia ;  Lost a job last year ;  Persons ;</v>
          </cell>
          <cell r="H1" t="str">
            <v>South Australia ;  Lost a job last year ;  &gt; Males ;</v>
          </cell>
          <cell r="I1" t="str">
            <v>South Australia ;  Lost a job last year ;  &gt; Females ;</v>
          </cell>
          <cell r="J1" t="str">
            <v>South Australia ;  &gt; Retrenched last year ;  Persons ;</v>
          </cell>
          <cell r="K1" t="str">
            <v>South Australia ;  &gt; Retrenched last year ;  &gt; Males ;</v>
          </cell>
          <cell r="L1" t="str">
            <v>South Australia ;  &gt; Retrenched last year ;  &gt; Females ;</v>
          </cell>
          <cell r="M1" t="str">
            <v>South Australia ;  &gt; Employed in a new job since lost last job ;  Persons ;</v>
          </cell>
          <cell r="N1" t="str">
            <v>South Australia ;  &gt; Employed in a new job since lost last job ;  &gt; Males ;</v>
          </cell>
          <cell r="O1" t="str">
            <v>South Australia ;  &gt; Employed in a new job since lost last job ;  &gt; Females ;</v>
          </cell>
          <cell r="P1" t="str">
            <v>South Australia ;  &gt;&gt; Underemployed in a new job since lost last job ;  Persons ;</v>
          </cell>
          <cell r="Q1" t="str">
            <v>South Australia ;  &gt;&gt; Underemployed in a new job since lost last job ;  &gt; Males ;</v>
          </cell>
          <cell r="R1" t="str">
            <v>South Australia ;  &gt;&gt; Underemployed in a new job since lost last job ;  &gt; Females ;</v>
          </cell>
          <cell r="S1" t="str">
            <v>South Australia ;  &gt; Not employed since lost last job ;  Persons ;</v>
          </cell>
          <cell r="T1" t="str">
            <v>South Australia ;  &gt; Not employed since lost last job ;  &gt; Males ;</v>
          </cell>
          <cell r="U1" t="str">
            <v>South Australia ;  &gt; Not employed since lost last job ;  &gt; Females ;</v>
          </cell>
          <cell r="V1" t="str">
            <v>Western Australia ;  Employed total ;  Persons ;</v>
          </cell>
          <cell r="W1" t="str">
            <v>Western Australia ;  Employed total ;  &gt; Males ;</v>
          </cell>
          <cell r="X1" t="str">
            <v>Western Australia ;  Employed total ;  &gt; Females ;</v>
          </cell>
          <cell r="Y1" t="str">
            <v>Western Australia ;  &gt; Less than 1 year in main job ;  Persons ;</v>
          </cell>
          <cell r="Z1" t="str">
            <v>Western Australia ;  &gt; Less than 1 year in main job ;  &gt; Males ;</v>
          </cell>
          <cell r="AA1" t="str">
            <v>Western Australia ;  &gt; Less than 1 year in main job ;  &gt; Females ;</v>
          </cell>
          <cell r="AB1" t="str">
            <v>Western Australia ;  &gt;&gt; Less than 3 months in main job ;  Persons ;</v>
          </cell>
          <cell r="AC1" t="str">
            <v>Western Australia ;  &gt;&gt; Less than 3 months in main job ;  &gt; Males ;</v>
          </cell>
          <cell r="AD1" t="str">
            <v>Western Australia ;  &gt;&gt; Less than 3 months in main job ;  &gt; Females ;</v>
          </cell>
          <cell r="AE1" t="str">
            <v>Western Australia ;  &gt;&gt; 3-5 months in main job ;  Persons ;</v>
          </cell>
          <cell r="AF1" t="str">
            <v>Western Australia ;  &gt;&gt; 3-5 months in main job ;  &gt; Males ;</v>
          </cell>
          <cell r="AG1" t="str">
            <v>Western Australia ;  &gt;&gt; 3-5 months in main job ;  &gt; Females ;</v>
          </cell>
          <cell r="AH1" t="str">
            <v>Western Australia ;  &gt;&gt; 6-11 months in main job ;  Persons ;</v>
          </cell>
          <cell r="AI1" t="str">
            <v>Western Australia ;  &gt;&gt; 6-11 months in main job ;  &gt; Males ;</v>
          </cell>
          <cell r="AJ1" t="str">
            <v>Western Australia ;  &gt;&gt; 6-11 months in main job ;  &gt; Females ;</v>
          </cell>
          <cell r="AK1" t="str">
            <v>Western Australia ;  &gt; 1 year or more in main job ;  Persons ;</v>
          </cell>
          <cell r="AL1" t="str">
            <v>Western Australia ;  &gt; 1 year or more in main job ;  &gt; Males ;</v>
          </cell>
          <cell r="AM1" t="str">
            <v>Western Australia ;  &gt; 1 year or more in main job ;  &gt; Females ;</v>
          </cell>
          <cell r="AN1" t="str">
            <v>Western Australia ;  &gt;&gt; 1-4 years in main job ;  Persons ;</v>
          </cell>
          <cell r="AO1" t="str">
            <v>Western Australia ;  &gt;&gt; 1-4 years in main job ;  &gt; Males ;</v>
          </cell>
          <cell r="AP1" t="str">
            <v>Western Australia ;  &gt;&gt; 1-4 years in main job ;  &gt; Females ;</v>
          </cell>
          <cell r="AQ1" t="str">
            <v>Western Australia ;  &gt;&gt;&gt; 1 year in main job ;  Persons ;</v>
          </cell>
          <cell r="AR1" t="str">
            <v>Western Australia ;  &gt;&gt;&gt; 1 year in main job ;  &gt; Males ;</v>
          </cell>
          <cell r="AS1" t="str">
            <v>Western Australia ;  &gt;&gt;&gt; 1 year in main job ;  &gt; Females ;</v>
          </cell>
          <cell r="AT1" t="str">
            <v>Western Australia ;  &gt;&gt;&gt; 2 years in main job ;  Persons ;</v>
          </cell>
          <cell r="AU1" t="str">
            <v>Western Australia ;  &gt;&gt;&gt; 2 years in main job ;  &gt; Males ;</v>
          </cell>
          <cell r="AV1" t="str">
            <v>Western Australia ;  &gt;&gt;&gt; 2 years in main job ;  &gt; Females ;</v>
          </cell>
          <cell r="AW1" t="str">
            <v>Western Australia ;  &gt;&gt;&gt; 3-4 years in main job ;  Persons ;</v>
          </cell>
          <cell r="AX1" t="str">
            <v>Western Australia ;  &gt;&gt;&gt; 3-4 years in main job ;  &gt; Males ;</v>
          </cell>
          <cell r="AY1" t="str">
            <v>Western Australia ;  &gt;&gt;&gt; 3-4 years in main job ;  &gt; Females ;</v>
          </cell>
          <cell r="AZ1" t="str">
            <v>Western Australia ;  &gt;&gt; 5 years or more in main job ;  Persons ;</v>
          </cell>
          <cell r="BA1" t="str">
            <v>Western Australia ;  &gt;&gt; 5 years or more in main job ;  &gt; Males ;</v>
          </cell>
          <cell r="BB1" t="str">
            <v>Western Australia ;  &gt;&gt; 5 years or more in main job ;  &gt; Females ;</v>
          </cell>
          <cell r="BC1" t="str">
            <v>Western Australia ;  &gt;&gt;&gt; 5-9 years in main job ;  Persons ;</v>
          </cell>
          <cell r="BD1" t="str">
            <v>Western Australia ;  &gt;&gt;&gt; 5-9 years in main job ;  &gt; Males ;</v>
          </cell>
          <cell r="BE1" t="str">
            <v>Western Australia ;  &gt;&gt;&gt; 5-9 years in main job ;  &gt; Females ;</v>
          </cell>
          <cell r="BF1" t="str">
            <v>Western Australia ;  &gt;&gt;&gt; 10 years or more in main job ;  Persons ;</v>
          </cell>
          <cell r="BG1" t="str">
            <v>Western Australia ;  &gt;&gt;&gt; 10 years or more in main job ;  &gt; Males ;</v>
          </cell>
          <cell r="BH1" t="str">
            <v>Western Australia ;  &gt;&gt;&gt; 10 years or more in main job ;  &gt; Females ;</v>
          </cell>
          <cell r="BI1" t="str">
            <v>Western Australia ;  &gt;&gt;&gt;&gt; 10-19 years in main job ;  Persons ;</v>
          </cell>
          <cell r="BJ1" t="str">
            <v>Western Australia ;  &gt;&gt;&gt;&gt; 10-19 years in main job ;  &gt; Males ;</v>
          </cell>
          <cell r="BK1" t="str">
            <v>Western Australia ;  &gt;&gt;&gt;&gt; 10-19 years in main job ;  &gt; Females ;</v>
          </cell>
          <cell r="BL1" t="str">
            <v>Western Australia ;  &gt;&gt;&gt;&gt; 20 years or more in main job ;  Persons ;</v>
          </cell>
          <cell r="BM1" t="str">
            <v>Western Australia ;  &gt;&gt;&gt;&gt; 20 years or more in main job ;  &gt; Males ;</v>
          </cell>
          <cell r="BN1" t="str">
            <v>Western Australia ;  &gt;&gt;&gt;&gt; 20 years or more in main job ;  &gt; Females ;</v>
          </cell>
          <cell r="BO1" t="str">
            <v>Western Australia ;  &gt; Changed jobs in last 12 months ;  Persons ;</v>
          </cell>
          <cell r="BP1" t="str">
            <v>Western Australia ;  &gt; Changed jobs in last 12 months ;  &gt; Males ;</v>
          </cell>
          <cell r="BQ1" t="str">
            <v>Western Australia ;  &gt; Changed jobs in last 12 months ;  &gt; Females ;</v>
          </cell>
          <cell r="BR1" t="str">
            <v>Western Australia ;  &gt; Did not change jobs in last 12 months ;  Persons ;</v>
          </cell>
          <cell r="BS1" t="str">
            <v>Western Australia ;  &gt; Did not change jobs in last 12 months ;  &gt; Males ;</v>
          </cell>
          <cell r="BT1" t="str">
            <v>Western Australia ;  &gt; Did not change jobs in last 12 months ;  &gt; Females ;</v>
          </cell>
          <cell r="BU1" t="str">
            <v>Western Australia ;  Civilian Population aged 15 and over ;  Persons ;</v>
          </cell>
          <cell r="BV1" t="str">
            <v>Western Australia ;  Civilian Population aged 15 and over ;  &gt; Males ;</v>
          </cell>
          <cell r="BW1" t="str">
            <v>Western Australia ;  Civilian Population aged 15 and over ;  &gt; Females ;</v>
          </cell>
          <cell r="BX1" t="str">
            <v>Western Australia ;  Left, lost or worked multiple jobs last year ;  Persons ;</v>
          </cell>
          <cell r="BY1" t="str">
            <v>Western Australia ;  Left, lost or worked multiple jobs last year ;  &gt; Males ;</v>
          </cell>
          <cell r="BZ1" t="str">
            <v>Western Australia ;  Left, lost or worked multiple jobs last year ;  &gt; Females ;</v>
          </cell>
          <cell r="CA1" t="str">
            <v>Western Australia ;  &gt; Employed and had more than one job last year ;  Persons ;</v>
          </cell>
          <cell r="CB1" t="str">
            <v>Western Australia ;  &gt; Employed and had more than one job last year ;  &gt; Males ;</v>
          </cell>
          <cell r="CC1" t="str">
            <v>Western Australia ;  &gt; Employed and had more than one job last year ;  &gt; Females ;</v>
          </cell>
          <cell r="CD1" t="str">
            <v>Western Australia ;  &gt;&gt; Single job holder and had more than one job last year ;  Persons ;</v>
          </cell>
          <cell r="CE1" t="str">
            <v>Western Australia ;  &gt;&gt; Single job holder and had more than one job last year ;  &gt; Males ;</v>
          </cell>
          <cell r="CF1" t="str">
            <v>Western Australia ;  &gt;&gt; Single job holder and had more than one job last year ;  &gt; Females ;</v>
          </cell>
          <cell r="CG1" t="str">
            <v>Western Australia ;  &gt;&gt; Multiple job holder and had more than one job last year ;  Persons ;</v>
          </cell>
          <cell r="CH1" t="str">
            <v>Western Australia ;  &gt;&gt; Multiple job holder and had more than one job last year ;  &gt; Males ;</v>
          </cell>
          <cell r="CI1" t="str">
            <v>Western Australia ;  &gt;&gt; Multiple job holder and had more than one job last year ;  &gt; Females ;</v>
          </cell>
          <cell r="CJ1" t="str">
            <v>Western Australia ;  &gt;&gt; Underemployed and had more than one job last year ;  Persons ;</v>
          </cell>
          <cell r="CK1" t="str">
            <v>Western Australia ;  &gt;&gt; Underemployed and had more than one job last year ;  &gt; Males ;</v>
          </cell>
          <cell r="CL1" t="str">
            <v>Western Australia ;  &gt;&gt; Underemployed and had more than one job last year ;  &gt; Females ;</v>
          </cell>
          <cell r="CM1" t="str">
            <v>Western Australia ;  &gt; Unemployed and had a job last year ;  Persons ;</v>
          </cell>
          <cell r="CN1" t="str">
            <v>Western Australia ;  &gt; Unemployed and had a job last year ;  &gt; Males ;</v>
          </cell>
          <cell r="CO1" t="str">
            <v>Western Australia ;  &gt; Unemployed and had a job last year ;  &gt; Females ;</v>
          </cell>
          <cell r="CP1" t="str">
            <v>Western Australia ;  &gt; Not in the labour force and had a job last year ;  Persons ;</v>
          </cell>
          <cell r="CQ1" t="str">
            <v>Western Australia ;  &gt; Not in the labour force and had a job last year ;  &gt; Males ;</v>
          </cell>
          <cell r="CR1" t="str">
            <v>Western Australia ;  &gt; Not in the labour force and had a job last year ;  &gt; Females ;</v>
          </cell>
          <cell r="CS1" t="str">
            <v>Western Australia ;  Left a job last year ;  Persons ;</v>
          </cell>
          <cell r="CT1" t="str">
            <v>Western Australia ;  Left a job last year ;  &gt; Males ;</v>
          </cell>
          <cell r="CU1" t="str">
            <v>Western Australia ;  Left a job last year ;  &gt; Females ;</v>
          </cell>
          <cell r="CV1" t="str">
            <v>Western Australia ;  &gt; Employed in a new job since left last job ;  Persons ;</v>
          </cell>
          <cell r="CW1" t="str">
            <v>Western Australia ;  &gt; Employed in a new job since left last job ;  &gt; Males ;</v>
          </cell>
          <cell r="CX1" t="str">
            <v>Western Australia ;  &gt; Employed in a new job since left last job ;  &gt; Females ;</v>
          </cell>
          <cell r="CY1" t="str">
            <v>Western Australia ;  &gt;&gt; Underemployed in a new job since left last job ;  Persons ;</v>
          </cell>
          <cell r="CZ1" t="str">
            <v>Western Australia ;  &gt;&gt; Underemployed in a new job since left last job ;  &gt; Males ;</v>
          </cell>
          <cell r="DA1" t="str">
            <v>Western Australia ;  &gt;&gt; Underemployed in a new job since left last job ;  &gt; Females ;</v>
          </cell>
          <cell r="DB1" t="str">
            <v>Western Australia ;  &gt; Not employed since left last job ;  Persons ;</v>
          </cell>
          <cell r="DC1" t="str">
            <v>Western Australia ;  &gt; Not employed since left last job ;  &gt; Males ;</v>
          </cell>
          <cell r="DD1" t="str">
            <v>Western Australia ;  &gt; Not employed since left last job ;  &gt; Females ;</v>
          </cell>
          <cell r="DE1" t="str">
            <v>Western Australia ;  Lost a job last year ;  Persons ;</v>
          </cell>
          <cell r="DF1" t="str">
            <v>Western Australia ;  Lost a job last year ;  &gt; Males ;</v>
          </cell>
          <cell r="DG1" t="str">
            <v>Western Australia ;  Lost a job last year ;  &gt; Females ;</v>
          </cell>
          <cell r="DH1" t="str">
            <v>Western Australia ;  &gt; Retrenched last year ;  Persons ;</v>
          </cell>
          <cell r="DI1" t="str">
            <v>Western Australia ;  &gt; Retrenched last year ;  &gt; Males ;</v>
          </cell>
          <cell r="DJ1" t="str">
            <v>Western Australia ;  &gt; Retrenched last year ;  &gt; Females ;</v>
          </cell>
          <cell r="DK1" t="str">
            <v>Western Australia ;  &gt; Employed in a new job since lost last job ;  Persons ;</v>
          </cell>
          <cell r="DL1" t="str">
            <v>Western Australia ;  &gt; Employed in a new job since lost last job ;  &gt; Males ;</v>
          </cell>
          <cell r="DM1" t="str">
            <v>Western Australia ;  &gt; Employed in a new job since lost last job ;  &gt; Females ;</v>
          </cell>
          <cell r="DN1" t="str">
            <v>Western Australia ;  &gt;&gt; Underemployed in a new job since lost last job ;  Persons ;</v>
          </cell>
          <cell r="DO1" t="str">
            <v>Western Australia ;  &gt;&gt; Underemployed in a new job since lost last job ;  &gt; Males ;</v>
          </cell>
          <cell r="DP1" t="str">
            <v>Western Australia ;  &gt;&gt; Underemployed in a new job since lost last job ;  &gt; Females ;</v>
          </cell>
          <cell r="DQ1" t="str">
            <v>Western Australia ;  &gt; Not employed since lost last job ;  Persons ;</v>
          </cell>
          <cell r="DR1" t="str">
            <v>Western Australia ;  &gt; Not employed since lost last job ;  &gt; Males ;</v>
          </cell>
          <cell r="DS1" t="str">
            <v>Western Australia ;  &gt; Not employed since lost last job ;  &gt; Females ;</v>
          </cell>
          <cell r="DT1" t="str">
            <v>Tasmania ;  Employed total ;  Persons ;</v>
          </cell>
          <cell r="DU1" t="str">
            <v>Tasmania ;  Employed total ;  &gt; Males ;</v>
          </cell>
          <cell r="DV1" t="str">
            <v>Tasmania ;  Employed total ;  &gt; Females ;</v>
          </cell>
          <cell r="DW1" t="str">
            <v>Tasmania ;  &gt; Less than 1 year in main job ;  Persons ;</v>
          </cell>
          <cell r="DX1" t="str">
            <v>Tasmania ;  &gt; Less than 1 year in main job ;  &gt; Males ;</v>
          </cell>
          <cell r="DY1" t="str">
            <v>Tasmania ;  &gt; Less than 1 year in main job ;  &gt; Females ;</v>
          </cell>
          <cell r="DZ1" t="str">
            <v>Tasmania ;  &gt;&gt; Less than 3 months in main job ;  Persons ;</v>
          </cell>
          <cell r="EA1" t="str">
            <v>Tasmania ;  &gt;&gt; Less than 3 months in main job ;  &gt; Males ;</v>
          </cell>
          <cell r="EB1" t="str">
            <v>Tasmania ;  &gt;&gt; Less than 3 months in main job ;  &gt; Females ;</v>
          </cell>
          <cell r="EC1" t="str">
            <v>Tasmania ;  &gt;&gt; 3-5 months in main job ;  Persons ;</v>
          </cell>
          <cell r="ED1" t="str">
            <v>Tasmania ;  &gt;&gt; 3-5 months in main job ;  &gt; Males ;</v>
          </cell>
          <cell r="EE1" t="str">
            <v>Tasmania ;  &gt;&gt; 3-5 months in main job ;  &gt; Females ;</v>
          </cell>
          <cell r="EF1" t="str">
            <v>Tasmania ;  &gt;&gt; 6-11 months in main job ;  Persons ;</v>
          </cell>
          <cell r="EG1" t="str">
            <v>Tasmania ;  &gt;&gt; 6-11 months in main job ;  &gt; Males ;</v>
          </cell>
          <cell r="EH1" t="str">
            <v>Tasmania ;  &gt;&gt; 6-11 months in main job ;  &gt; Females ;</v>
          </cell>
          <cell r="EI1" t="str">
            <v>Tasmania ;  &gt; 1 year or more in main job ;  Persons ;</v>
          </cell>
          <cell r="EJ1" t="str">
            <v>Tasmania ;  &gt; 1 year or more in main job ;  &gt; Males ;</v>
          </cell>
          <cell r="EK1" t="str">
            <v>Tasmania ;  &gt; 1 year or more in main job ;  &gt; Females ;</v>
          </cell>
          <cell r="EL1" t="str">
            <v>Tasmania ;  &gt;&gt; 1-4 years in main job ;  Persons ;</v>
          </cell>
          <cell r="EM1" t="str">
            <v>Tasmania ;  &gt;&gt; 1-4 years in main job ;  &gt; Males ;</v>
          </cell>
          <cell r="EN1" t="str">
            <v>Tasmania ;  &gt;&gt; 1-4 years in main job ;  &gt; Females ;</v>
          </cell>
          <cell r="EO1" t="str">
            <v>Tasmania ;  &gt;&gt;&gt; 1 year in main job ;  Persons ;</v>
          </cell>
          <cell r="EP1" t="str">
            <v>Tasmania ;  &gt;&gt;&gt; 1 year in main job ;  &gt; Males ;</v>
          </cell>
          <cell r="EQ1" t="str">
            <v>Tasmania ;  &gt;&gt;&gt; 1 year in main job ;  &gt; Females ;</v>
          </cell>
          <cell r="ER1" t="str">
            <v>Tasmania ;  &gt;&gt;&gt; 2 years in main job ;  Persons ;</v>
          </cell>
          <cell r="ES1" t="str">
            <v>Tasmania ;  &gt;&gt;&gt; 2 years in main job ;  &gt; Males ;</v>
          </cell>
          <cell r="ET1" t="str">
            <v>Tasmania ;  &gt;&gt;&gt; 2 years in main job ;  &gt; Females ;</v>
          </cell>
          <cell r="EU1" t="str">
            <v>Tasmania ;  &gt;&gt;&gt; 3-4 years in main job ;  Persons ;</v>
          </cell>
          <cell r="EV1" t="str">
            <v>Tasmania ;  &gt;&gt;&gt; 3-4 years in main job ;  &gt; Males ;</v>
          </cell>
          <cell r="EW1" t="str">
            <v>Tasmania ;  &gt;&gt;&gt; 3-4 years in main job ;  &gt; Females ;</v>
          </cell>
          <cell r="EX1" t="str">
            <v>Tasmania ;  &gt;&gt; 5 years or more in main job ;  Persons ;</v>
          </cell>
          <cell r="EY1" t="str">
            <v>Tasmania ;  &gt;&gt; 5 years or more in main job ;  &gt; Males ;</v>
          </cell>
          <cell r="EZ1" t="str">
            <v>Tasmania ;  &gt;&gt; 5 years or more in main job ;  &gt; Females ;</v>
          </cell>
          <cell r="FA1" t="str">
            <v>Tasmania ;  &gt;&gt;&gt; 5-9 years in main job ;  Persons ;</v>
          </cell>
          <cell r="FB1" t="str">
            <v>Tasmania ;  &gt;&gt;&gt; 5-9 years in main job ;  &gt; Males ;</v>
          </cell>
          <cell r="FC1" t="str">
            <v>Tasmania ;  &gt;&gt;&gt; 5-9 years in main job ;  &gt; Females ;</v>
          </cell>
          <cell r="FD1" t="str">
            <v>Tasmania ;  &gt;&gt;&gt; 10 years or more in main job ;  Persons ;</v>
          </cell>
          <cell r="FE1" t="str">
            <v>Tasmania ;  &gt;&gt;&gt; 10 years or more in main job ;  &gt; Males ;</v>
          </cell>
          <cell r="FF1" t="str">
            <v>Tasmania ;  &gt;&gt;&gt; 10 years or more in main job ;  &gt; Females ;</v>
          </cell>
          <cell r="FG1" t="str">
            <v>Tasmania ;  &gt;&gt;&gt;&gt; 10-19 years in main job ;  Persons ;</v>
          </cell>
          <cell r="FH1" t="str">
            <v>Tasmania ;  &gt;&gt;&gt;&gt; 10-19 years in main job ;  &gt; Males ;</v>
          </cell>
          <cell r="FI1" t="str">
            <v>Tasmania ;  &gt;&gt;&gt;&gt; 10-19 years in main job ;  &gt; Females ;</v>
          </cell>
          <cell r="FJ1" t="str">
            <v>Tasmania ;  &gt;&gt;&gt;&gt; 20 years or more in main job ;  Persons ;</v>
          </cell>
          <cell r="FK1" t="str">
            <v>Tasmania ;  &gt;&gt;&gt;&gt; 20 years or more in main job ;  &gt; Males ;</v>
          </cell>
          <cell r="FL1" t="str">
            <v>Tasmania ;  &gt;&gt;&gt;&gt; 20 years or more in main job ;  &gt; Females ;</v>
          </cell>
          <cell r="FM1" t="str">
            <v>Tasmania ;  &gt; Changed jobs in last 12 months ;  Persons ;</v>
          </cell>
          <cell r="FN1" t="str">
            <v>Tasmania ;  &gt; Changed jobs in last 12 months ;  &gt; Males ;</v>
          </cell>
          <cell r="FO1" t="str">
            <v>Tasmania ;  &gt; Changed jobs in last 12 months ;  &gt; Females ;</v>
          </cell>
          <cell r="FP1" t="str">
            <v>Tasmania ;  &gt; Did not change jobs in last 12 months ;  Persons ;</v>
          </cell>
          <cell r="FQ1" t="str">
            <v>Tasmania ;  &gt; Did not change jobs in last 12 months ;  &gt; Males ;</v>
          </cell>
          <cell r="FR1" t="str">
            <v>Tasmania ;  &gt; Did not change jobs in last 12 months ;  &gt; Females ;</v>
          </cell>
          <cell r="FS1" t="str">
            <v>Tasmania ;  Civilian Population aged 15 and over ;  Persons ;</v>
          </cell>
          <cell r="FT1" t="str">
            <v>Tasmania ;  Civilian Population aged 15 and over ;  &gt; Males ;</v>
          </cell>
          <cell r="FU1" t="str">
            <v>Tasmania ;  Civilian Population aged 15 and over ;  &gt; Females ;</v>
          </cell>
          <cell r="FV1" t="str">
            <v>Tasmania ;  Left, lost or worked multiple jobs last year ;  Persons ;</v>
          </cell>
          <cell r="FW1" t="str">
            <v>Tasmania ;  Left, lost or worked multiple jobs last year ;  &gt; Males ;</v>
          </cell>
          <cell r="FX1" t="str">
            <v>Tasmania ;  Left, lost or worked multiple jobs last year ;  &gt; Females ;</v>
          </cell>
          <cell r="FY1" t="str">
            <v>Tasmania ;  &gt; Employed and had more than one job last year ;  Persons ;</v>
          </cell>
          <cell r="FZ1" t="str">
            <v>Tasmania ;  &gt; Employed and had more than one job last year ;  &gt; Males ;</v>
          </cell>
          <cell r="GA1" t="str">
            <v>Tasmania ;  &gt; Employed and had more than one job last year ;  &gt; Females ;</v>
          </cell>
          <cell r="GB1" t="str">
            <v>Tasmania ;  &gt;&gt; Single job holder and had more than one job last year ;  Persons ;</v>
          </cell>
          <cell r="GC1" t="str">
            <v>Tasmania ;  &gt;&gt; Single job holder and had more than one job last year ;  &gt; Males ;</v>
          </cell>
          <cell r="GD1" t="str">
            <v>Tasmania ;  &gt;&gt; Single job holder and had more than one job last year ;  &gt; Females ;</v>
          </cell>
          <cell r="GE1" t="str">
            <v>Tasmania ;  &gt;&gt; Multiple job holder and had more than one job last year ;  Persons ;</v>
          </cell>
          <cell r="GF1" t="str">
            <v>Tasmania ;  &gt;&gt; Multiple job holder and had more than one job last year ;  &gt; Males ;</v>
          </cell>
          <cell r="GG1" t="str">
            <v>Tasmania ;  &gt;&gt; Multiple job holder and had more than one job last year ;  &gt; Females ;</v>
          </cell>
          <cell r="GH1" t="str">
            <v>Tasmania ;  &gt;&gt; Underemployed and had more than one job last year ;  Persons ;</v>
          </cell>
          <cell r="GI1" t="str">
            <v>Tasmania ;  &gt;&gt; Underemployed and had more than one job last year ;  &gt; Males ;</v>
          </cell>
          <cell r="GJ1" t="str">
            <v>Tasmania ;  &gt;&gt; Underemployed and had more than one job last year ;  &gt; Females ;</v>
          </cell>
          <cell r="GK1" t="str">
            <v>Tasmania ;  &gt; Unemployed and had a job last year ;  Persons ;</v>
          </cell>
          <cell r="GL1" t="str">
            <v>Tasmania ;  &gt; Unemployed and had a job last year ;  &gt; Males ;</v>
          </cell>
          <cell r="GM1" t="str">
            <v>Tasmania ;  &gt; Unemployed and had a job last year ;  &gt; Females ;</v>
          </cell>
          <cell r="GN1" t="str">
            <v>Tasmania ;  &gt; Not in the labour force and had a job last year ;  Persons ;</v>
          </cell>
          <cell r="GO1" t="str">
            <v>Tasmania ;  &gt; Not in the labour force and had a job last year ;  &gt; Males ;</v>
          </cell>
          <cell r="GP1" t="str">
            <v>Tasmania ;  &gt; Not in the labour force and had a job last year ;  &gt; Females ;</v>
          </cell>
          <cell r="GQ1" t="str">
            <v>Tasmania ;  Left a job last year ;  Persons ;</v>
          </cell>
          <cell r="GR1" t="str">
            <v>Tasmania ;  Left a job last year ;  &gt; Males ;</v>
          </cell>
          <cell r="GS1" t="str">
            <v>Tasmania ;  Left a job last year ;  &gt; Females ;</v>
          </cell>
          <cell r="GT1" t="str">
            <v>Tasmania ;  &gt; Employed in a new job since left last job ;  Persons ;</v>
          </cell>
          <cell r="GU1" t="str">
            <v>Tasmania ;  &gt; Employed in a new job since left last job ;  &gt; Males ;</v>
          </cell>
          <cell r="GV1" t="str">
            <v>Tasmania ;  &gt; Employed in a new job since left last job ;  &gt; Females ;</v>
          </cell>
          <cell r="GW1" t="str">
            <v>Tasmania ;  &gt;&gt; Underemployed in a new job since left last job ;  Persons ;</v>
          </cell>
          <cell r="GX1" t="str">
            <v>Tasmania ;  &gt;&gt; Underemployed in a new job since left last job ;  &gt; Males ;</v>
          </cell>
          <cell r="GY1" t="str">
            <v>Tasmania ;  &gt;&gt; Underemployed in a new job since left last job ;  &gt; Females ;</v>
          </cell>
          <cell r="GZ1" t="str">
            <v>Tasmania ;  &gt; Not employed since left last job ;  Persons ;</v>
          </cell>
          <cell r="HA1" t="str">
            <v>Tasmania ;  &gt; Not employed since left last job ;  &gt; Males ;</v>
          </cell>
          <cell r="HB1" t="str">
            <v>Tasmania ;  &gt; Not employed since left last job ;  &gt; Females ;</v>
          </cell>
          <cell r="HC1" t="str">
            <v>Tasmania ;  Lost a job last year ;  Persons ;</v>
          </cell>
          <cell r="HD1" t="str">
            <v>Tasmania ;  Lost a job last year ;  &gt; Males ;</v>
          </cell>
          <cell r="HE1" t="str">
            <v>Tasmania ;  Lost a job last year ;  &gt; Females ;</v>
          </cell>
          <cell r="HF1" t="str">
            <v>Tasmania ;  &gt; Retrenched last year ;  Persons ;</v>
          </cell>
          <cell r="HG1" t="str">
            <v>Tasmania ;  &gt; Retrenched last year ;  &gt; Males ;</v>
          </cell>
          <cell r="HH1" t="str">
            <v>Tasmania ;  &gt; Retrenched last year ;  &gt; Females ;</v>
          </cell>
          <cell r="HI1" t="str">
            <v>Tasmania ;  &gt; Employed in a new job since lost last job ;  Persons ;</v>
          </cell>
          <cell r="HJ1" t="str">
            <v>Tasmania ;  &gt; Employed in a new job since lost last job ;  &gt; Males ;</v>
          </cell>
          <cell r="HK1" t="str">
            <v>Tasmania ;  &gt; Employed in a new job since lost last job ;  &gt; Females ;</v>
          </cell>
          <cell r="HL1" t="str">
            <v>Tasmania ;  &gt;&gt; Underemployed in a new job since lost last job ;  Persons ;</v>
          </cell>
          <cell r="HM1" t="str">
            <v>Tasmania ;  &gt;&gt; Underemployed in a new job since lost last job ;  &gt; Males ;</v>
          </cell>
          <cell r="HN1" t="str">
            <v>Tasmania ;  &gt;&gt; Underemployed in a new job since lost last job ;  &gt; Females ;</v>
          </cell>
          <cell r="HO1" t="str">
            <v>Tasmania ;  &gt; Not employed since lost last job ;  Persons ;</v>
          </cell>
          <cell r="HP1" t="str">
            <v>Tasmania ;  &gt; Not employed since lost last job ;  &gt; Males ;</v>
          </cell>
          <cell r="HQ1" t="str">
            <v>Tasmania ;  &gt; Not employed since lost last job ;  &gt; Females ;</v>
          </cell>
          <cell r="HR1" t="str">
            <v>Northern Territory ;  Employed total ;  Persons ;</v>
          </cell>
          <cell r="HS1" t="str">
            <v>Northern Territory ;  Employed total ;  &gt; Males ;</v>
          </cell>
          <cell r="HT1" t="str">
            <v>Northern Territory ;  Employed total ;  &gt; Females ;</v>
          </cell>
          <cell r="HU1" t="str">
            <v>Northern Territory ;  &gt; Less than 1 year in main job ;  Persons ;</v>
          </cell>
          <cell r="HV1" t="str">
            <v>Northern Territory ;  &gt; Less than 1 year in main job ;  &gt; Males ;</v>
          </cell>
          <cell r="HW1" t="str">
            <v>Northern Territory ;  &gt; Less than 1 year in main job ;  &gt; Females ;</v>
          </cell>
          <cell r="HX1" t="str">
            <v>Northern Territory ;  &gt;&gt; Less than 3 months in main job ;  Persons ;</v>
          </cell>
          <cell r="HY1" t="str">
            <v>Northern Territory ;  &gt;&gt; Less than 3 months in main job ;  &gt; Males ;</v>
          </cell>
          <cell r="HZ1" t="str">
            <v>Northern Territory ;  &gt;&gt; Less than 3 months in main job ;  &gt; Females ;</v>
          </cell>
          <cell r="IA1" t="str">
            <v>Northern Territory ;  &gt;&gt; 3-5 months in main job ;  Persons ;</v>
          </cell>
          <cell r="IB1" t="str">
            <v>Northern Territory ;  &gt;&gt; 3-5 months in main job ;  &gt; Males ;</v>
          </cell>
          <cell r="IC1" t="str">
            <v>Northern Territory ;  &gt;&gt; 3-5 months in main job ;  &gt; Females ;</v>
          </cell>
          <cell r="ID1" t="str">
            <v>Northern Territory ;  &gt;&gt; 6-11 months in main job ;  Persons ;</v>
          </cell>
          <cell r="IE1" t="str">
            <v>Northern Territory ;  &gt;&gt; 6-11 months in main job ;  &gt; Males ;</v>
          </cell>
          <cell r="IF1" t="str">
            <v>Northern Territory ;  &gt;&gt; 6-11 months in main job ;  &gt; Females ;</v>
          </cell>
          <cell r="IG1" t="str">
            <v>Northern Territory ;  &gt; 1 year or more in main job ;  Persons ;</v>
          </cell>
          <cell r="IH1" t="str">
            <v>Northern Territory ;  &gt; 1 year or more in main job ;  &gt; Males ;</v>
          </cell>
          <cell r="II1" t="str">
            <v>Northern Territory ;  &gt; 1 year or more in main job ;  &gt; Females ;</v>
          </cell>
          <cell r="IJ1" t="str">
            <v>Northern Territory ;  &gt;&gt; 1-4 years in main job ;  Persons ;</v>
          </cell>
          <cell r="IK1" t="str">
            <v>Northern Territory ;  &gt;&gt; 1-4 years in main job ;  &gt; Males ;</v>
          </cell>
          <cell r="IL1" t="str">
            <v>Northern Territory ;  &gt;&gt; 1-4 years in main job ;  &gt; Females ;</v>
          </cell>
          <cell r="IM1" t="str">
            <v>Northern Territory ;  &gt;&gt;&gt; 1 year in main job ;  Persons ;</v>
          </cell>
          <cell r="IN1" t="str">
            <v>Northern Territory ;  &gt;&gt;&gt; 1 year in main job ;  &gt; Males ;</v>
          </cell>
          <cell r="IO1" t="str">
            <v>Northern Territory ;  &gt;&gt;&gt; 1 year in main job ;  &gt; Females ;</v>
          </cell>
          <cell r="IP1" t="str">
            <v>Northern Territory ;  &gt;&gt;&gt; 2 years in main job ;  Persons ;</v>
          </cell>
          <cell r="IQ1" t="str">
            <v>Northern Territory ;  &gt;&gt;&gt; 2 years in main job ;  &gt; Males ;</v>
          </cell>
        </row>
        <row r="2">
          <cell r="B2" t="str">
            <v>000</v>
          </cell>
          <cell r="C2" t="str">
            <v>000</v>
          </cell>
          <cell r="D2" t="str">
            <v>000</v>
          </cell>
          <cell r="E2" t="str">
            <v>000</v>
          </cell>
          <cell r="F2" t="str">
            <v>000</v>
          </cell>
          <cell r="G2" t="str">
            <v>000</v>
          </cell>
          <cell r="H2" t="str">
            <v>000</v>
          </cell>
          <cell r="I2" t="str">
            <v>000</v>
          </cell>
          <cell r="J2" t="str">
            <v>000</v>
          </cell>
          <cell r="K2" t="str">
            <v>000</v>
          </cell>
          <cell r="L2" t="str">
            <v>000</v>
          </cell>
          <cell r="M2" t="str">
            <v>000</v>
          </cell>
          <cell r="N2" t="str">
            <v>000</v>
          </cell>
          <cell r="O2" t="str">
            <v>000</v>
          </cell>
          <cell r="P2" t="str">
            <v>000</v>
          </cell>
          <cell r="Q2" t="str">
            <v>000</v>
          </cell>
          <cell r="R2" t="str">
            <v>000</v>
          </cell>
          <cell r="S2" t="str">
            <v>000</v>
          </cell>
          <cell r="T2" t="str">
            <v>000</v>
          </cell>
          <cell r="U2" t="str">
            <v>000</v>
          </cell>
          <cell r="V2" t="str">
            <v>000</v>
          </cell>
          <cell r="W2" t="str">
            <v>000</v>
          </cell>
          <cell r="X2" t="str">
            <v>000</v>
          </cell>
          <cell r="Y2" t="str">
            <v>000</v>
          </cell>
          <cell r="Z2" t="str">
            <v>000</v>
          </cell>
          <cell r="AA2" t="str">
            <v>000</v>
          </cell>
          <cell r="AB2" t="str">
            <v>000</v>
          </cell>
          <cell r="AC2" t="str">
            <v>000</v>
          </cell>
          <cell r="AD2" t="str">
            <v>000</v>
          </cell>
          <cell r="AE2" t="str">
            <v>000</v>
          </cell>
          <cell r="AF2" t="str">
            <v>000</v>
          </cell>
          <cell r="AG2" t="str">
            <v>000</v>
          </cell>
          <cell r="AH2" t="str">
            <v>000</v>
          </cell>
          <cell r="AI2" t="str">
            <v>000</v>
          </cell>
          <cell r="AJ2" t="str">
            <v>000</v>
          </cell>
          <cell r="AK2" t="str">
            <v>000</v>
          </cell>
          <cell r="AL2" t="str">
            <v>000</v>
          </cell>
          <cell r="AM2" t="str">
            <v>000</v>
          </cell>
          <cell r="AN2" t="str">
            <v>000</v>
          </cell>
          <cell r="AO2" t="str">
            <v>000</v>
          </cell>
          <cell r="AP2" t="str">
            <v>000</v>
          </cell>
          <cell r="AQ2" t="str">
            <v>000</v>
          </cell>
          <cell r="AR2" t="str">
            <v>000</v>
          </cell>
          <cell r="AS2" t="str">
            <v>000</v>
          </cell>
          <cell r="AT2" t="str">
            <v>000</v>
          </cell>
          <cell r="AU2" t="str">
            <v>000</v>
          </cell>
          <cell r="AV2" t="str">
            <v>000</v>
          </cell>
          <cell r="AW2" t="str">
            <v>000</v>
          </cell>
          <cell r="AX2" t="str">
            <v>000</v>
          </cell>
          <cell r="AY2" t="str">
            <v>000</v>
          </cell>
          <cell r="AZ2" t="str">
            <v>000</v>
          </cell>
          <cell r="BA2" t="str">
            <v>000</v>
          </cell>
          <cell r="BB2" t="str">
            <v>000</v>
          </cell>
          <cell r="BC2" t="str">
            <v>000</v>
          </cell>
          <cell r="BD2" t="str">
            <v>000</v>
          </cell>
          <cell r="BE2" t="str">
            <v>000</v>
          </cell>
          <cell r="BF2" t="str">
            <v>000</v>
          </cell>
          <cell r="BG2" t="str">
            <v>000</v>
          </cell>
          <cell r="BH2" t="str">
            <v>000</v>
          </cell>
          <cell r="BI2" t="str">
            <v>000</v>
          </cell>
          <cell r="BJ2" t="str">
            <v>000</v>
          </cell>
          <cell r="BK2" t="str">
            <v>000</v>
          </cell>
          <cell r="BL2" t="str">
            <v>000</v>
          </cell>
          <cell r="BM2" t="str">
            <v>000</v>
          </cell>
          <cell r="BN2" t="str">
            <v>000</v>
          </cell>
          <cell r="BO2" t="str">
            <v>000</v>
          </cell>
          <cell r="BP2" t="str">
            <v>000</v>
          </cell>
          <cell r="BQ2" t="str">
            <v>000</v>
          </cell>
          <cell r="BR2" t="str">
            <v>000</v>
          </cell>
          <cell r="BS2" t="str">
            <v>000</v>
          </cell>
          <cell r="BT2" t="str">
            <v>000</v>
          </cell>
          <cell r="BU2" t="str">
            <v>000</v>
          </cell>
          <cell r="BV2" t="str">
            <v>000</v>
          </cell>
          <cell r="BW2" t="str">
            <v>000</v>
          </cell>
          <cell r="BX2" t="str">
            <v>000</v>
          </cell>
          <cell r="BY2" t="str">
            <v>000</v>
          </cell>
          <cell r="BZ2" t="str">
            <v>000</v>
          </cell>
          <cell r="CA2" t="str">
            <v>000</v>
          </cell>
          <cell r="CB2" t="str">
            <v>000</v>
          </cell>
          <cell r="CC2" t="str">
            <v>000</v>
          </cell>
          <cell r="CD2" t="str">
            <v>000</v>
          </cell>
          <cell r="CE2" t="str">
            <v>000</v>
          </cell>
          <cell r="CF2" t="str">
            <v>000</v>
          </cell>
          <cell r="CG2" t="str">
            <v>000</v>
          </cell>
          <cell r="CH2" t="str">
            <v>000</v>
          </cell>
          <cell r="CI2" t="str">
            <v>000</v>
          </cell>
          <cell r="CJ2" t="str">
            <v>000</v>
          </cell>
          <cell r="CK2" t="str">
            <v>000</v>
          </cell>
          <cell r="CL2" t="str">
            <v>000</v>
          </cell>
          <cell r="CM2" t="str">
            <v>000</v>
          </cell>
          <cell r="CN2" t="str">
            <v>000</v>
          </cell>
          <cell r="CO2" t="str">
            <v>000</v>
          </cell>
          <cell r="CP2" t="str">
            <v>000</v>
          </cell>
          <cell r="CQ2" t="str">
            <v>000</v>
          </cell>
          <cell r="CR2" t="str">
            <v>000</v>
          </cell>
          <cell r="CS2" t="str">
            <v>000</v>
          </cell>
          <cell r="CT2" t="str">
            <v>000</v>
          </cell>
          <cell r="CU2" t="str">
            <v>000</v>
          </cell>
          <cell r="CV2" t="str">
            <v>000</v>
          </cell>
          <cell r="CW2" t="str">
            <v>000</v>
          </cell>
          <cell r="CX2" t="str">
            <v>000</v>
          </cell>
          <cell r="CY2" t="str">
            <v>000</v>
          </cell>
          <cell r="CZ2" t="str">
            <v>000</v>
          </cell>
          <cell r="DA2" t="str">
            <v>000</v>
          </cell>
          <cell r="DB2" t="str">
            <v>000</v>
          </cell>
          <cell r="DC2" t="str">
            <v>000</v>
          </cell>
          <cell r="DD2" t="str">
            <v>000</v>
          </cell>
          <cell r="DE2" t="str">
            <v>000</v>
          </cell>
          <cell r="DF2" t="str">
            <v>000</v>
          </cell>
          <cell r="DG2" t="str">
            <v>000</v>
          </cell>
          <cell r="DH2" t="str">
            <v>000</v>
          </cell>
          <cell r="DI2" t="str">
            <v>000</v>
          </cell>
          <cell r="DJ2" t="str">
            <v>000</v>
          </cell>
          <cell r="DK2" t="str">
            <v>000</v>
          </cell>
          <cell r="DL2" t="str">
            <v>000</v>
          </cell>
          <cell r="DM2" t="str">
            <v>000</v>
          </cell>
          <cell r="DN2" t="str">
            <v>000</v>
          </cell>
          <cell r="DO2" t="str">
            <v>000</v>
          </cell>
          <cell r="DP2" t="str">
            <v>000</v>
          </cell>
          <cell r="DQ2" t="str">
            <v>000</v>
          </cell>
          <cell r="DR2" t="str">
            <v>000</v>
          </cell>
          <cell r="DS2" t="str">
            <v>000</v>
          </cell>
          <cell r="DT2" t="str">
            <v>000</v>
          </cell>
          <cell r="DU2" t="str">
            <v>000</v>
          </cell>
          <cell r="DV2" t="str">
            <v>000</v>
          </cell>
          <cell r="DW2" t="str">
            <v>000</v>
          </cell>
          <cell r="DX2" t="str">
            <v>000</v>
          </cell>
          <cell r="DY2" t="str">
            <v>000</v>
          </cell>
          <cell r="DZ2" t="str">
            <v>000</v>
          </cell>
          <cell r="EA2" t="str">
            <v>000</v>
          </cell>
          <cell r="EB2" t="str">
            <v>000</v>
          </cell>
          <cell r="EC2" t="str">
            <v>000</v>
          </cell>
          <cell r="ED2" t="str">
            <v>000</v>
          </cell>
          <cell r="EE2" t="str">
            <v>000</v>
          </cell>
          <cell r="EF2" t="str">
            <v>000</v>
          </cell>
          <cell r="EG2" t="str">
            <v>000</v>
          </cell>
          <cell r="EH2" t="str">
            <v>000</v>
          </cell>
          <cell r="EI2" t="str">
            <v>000</v>
          </cell>
          <cell r="EJ2" t="str">
            <v>000</v>
          </cell>
          <cell r="EK2" t="str">
            <v>000</v>
          </cell>
          <cell r="EL2" t="str">
            <v>000</v>
          </cell>
          <cell r="EM2" t="str">
            <v>000</v>
          </cell>
          <cell r="EN2" t="str">
            <v>000</v>
          </cell>
          <cell r="EO2" t="str">
            <v>000</v>
          </cell>
          <cell r="EP2" t="str">
            <v>000</v>
          </cell>
          <cell r="EQ2" t="str">
            <v>000</v>
          </cell>
          <cell r="ER2" t="str">
            <v>000</v>
          </cell>
          <cell r="ES2" t="str">
            <v>000</v>
          </cell>
          <cell r="ET2" t="str">
            <v>000</v>
          </cell>
          <cell r="EU2" t="str">
            <v>000</v>
          </cell>
          <cell r="EV2" t="str">
            <v>000</v>
          </cell>
          <cell r="EW2" t="str">
            <v>000</v>
          </cell>
          <cell r="EX2" t="str">
            <v>000</v>
          </cell>
          <cell r="EY2" t="str">
            <v>000</v>
          </cell>
          <cell r="EZ2" t="str">
            <v>000</v>
          </cell>
          <cell r="FA2" t="str">
            <v>000</v>
          </cell>
          <cell r="FB2" t="str">
            <v>000</v>
          </cell>
          <cell r="FC2" t="str">
            <v>000</v>
          </cell>
          <cell r="FD2" t="str">
            <v>000</v>
          </cell>
          <cell r="FE2" t="str">
            <v>000</v>
          </cell>
          <cell r="FF2" t="str">
            <v>000</v>
          </cell>
          <cell r="FG2" t="str">
            <v>000</v>
          </cell>
          <cell r="FH2" t="str">
            <v>000</v>
          </cell>
          <cell r="FI2" t="str">
            <v>000</v>
          </cell>
          <cell r="FJ2" t="str">
            <v>000</v>
          </cell>
          <cell r="FK2" t="str">
            <v>000</v>
          </cell>
          <cell r="FL2" t="str">
            <v>000</v>
          </cell>
          <cell r="FM2" t="str">
            <v>000</v>
          </cell>
          <cell r="FN2" t="str">
            <v>000</v>
          </cell>
          <cell r="FO2" t="str">
            <v>000</v>
          </cell>
          <cell r="FP2" t="str">
            <v>000</v>
          </cell>
          <cell r="FQ2" t="str">
            <v>000</v>
          </cell>
          <cell r="FR2" t="str">
            <v>000</v>
          </cell>
          <cell r="FS2" t="str">
            <v>000</v>
          </cell>
          <cell r="FT2" t="str">
            <v>000</v>
          </cell>
          <cell r="FU2" t="str">
            <v>000</v>
          </cell>
          <cell r="FV2" t="str">
            <v>000</v>
          </cell>
          <cell r="FW2" t="str">
            <v>000</v>
          </cell>
          <cell r="FX2" t="str">
            <v>000</v>
          </cell>
          <cell r="FY2" t="str">
            <v>000</v>
          </cell>
          <cell r="FZ2" t="str">
            <v>000</v>
          </cell>
          <cell r="GA2" t="str">
            <v>000</v>
          </cell>
          <cell r="GB2" t="str">
            <v>000</v>
          </cell>
          <cell r="GC2" t="str">
            <v>000</v>
          </cell>
          <cell r="GD2" t="str">
            <v>000</v>
          </cell>
          <cell r="GE2" t="str">
            <v>000</v>
          </cell>
          <cell r="GF2" t="str">
            <v>000</v>
          </cell>
          <cell r="GG2" t="str">
            <v>000</v>
          </cell>
          <cell r="GH2" t="str">
            <v>000</v>
          </cell>
          <cell r="GI2" t="str">
            <v>000</v>
          </cell>
          <cell r="GJ2" t="str">
            <v>000</v>
          </cell>
          <cell r="GK2" t="str">
            <v>000</v>
          </cell>
          <cell r="GL2" t="str">
            <v>000</v>
          </cell>
          <cell r="GM2" t="str">
            <v>000</v>
          </cell>
          <cell r="GN2" t="str">
            <v>000</v>
          </cell>
          <cell r="GO2" t="str">
            <v>000</v>
          </cell>
          <cell r="GP2" t="str">
            <v>000</v>
          </cell>
          <cell r="GQ2" t="str">
            <v>000</v>
          </cell>
          <cell r="GR2" t="str">
            <v>000</v>
          </cell>
          <cell r="GS2" t="str">
            <v>000</v>
          </cell>
          <cell r="GT2" t="str">
            <v>000</v>
          </cell>
          <cell r="GU2" t="str">
            <v>000</v>
          </cell>
          <cell r="GV2" t="str">
            <v>000</v>
          </cell>
          <cell r="GW2" t="str">
            <v>000</v>
          </cell>
          <cell r="GX2" t="str">
            <v>000</v>
          </cell>
          <cell r="GY2" t="str">
            <v>000</v>
          </cell>
          <cell r="GZ2" t="str">
            <v>000</v>
          </cell>
          <cell r="HA2" t="str">
            <v>000</v>
          </cell>
          <cell r="HB2" t="str">
            <v>000</v>
          </cell>
          <cell r="HC2" t="str">
            <v>000</v>
          </cell>
          <cell r="HD2" t="str">
            <v>000</v>
          </cell>
          <cell r="HE2" t="str">
            <v>000</v>
          </cell>
          <cell r="HF2" t="str">
            <v>000</v>
          </cell>
          <cell r="HG2" t="str">
            <v>000</v>
          </cell>
          <cell r="HH2" t="str">
            <v>000</v>
          </cell>
          <cell r="HI2" t="str">
            <v>000</v>
          </cell>
          <cell r="HJ2" t="str">
            <v>000</v>
          </cell>
          <cell r="HK2" t="str">
            <v>000</v>
          </cell>
          <cell r="HL2" t="str">
            <v>000</v>
          </cell>
          <cell r="HM2" t="str">
            <v>000</v>
          </cell>
          <cell r="HN2" t="str">
            <v>000</v>
          </cell>
          <cell r="HO2" t="str">
            <v>000</v>
          </cell>
          <cell r="HP2" t="str">
            <v>000</v>
          </cell>
          <cell r="HQ2" t="str">
            <v>000</v>
          </cell>
          <cell r="HR2" t="str">
            <v>000</v>
          </cell>
          <cell r="HS2" t="str">
            <v>000</v>
          </cell>
          <cell r="HT2" t="str">
            <v>000</v>
          </cell>
          <cell r="HU2" t="str">
            <v>000</v>
          </cell>
          <cell r="HV2" t="str">
            <v>000</v>
          </cell>
          <cell r="HW2" t="str">
            <v>000</v>
          </cell>
          <cell r="HX2" t="str">
            <v>000</v>
          </cell>
          <cell r="HY2" t="str">
            <v>000</v>
          </cell>
          <cell r="HZ2" t="str">
            <v>000</v>
          </cell>
          <cell r="IA2" t="str">
            <v>000</v>
          </cell>
          <cell r="IB2" t="str">
            <v>000</v>
          </cell>
          <cell r="IC2" t="str">
            <v>000</v>
          </cell>
          <cell r="ID2" t="str">
            <v>000</v>
          </cell>
          <cell r="IE2" t="str">
            <v>000</v>
          </cell>
          <cell r="IF2" t="str">
            <v>000</v>
          </cell>
          <cell r="IG2" t="str">
            <v>000</v>
          </cell>
          <cell r="IH2" t="str">
            <v>000</v>
          </cell>
          <cell r="II2" t="str">
            <v>000</v>
          </cell>
          <cell r="IJ2" t="str">
            <v>000</v>
          </cell>
          <cell r="IK2" t="str">
            <v>000</v>
          </cell>
          <cell r="IL2" t="str">
            <v>000</v>
          </cell>
          <cell r="IM2" t="str">
            <v>000</v>
          </cell>
          <cell r="IN2" t="str">
            <v>000</v>
          </cell>
          <cell r="IO2" t="str">
            <v>000</v>
          </cell>
          <cell r="IP2" t="str">
            <v>000</v>
          </cell>
          <cell r="IQ2" t="str">
            <v>000</v>
          </cell>
        </row>
        <row r="3"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CT3" t="str">
            <v>Original</v>
          </cell>
          <cell r="CU3" t="str">
            <v>Original</v>
          </cell>
          <cell r="CV3" t="str">
            <v>Original</v>
          </cell>
          <cell r="CW3" t="str">
            <v>Original</v>
          </cell>
          <cell r="CX3" t="str">
            <v>Original</v>
          </cell>
          <cell r="CY3" t="str">
            <v>Original</v>
          </cell>
          <cell r="CZ3" t="str">
            <v>Original</v>
          </cell>
          <cell r="DA3" t="str">
            <v>Original</v>
          </cell>
          <cell r="DB3" t="str">
            <v>Original</v>
          </cell>
          <cell r="DC3" t="str">
            <v>Original</v>
          </cell>
          <cell r="DD3" t="str">
            <v>Original</v>
          </cell>
          <cell r="DE3" t="str">
            <v>Original</v>
          </cell>
          <cell r="DF3" t="str">
            <v>Original</v>
          </cell>
          <cell r="DG3" t="str">
            <v>Original</v>
          </cell>
          <cell r="DH3" t="str">
            <v>Original</v>
          </cell>
          <cell r="DI3" t="str">
            <v>Original</v>
          </cell>
          <cell r="DJ3" t="str">
            <v>Original</v>
          </cell>
          <cell r="DK3" t="str">
            <v>Original</v>
          </cell>
          <cell r="DL3" t="str">
            <v>Original</v>
          </cell>
          <cell r="DM3" t="str">
            <v>Original</v>
          </cell>
          <cell r="DN3" t="str">
            <v>Original</v>
          </cell>
          <cell r="DO3" t="str">
            <v>Original</v>
          </cell>
          <cell r="DP3" t="str">
            <v>Original</v>
          </cell>
          <cell r="DQ3" t="str">
            <v>Original</v>
          </cell>
          <cell r="DR3" t="str">
            <v>Original</v>
          </cell>
          <cell r="DS3" t="str">
            <v>Original</v>
          </cell>
          <cell r="DT3" t="str">
            <v>Original</v>
          </cell>
          <cell r="DU3" t="str">
            <v>Original</v>
          </cell>
          <cell r="DV3" t="str">
            <v>Original</v>
          </cell>
          <cell r="DW3" t="str">
            <v>Original</v>
          </cell>
          <cell r="DX3" t="str">
            <v>Original</v>
          </cell>
          <cell r="DY3" t="str">
            <v>Original</v>
          </cell>
          <cell r="DZ3" t="str">
            <v>Original</v>
          </cell>
          <cell r="EA3" t="str">
            <v>Original</v>
          </cell>
          <cell r="EB3" t="str">
            <v>Original</v>
          </cell>
          <cell r="EC3" t="str">
            <v>Original</v>
          </cell>
          <cell r="ED3" t="str">
            <v>Original</v>
          </cell>
          <cell r="EE3" t="str">
            <v>Original</v>
          </cell>
          <cell r="EF3" t="str">
            <v>Original</v>
          </cell>
          <cell r="EG3" t="str">
            <v>Original</v>
          </cell>
          <cell r="EH3" t="str">
            <v>Original</v>
          </cell>
          <cell r="EI3" t="str">
            <v>Original</v>
          </cell>
          <cell r="EJ3" t="str">
            <v>Original</v>
          </cell>
          <cell r="EK3" t="str">
            <v>Original</v>
          </cell>
          <cell r="EL3" t="str">
            <v>Original</v>
          </cell>
          <cell r="EM3" t="str">
            <v>Original</v>
          </cell>
          <cell r="EN3" t="str">
            <v>Original</v>
          </cell>
          <cell r="EO3" t="str">
            <v>Original</v>
          </cell>
          <cell r="EP3" t="str">
            <v>Original</v>
          </cell>
          <cell r="EQ3" t="str">
            <v>Original</v>
          </cell>
          <cell r="ER3" t="str">
            <v>Original</v>
          </cell>
          <cell r="ES3" t="str">
            <v>Original</v>
          </cell>
          <cell r="ET3" t="str">
            <v>Original</v>
          </cell>
          <cell r="EU3" t="str">
            <v>Original</v>
          </cell>
          <cell r="EV3" t="str">
            <v>Original</v>
          </cell>
          <cell r="EW3" t="str">
            <v>Original</v>
          </cell>
          <cell r="EX3" t="str">
            <v>Original</v>
          </cell>
          <cell r="EY3" t="str">
            <v>Original</v>
          </cell>
          <cell r="EZ3" t="str">
            <v>Original</v>
          </cell>
          <cell r="FA3" t="str">
            <v>Original</v>
          </cell>
          <cell r="FB3" t="str">
            <v>Original</v>
          </cell>
          <cell r="FC3" t="str">
            <v>Original</v>
          </cell>
          <cell r="FD3" t="str">
            <v>Original</v>
          </cell>
          <cell r="FE3" t="str">
            <v>Original</v>
          </cell>
          <cell r="FF3" t="str">
            <v>Original</v>
          </cell>
          <cell r="FG3" t="str">
            <v>Original</v>
          </cell>
          <cell r="FH3" t="str">
            <v>Original</v>
          </cell>
          <cell r="FI3" t="str">
            <v>Original</v>
          </cell>
          <cell r="FJ3" t="str">
            <v>Original</v>
          </cell>
          <cell r="FK3" t="str">
            <v>Original</v>
          </cell>
          <cell r="FL3" t="str">
            <v>Original</v>
          </cell>
          <cell r="FM3" t="str">
            <v>Original</v>
          </cell>
          <cell r="FN3" t="str">
            <v>Original</v>
          </cell>
          <cell r="FO3" t="str">
            <v>Original</v>
          </cell>
          <cell r="FP3" t="str">
            <v>Original</v>
          </cell>
          <cell r="FQ3" t="str">
            <v>Original</v>
          </cell>
          <cell r="FR3" t="str">
            <v>Original</v>
          </cell>
          <cell r="FS3" t="str">
            <v>Original</v>
          </cell>
          <cell r="FT3" t="str">
            <v>Original</v>
          </cell>
          <cell r="FU3" t="str">
            <v>Original</v>
          </cell>
          <cell r="FV3" t="str">
            <v>Original</v>
          </cell>
          <cell r="FW3" t="str">
            <v>Original</v>
          </cell>
          <cell r="FX3" t="str">
            <v>Original</v>
          </cell>
          <cell r="FY3" t="str">
            <v>Original</v>
          </cell>
          <cell r="FZ3" t="str">
            <v>Original</v>
          </cell>
          <cell r="GA3" t="str">
            <v>Original</v>
          </cell>
          <cell r="GB3" t="str">
            <v>Original</v>
          </cell>
          <cell r="GC3" t="str">
            <v>Original</v>
          </cell>
          <cell r="GD3" t="str">
            <v>Original</v>
          </cell>
          <cell r="GE3" t="str">
            <v>Original</v>
          </cell>
          <cell r="GF3" t="str">
            <v>Original</v>
          </cell>
          <cell r="GG3" t="str">
            <v>Original</v>
          </cell>
          <cell r="GH3" t="str">
            <v>Original</v>
          </cell>
          <cell r="GI3" t="str">
            <v>Original</v>
          </cell>
          <cell r="GJ3" t="str">
            <v>Original</v>
          </cell>
          <cell r="GK3" t="str">
            <v>Original</v>
          </cell>
          <cell r="GL3" t="str">
            <v>Original</v>
          </cell>
          <cell r="GM3" t="str">
            <v>Original</v>
          </cell>
          <cell r="GN3" t="str">
            <v>Original</v>
          </cell>
          <cell r="GO3" t="str">
            <v>Original</v>
          </cell>
          <cell r="GP3" t="str">
            <v>Original</v>
          </cell>
          <cell r="GQ3" t="str">
            <v>Original</v>
          </cell>
          <cell r="GR3" t="str">
            <v>Original</v>
          </cell>
          <cell r="GS3" t="str">
            <v>Original</v>
          </cell>
          <cell r="GT3" t="str">
            <v>Original</v>
          </cell>
          <cell r="GU3" t="str">
            <v>Original</v>
          </cell>
          <cell r="GV3" t="str">
            <v>Original</v>
          </cell>
          <cell r="GW3" t="str">
            <v>Original</v>
          </cell>
          <cell r="GX3" t="str">
            <v>Original</v>
          </cell>
          <cell r="GY3" t="str">
            <v>Original</v>
          </cell>
          <cell r="GZ3" t="str">
            <v>Original</v>
          </cell>
          <cell r="HA3" t="str">
            <v>Original</v>
          </cell>
          <cell r="HB3" t="str">
            <v>Original</v>
          </cell>
          <cell r="HC3" t="str">
            <v>Original</v>
          </cell>
          <cell r="HD3" t="str">
            <v>Original</v>
          </cell>
          <cell r="HE3" t="str">
            <v>Original</v>
          </cell>
          <cell r="HF3" t="str">
            <v>Original</v>
          </cell>
          <cell r="HG3" t="str">
            <v>Original</v>
          </cell>
          <cell r="HH3" t="str">
            <v>Original</v>
          </cell>
          <cell r="HI3" t="str">
            <v>Original</v>
          </cell>
          <cell r="HJ3" t="str">
            <v>Original</v>
          </cell>
          <cell r="HK3" t="str">
            <v>Original</v>
          </cell>
          <cell r="HL3" t="str">
            <v>Original</v>
          </cell>
          <cell r="HM3" t="str">
            <v>Original</v>
          </cell>
          <cell r="HN3" t="str">
            <v>Original</v>
          </cell>
          <cell r="HO3" t="str">
            <v>Original</v>
          </cell>
          <cell r="HP3" t="str">
            <v>Original</v>
          </cell>
          <cell r="HQ3" t="str">
            <v>Original</v>
          </cell>
          <cell r="HR3" t="str">
            <v>Original</v>
          </cell>
          <cell r="HS3" t="str">
            <v>Original</v>
          </cell>
          <cell r="HT3" t="str">
            <v>Original</v>
          </cell>
          <cell r="HU3" t="str">
            <v>Original</v>
          </cell>
          <cell r="HV3" t="str">
            <v>Original</v>
          </cell>
          <cell r="HW3" t="str">
            <v>Original</v>
          </cell>
          <cell r="HX3" t="str">
            <v>Original</v>
          </cell>
          <cell r="HY3" t="str">
            <v>Original</v>
          </cell>
          <cell r="HZ3" t="str">
            <v>Original</v>
          </cell>
          <cell r="IA3" t="str">
            <v>Original</v>
          </cell>
          <cell r="IB3" t="str">
            <v>Original</v>
          </cell>
          <cell r="IC3" t="str">
            <v>Original</v>
          </cell>
          <cell r="ID3" t="str">
            <v>Original</v>
          </cell>
          <cell r="IE3" t="str">
            <v>Original</v>
          </cell>
          <cell r="IF3" t="str">
            <v>Original</v>
          </cell>
          <cell r="IG3" t="str">
            <v>Original</v>
          </cell>
          <cell r="IH3" t="str">
            <v>Original</v>
          </cell>
          <cell r="II3" t="str">
            <v>Original</v>
          </cell>
          <cell r="IJ3" t="str">
            <v>Original</v>
          </cell>
          <cell r="IK3" t="str">
            <v>Original</v>
          </cell>
          <cell r="IL3" t="str">
            <v>Original</v>
          </cell>
          <cell r="IM3" t="str">
            <v>Original</v>
          </cell>
          <cell r="IN3" t="str">
            <v>Original</v>
          </cell>
          <cell r="IO3" t="str">
            <v>Original</v>
          </cell>
          <cell r="IP3" t="str">
            <v>Original</v>
          </cell>
          <cell r="IQ3" t="str">
            <v>Original</v>
          </cell>
        </row>
        <row r="4">
          <cell r="B4" t="str">
            <v>STOCK</v>
          </cell>
          <cell r="C4" t="str">
            <v>STOCK</v>
          </cell>
          <cell r="D4" t="str">
            <v>STOCK</v>
          </cell>
          <cell r="E4" t="str">
            <v>STOCK</v>
          </cell>
          <cell r="F4" t="str">
            <v>STOCK</v>
          </cell>
          <cell r="G4" t="str">
            <v>STOCK</v>
          </cell>
          <cell r="H4" t="str">
            <v>STOCK</v>
          </cell>
          <cell r="I4" t="str">
            <v>STOCK</v>
          </cell>
          <cell r="J4" t="str">
            <v>STOCK</v>
          </cell>
          <cell r="K4" t="str">
            <v>STOCK</v>
          </cell>
          <cell r="L4" t="str">
            <v>STOCK</v>
          </cell>
          <cell r="M4" t="str">
            <v>STOCK</v>
          </cell>
          <cell r="N4" t="str">
            <v>STOCK</v>
          </cell>
          <cell r="O4" t="str">
            <v>STOCK</v>
          </cell>
          <cell r="P4" t="str">
            <v>STOCK</v>
          </cell>
          <cell r="Q4" t="str">
            <v>STOCK</v>
          </cell>
          <cell r="R4" t="str">
            <v>STOCK</v>
          </cell>
          <cell r="S4" t="str">
            <v>STOCK</v>
          </cell>
          <cell r="T4" t="str">
            <v>STOCK</v>
          </cell>
          <cell r="U4" t="str">
            <v>STOCK</v>
          </cell>
          <cell r="V4" t="str">
            <v>STOCK</v>
          </cell>
          <cell r="W4" t="str">
            <v>STOCK</v>
          </cell>
          <cell r="X4" t="str">
            <v>STOCK</v>
          </cell>
          <cell r="Y4" t="str">
            <v>STOCK</v>
          </cell>
          <cell r="Z4" t="str">
            <v>STOCK</v>
          </cell>
          <cell r="AA4" t="str">
            <v>STOCK</v>
          </cell>
          <cell r="AB4" t="str">
            <v>STOCK</v>
          </cell>
          <cell r="AC4" t="str">
            <v>STOCK</v>
          </cell>
          <cell r="AD4" t="str">
            <v>STOCK</v>
          </cell>
          <cell r="AE4" t="str">
            <v>STOCK</v>
          </cell>
          <cell r="AF4" t="str">
            <v>STOCK</v>
          </cell>
          <cell r="AG4" t="str">
            <v>STOCK</v>
          </cell>
          <cell r="AH4" t="str">
            <v>STOCK</v>
          </cell>
          <cell r="AI4" t="str">
            <v>STOCK</v>
          </cell>
          <cell r="AJ4" t="str">
            <v>STOCK</v>
          </cell>
          <cell r="AK4" t="str">
            <v>STOCK</v>
          </cell>
          <cell r="AL4" t="str">
            <v>STOCK</v>
          </cell>
          <cell r="AM4" t="str">
            <v>STOCK</v>
          </cell>
          <cell r="AN4" t="str">
            <v>STOCK</v>
          </cell>
          <cell r="AO4" t="str">
            <v>STOCK</v>
          </cell>
          <cell r="AP4" t="str">
            <v>STOCK</v>
          </cell>
          <cell r="AQ4" t="str">
            <v>STOCK</v>
          </cell>
          <cell r="AR4" t="str">
            <v>STOCK</v>
          </cell>
          <cell r="AS4" t="str">
            <v>STOCK</v>
          </cell>
          <cell r="AT4" t="str">
            <v>STOCK</v>
          </cell>
          <cell r="AU4" t="str">
            <v>STOCK</v>
          </cell>
          <cell r="AV4" t="str">
            <v>STOCK</v>
          </cell>
          <cell r="AW4" t="str">
            <v>STOCK</v>
          </cell>
          <cell r="AX4" t="str">
            <v>STOCK</v>
          </cell>
          <cell r="AY4" t="str">
            <v>STOCK</v>
          </cell>
          <cell r="AZ4" t="str">
            <v>STOCK</v>
          </cell>
          <cell r="BA4" t="str">
            <v>STOCK</v>
          </cell>
          <cell r="BB4" t="str">
            <v>STOCK</v>
          </cell>
          <cell r="BC4" t="str">
            <v>STOCK</v>
          </cell>
          <cell r="BD4" t="str">
            <v>STOCK</v>
          </cell>
          <cell r="BE4" t="str">
            <v>STOCK</v>
          </cell>
          <cell r="BF4" t="str">
            <v>STOCK</v>
          </cell>
          <cell r="BG4" t="str">
            <v>STOCK</v>
          </cell>
          <cell r="BH4" t="str">
            <v>STOCK</v>
          </cell>
          <cell r="BI4" t="str">
            <v>STOCK</v>
          </cell>
          <cell r="BJ4" t="str">
            <v>STOCK</v>
          </cell>
          <cell r="BK4" t="str">
            <v>STOCK</v>
          </cell>
          <cell r="BL4" t="str">
            <v>STOCK</v>
          </cell>
          <cell r="BM4" t="str">
            <v>STOCK</v>
          </cell>
          <cell r="BN4" t="str">
            <v>STOCK</v>
          </cell>
          <cell r="BO4" t="str">
            <v>STOCK</v>
          </cell>
          <cell r="BP4" t="str">
            <v>STOCK</v>
          </cell>
          <cell r="BQ4" t="str">
            <v>STOCK</v>
          </cell>
          <cell r="BR4" t="str">
            <v>STOCK</v>
          </cell>
          <cell r="BS4" t="str">
            <v>STOCK</v>
          </cell>
          <cell r="BT4" t="str">
            <v>STOCK</v>
          </cell>
          <cell r="BU4" t="str">
            <v>STOCK</v>
          </cell>
          <cell r="BV4" t="str">
            <v>STOCK</v>
          </cell>
          <cell r="BW4" t="str">
            <v>STOCK</v>
          </cell>
          <cell r="BX4" t="str">
            <v>STOCK</v>
          </cell>
          <cell r="BY4" t="str">
            <v>STOCK</v>
          </cell>
          <cell r="BZ4" t="str">
            <v>STOCK</v>
          </cell>
          <cell r="CA4" t="str">
            <v>STOCK</v>
          </cell>
          <cell r="CB4" t="str">
            <v>STOCK</v>
          </cell>
          <cell r="CC4" t="str">
            <v>STOCK</v>
          </cell>
          <cell r="CD4" t="str">
            <v>STOCK</v>
          </cell>
          <cell r="CE4" t="str">
            <v>STOCK</v>
          </cell>
          <cell r="CF4" t="str">
            <v>STOCK</v>
          </cell>
          <cell r="CG4" t="str">
            <v>STOCK</v>
          </cell>
          <cell r="CH4" t="str">
            <v>STOCK</v>
          </cell>
          <cell r="CI4" t="str">
            <v>STOCK</v>
          </cell>
          <cell r="CJ4" t="str">
            <v>STOCK</v>
          </cell>
          <cell r="CK4" t="str">
            <v>STOCK</v>
          </cell>
          <cell r="CL4" t="str">
            <v>STOCK</v>
          </cell>
          <cell r="CM4" t="str">
            <v>STOCK</v>
          </cell>
          <cell r="CN4" t="str">
            <v>STOCK</v>
          </cell>
          <cell r="CO4" t="str">
            <v>STOCK</v>
          </cell>
          <cell r="CP4" t="str">
            <v>STOCK</v>
          </cell>
          <cell r="CQ4" t="str">
            <v>STOCK</v>
          </cell>
          <cell r="CR4" t="str">
            <v>STOCK</v>
          </cell>
          <cell r="CS4" t="str">
            <v>STOCK</v>
          </cell>
          <cell r="CT4" t="str">
            <v>STOCK</v>
          </cell>
          <cell r="CU4" t="str">
            <v>STOCK</v>
          </cell>
          <cell r="CV4" t="str">
            <v>STOCK</v>
          </cell>
          <cell r="CW4" t="str">
            <v>STOCK</v>
          </cell>
          <cell r="CX4" t="str">
            <v>STOCK</v>
          </cell>
          <cell r="CY4" t="str">
            <v>STOCK</v>
          </cell>
          <cell r="CZ4" t="str">
            <v>STOCK</v>
          </cell>
          <cell r="DA4" t="str">
            <v>STOCK</v>
          </cell>
          <cell r="DB4" t="str">
            <v>STOCK</v>
          </cell>
          <cell r="DC4" t="str">
            <v>STOCK</v>
          </cell>
          <cell r="DD4" t="str">
            <v>STOCK</v>
          </cell>
          <cell r="DE4" t="str">
            <v>STOCK</v>
          </cell>
          <cell r="DF4" t="str">
            <v>STOCK</v>
          </cell>
          <cell r="DG4" t="str">
            <v>STOCK</v>
          </cell>
          <cell r="DH4" t="str">
            <v>STOCK</v>
          </cell>
          <cell r="DI4" t="str">
            <v>STOCK</v>
          </cell>
          <cell r="DJ4" t="str">
            <v>STOCK</v>
          </cell>
          <cell r="DK4" t="str">
            <v>STOCK</v>
          </cell>
          <cell r="DL4" t="str">
            <v>STOCK</v>
          </cell>
          <cell r="DM4" t="str">
            <v>STOCK</v>
          </cell>
          <cell r="DN4" t="str">
            <v>STOCK</v>
          </cell>
          <cell r="DO4" t="str">
            <v>STOCK</v>
          </cell>
          <cell r="DP4" t="str">
            <v>STOCK</v>
          </cell>
          <cell r="DQ4" t="str">
            <v>STOCK</v>
          </cell>
          <cell r="DR4" t="str">
            <v>STOCK</v>
          </cell>
          <cell r="DS4" t="str">
            <v>STOCK</v>
          </cell>
          <cell r="DT4" t="str">
            <v>STOCK</v>
          </cell>
          <cell r="DU4" t="str">
            <v>STOCK</v>
          </cell>
          <cell r="DV4" t="str">
            <v>STOCK</v>
          </cell>
          <cell r="DW4" t="str">
            <v>STOCK</v>
          </cell>
          <cell r="DX4" t="str">
            <v>STOCK</v>
          </cell>
          <cell r="DY4" t="str">
            <v>STOCK</v>
          </cell>
          <cell r="DZ4" t="str">
            <v>STOCK</v>
          </cell>
          <cell r="EA4" t="str">
            <v>STOCK</v>
          </cell>
          <cell r="EB4" t="str">
            <v>STOCK</v>
          </cell>
          <cell r="EC4" t="str">
            <v>STOCK</v>
          </cell>
          <cell r="ED4" t="str">
            <v>STOCK</v>
          </cell>
          <cell r="EE4" t="str">
            <v>STOCK</v>
          </cell>
          <cell r="EF4" t="str">
            <v>STOCK</v>
          </cell>
          <cell r="EG4" t="str">
            <v>STOCK</v>
          </cell>
          <cell r="EH4" t="str">
            <v>STOCK</v>
          </cell>
          <cell r="EI4" t="str">
            <v>STOCK</v>
          </cell>
          <cell r="EJ4" t="str">
            <v>STOCK</v>
          </cell>
          <cell r="EK4" t="str">
            <v>STOCK</v>
          </cell>
          <cell r="EL4" t="str">
            <v>STOCK</v>
          </cell>
          <cell r="EM4" t="str">
            <v>STOCK</v>
          </cell>
          <cell r="EN4" t="str">
            <v>STOCK</v>
          </cell>
          <cell r="EO4" t="str">
            <v>STOCK</v>
          </cell>
          <cell r="EP4" t="str">
            <v>STOCK</v>
          </cell>
          <cell r="EQ4" t="str">
            <v>STOCK</v>
          </cell>
          <cell r="ER4" t="str">
            <v>STOCK</v>
          </cell>
          <cell r="ES4" t="str">
            <v>STOCK</v>
          </cell>
          <cell r="ET4" t="str">
            <v>STOCK</v>
          </cell>
          <cell r="EU4" t="str">
            <v>STOCK</v>
          </cell>
          <cell r="EV4" t="str">
            <v>STOCK</v>
          </cell>
          <cell r="EW4" t="str">
            <v>STOCK</v>
          </cell>
          <cell r="EX4" t="str">
            <v>STOCK</v>
          </cell>
          <cell r="EY4" t="str">
            <v>STOCK</v>
          </cell>
          <cell r="EZ4" t="str">
            <v>STOCK</v>
          </cell>
          <cell r="FA4" t="str">
            <v>STOCK</v>
          </cell>
          <cell r="FB4" t="str">
            <v>STOCK</v>
          </cell>
          <cell r="FC4" t="str">
            <v>STOCK</v>
          </cell>
          <cell r="FD4" t="str">
            <v>STOCK</v>
          </cell>
          <cell r="FE4" t="str">
            <v>STOCK</v>
          </cell>
          <cell r="FF4" t="str">
            <v>STOCK</v>
          </cell>
          <cell r="FG4" t="str">
            <v>STOCK</v>
          </cell>
          <cell r="FH4" t="str">
            <v>STOCK</v>
          </cell>
          <cell r="FI4" t="str">
            <v>STOCK</v>
          </cell>
          <cell r="FJ4" t="str">
            <v>STOCK</v>
          </cell>
          <cell r="FK4" t="str">
            <v>STOCK</v>
          </cell>
          <cell r="FL4" t="str">
            <v>STOCK</v>
          </cell>
          <cell r="FM4" t="str">
            <v>STOCK</v>
          </cell>
          <cell r="FN4" t="str">
            <v>STOCK</v>
          </cell>
          <cell r="FO4" t="str">
            <v>STOCK</v>
          </cell>
          <cell r="FP4" t="str">
            <v>STOCK</v>
          </cell>
          <cell r="FQ4" t="str">
            <v>STOCK</v>
          </cell>
          <cell r="FR4" t="str">
            <v>STOCK</v>
          </cell>
          <cell r="FS4" t="str">
            <v>STOCK</v>
          </cell>
          <cell r="FT4" t="str">
            <v>STOCK</v>
          </cell>
          <cell r="FU4" t="str">
            <v>STOCK</v>
          </cell>
          <cell r="FV4" t="str">
            <v>STOCK</v>
          </cell>
          <cell r="FW4" t="str">
            <v>STOCK</v>
          </cell>
          <cell r="FX4" t="str">
            <v>STOCK</v>
          </cell>
          <cell r="FY4" t="str">
            <v>STOCK</v>
          </cell>
          <cell r="FZ4" t="str">
            <v>STOCK</v>
          </cell>
          <cell r="GA4" t="str">
            <v>STOCK</v>
          </cell>
          <cell r="GB4" t="str">
            <v>STOCK</v>
          </cell>
          <cell r="GC4" t="str">
            <v>STOCK</v>
          </cell>
          <cell r="GD4" t="str">
            <v>STOCK</v>
          </cell>
          <cell r="GE4" t="str">
            <v>STOCK</v>
          </cell>
          <cell r="GF4" t="str">
            <v>STOCK</v>
          </cell>
          <cell r="GG4" t="str">
            <v>STOCK</v>
          </cell>
          <cell r="GH4" t="str">
            <v>STOCK</v>
          </cell>
          <cell r="GI4" t="str">
            <v>STOCK</v>
          </cell>
          <cell r="GJ4" t="str">
            <v>STOCK</v>
          </cell>
          <cell r="GK4" t="str">
            <v>STOCK</v>
          </cell>
          <cell r="GL4" t="str">
            <v>STOCK</v>
          </cell>
          <cell r="GM4" t="str">
            <v>STOCK</v>
          </cell>
          <cell r="GN4" t="str">
            <v>STOCK</v>
          </cell>
          <cell r="GO4" t="str">
            <v>STOCK</v>
          </cell>
          <cell r="GP4" t="str">
            <v>STOCK</v>
          </cell>
          <cell r="GQ4" t="str">
            <v>STOCK</v>
          </cell>
          <cell r="GR4" t="str">
            <v>STOCK</v>
          </cell>
          <cell r="GS4" t="str">
            <v>STOCK</v>
          </cell>
          <cell r="GT4" t="str">
            <v>STOCK</v>
          </cell>
          <cell r="GU4" t="str">
            <v>STOCK</v>
          </cell>
          <cell r="GV4" t="str">
            <v>STOCK</v>
          </cell>
          <cell r="GW4" t="str">
            <v>STOCK</v>
          </cell>
          <cell r="GX4" t="str">
            <v>STOCK</v>
          </cell>
          <cell r="GY4" t="str">
            <v>STOCK</v>
          </cell>
          <cell r="GZ4" t="str">
            <v>STOCK</v>
          </cell>
          <cell r="HA4" t="str">
            <v>STOCK</v>
          </cell>
          <cell r="HB4" t="str">
            <v>STOCK</v>
          </cell>
          <cell r="HC4" t="str">
            <v>STOCK</v>
          </cell>
          <cell r="HD4" t="str">
            <v>STOCK</v>
          </cell>
          <cell r="HE4" t="str">
            <v>STOCK</v>
          </cell>
          <cell r="HF4" t="str">
            <v>STOCK</v>
          </cell>
          <cell r="HG4" t="str">
            <v>STOCK</v>
          </cell>
          <cell r="HH4" t="str">
            <v>STOCK</v>
          </cell>
          <cell r="HI4" t="str">
            <v>STOCK</v>
          </cell>
          <cell r="HJ4" t="str">
            <v>STOCK</v>
          </cell>
          <cell r="HK4" t="str">
            <v>STOCK</v>
          </cell>
          <cell r="HL4" t="str">
            <v>STOCK</v>
          </cell>
          <cell r="HM4" t="str">
            <v>STOCK</v>
          </cell>
          <cell r="HN4" t="str">
            <v>STOCK</v>
          </cell>
          <cell r="HO4" t="str">
            <v>STOCK</v>
          </cell>
          <cell r="HP4" t="str">
            <v>STOCK</v>
          </cell>
          <cell r="HQ4" t="str">
            <v>STOCK</v>
          </cell>
          <cell r="HR4" t="str">
            <v>STOCK</v>
          </cell>
          <cell r="HS4" t="str">
            <v>STOCK</v>
          </cell>
          <cell r="HT4" t="str">
            <v>STOCK</v>
          </cell>
          <cell r="HU4" t="str">
            <v>STOCK</v>
          </cell>
          <cell r="HV4" t="str">
            <v>STOCK</v>
          </cell>
          <cell r="HW4" t="str">
            <v>STOCK</v>
          </cell>
          <cell r="HX4" t="str">
            <v>STOCK</v>
          </cell>
          <cell r="HY4" t="str">
            <v>STOCK</v>
          </cell>
          <cell r="HZ4" t="str">
            <v>STOCK</v>
          </cell>
          <cell r="IA4" t="str">
            <v>STOCK</v>
          </cell>
          <cell r="IB4" t="str">
            <v>STOCK</v>
          </cell>
          <cell r="IC4" t="str">
            <v>STOCK</v>
          </cell>
          <cell r="ID4" t="str">
            <v>STOCK</v>
          </cell>
          <cell r="IE4" t="str">
            <v>STOCK</v>
          </cell>
          <cell r="IF4" t="str">
            <v>STOCK</v>
          </cell>
          <cell r="IG4" t="str">
            <v>STOCK</v>
          </cell>
          <cell r="IH4" t="str">
            <v>STOCK</v>
          </cell>
          <cell r="II4" t="str">
            <v>STOCK</v>
          </cell>
          <cell r="IJ4" t="str">
            <v>STOCK</v>
          </cell>
          <cell r="IK4" t="str">
            <v>STOCK</v>
          </cell>
          <cell r="IL4" t="str">
            <v>STOCK</v>
          </cell>
          <cell r="IM4" t="str">
            <v>STOCK</v>
          </cell>
          <cell r="IN4" t="str">
            <v>STOCK</v>
          </cell>
          <cell r="IO4" t="str">
            <v>STOCK</v>
          </cell>
          <cell r="IP4" t="str">
            <v>STOCK</v>
          </cell>
          <cell r="IQ4" t="str">
            <v>STOCK</v>
          </cell>
        </row>
        <row r="5">
          <cell r="B5" t="str">
            <v>Annual</v>
          </cell>
          <cell r="C5" t="str">
            <v>Annual</v>
          </cell>
          <cell r="D5" t="str">
            <v>Annual</v>
          </cell>
          <cell r="E5" t="str">
            <v>Annual</v>
          </cell>
          <cell r="F5" t="str">
            <v>Annual</v>
          </cell>
          <cell r="G5" t="str">
            <v>Annual</v>
          </cell>
          <cell r="H5" t="str">
            <v>Annual</v>
          </cell>
          <cell r="I5" t="str">
            <v>Annual</v>
          </cell>
          <cell r="J5" t="str">
            <v>Annual</v>
          </cell>
          <cell r="K5" t="str">
            <v>Annual</v>
          </cell>
          <cell r="L5" t="str">
            <v>Annual</v>
          </cell>
          <cell r="M5" t="str">
            <v>Annual</v>
          </cell>
          <cell r="N5" t="str">
            <v>Annual</v>
          </cell>
          <cell r="O5" t="str">
            <v>Annual</v>
          </cell>
          <cell r="P5" t="str">
            <v>Annual</v>
          </cell>
          <cell r="Q5" t="str">
            <v>Annual</v>
          </cell>
          <cell r="R5" t="str">
            <v>Annual</v>
          </cell>
          <cell r="S5" t="str">
            <v>Annual</v>
          </cell>
          <cell r="T5" t="str">
            <v>Annual</v>
          </cell>
          <cell r="U5" t="str">
            <v>Annual</v>
          </cell>
          <cell r="V5" t="str">
            <v>Annual</v>
          </cell>
          <cell r="W5" t="str">
            <v>Annual</v>
          </cell>
          <cell r="X5" t="str">
            <v>Annual</v>
          </cell>
          <cell r="Y5" t="str">
            <v>Annual</v>
          </cell>
          <cell r="Z5" t="str">
            <v>Annual</v>
          </cell>
          <cell r="AA5" t="str">
            <v>Annual</v>
          </cell>
          <cell r="AB5" t="str">
            <v>Annual</v>
          </cell>
          <cell r="AC5" t="str">
            <v>Annual</v>
          </cell>
          <cell r="AD5" t="str">
            <v>Annual</v>
          </cell>
          <cell r="AE5" t="str">
            <v>Annual</v>
          </cell>
          <cell r="AF5" t="str">
            <v>Annual</v>
          </cell>
          <cell r="AG5" t="str">
            <v>Annual</v>
          </cell>
          <cell r="AH5" t="str">
            <v>Annual</v>
          </cell>
          <cell r="AI5" t="str">
            <v>Annual</v>
          </cell>
          <cell r="AJ5" t="str">
            <v>Annual</v>
          </cell>
          <cell r="AK5" t="str">
            <v>Annual</v>
          </cell>
          <cell r="AL5" t="str">
            <v>Annual</v>
          </cell>
          <cell r="AM5" t="str">
            <v>Annual</v>
          </cell>
          <cell r="AN5" t="str">
            <v>Annual</v>
          </cell>
          <cell r="AO5" t="str">
            <v>Annual</v>
          </cell>
          <cell r="AP5" t="str">
            <v>Annual</v>
          </cell>
          <cell r="AQ5" t="str">
            <v>Annual</v>
          </cell>
          <cell r="AR5" t="str">
            <v>Annual</v>
          </cell>
          <cell r="AS5" t="str">
            <v>Annual</v>
          </cell>
          <cell r="AT5" t="str">
            <v>Annual</v>
          </cell>
          <cell r="AU5" t="str">
            <v>Annual</v>
          </cell>
          <cell r="AV5" t="str">
            <v>Annual</v>
          </cell>
          <cell r="AW5" t="str">
            <v>Annual</v>
          </cell>
          <cell r="AX5" t="str">
            <v>Annual</v>
          </cell>
          <cell r="AY5" t="str">
            <v>Annual</v>
          </cell>
          <cell r="AZ5" t="str">
            <v>Annual</v>
          </cell>
          <cell r="BA5" t="str">
            <v>Annual</v>
          </cell>
          <cell r="BB5" t="str">
            <v>Annual</v>
          </cell>
          <cell r="BC5" t="str">
            <v>Annual</v>
          </cell>
          <cell r="BD5" t="str">
            <v>Annual</v>
          </cell>
          <cell r="BE5" t="str">
            <v>Annual</v>
          </cell>
          <cell r="BF5" t="str">
            <v>Annual</v>
          </cell>
          <cell r="BG5" t="str">
            <v>Annual</v>
          </cell>
          <cell r="BH5" t="str">
            <v>Annual</v>
          </cell>
          <cell r="BI5" t="str">
            <v>Annual</v>
          </cell>
          <cell r="BJ5" t="str">
            <v>Annual</v>
          </cell>
          <cell r="BK5" t="str">
            <v>Annual</v>
          </cell>
          <cell r="BL5" t="str">
            <v>Annual</v>
          </cell>
          <cell r="BM5" t="str">
            <v>Annual</v>
          </cell>
          <cell r="BN5" t="str">
            <v>Annual</v>
          </cell>
          <cell r="BO5" t="str">
            <v>Annual</v>
          </cell>
          <cell r="BP5" t="str">
            <v>Annual</v>
          </cell>
          <cell r="BQ5" t="str">
            <v>Annual</v>
          </cell>
          <cell r="BR5" t="str">
            <v>Annual</v>
          </cell>
          <cell r="BS5" t="str">
            <v>Annual</v>
          </cell>
          <cell r="BT5" t="str">
            <v>Annual</v>
          </cell>
          <cell r="BU5" t="str">
            <v>Annual</v>
          </cell>
          <cell r="BV5" t="str">
            <v>Annual</v>
          </cell>
          <cell r="BW5" t="str">
            <v>Annual</v>
          </cell>
          <cell r="BX5" t="str">
            <v>Annual</v>
          </cell>
          <cell r="BY5" t="str">
            <v>Annual</v>
          </cell>
          <cell r="BZ5" t="str">
            <v>Annual</v>
          </cell>
          <cell r="CA5" t="str">
            <v>Annual</v>
          </cell>
          <cell r="CB5" t="str">
            <v>Annual</v>
          </cell>
          <cell r="CC5" t="str">
            <v>Annual</v>
          </cell>
          <cell r="CD5" t="str">
            <v>Annual</v>
          </cell>
          <cell r="CE5" t="str">
            <v>Annual</v>
          </cell>
          <cell r="CF5" t="str">
            <v>Annual</v>
          </cell>
          <cell r="CG5" t="str">
            <v>Annual</v>
          </cell>
          <cell r="CH5" t="str">
            <v>Annual</v>
          </cell>
          <cell r="CI5" t="str">
            <v>Annual</v>
          </cell>
          <cell r="CJ5" t="str">
            <v>Annual</v>
          </cell>
          <cell r="CK5" t="str">
            <v>Annual</v>
          </cell>
          <cell r="CL5" t="str">
            <v>Annual</v>
          </cell>
          <cell r="CM5" t="str">
            <v>Annual</v>
          </cell>
          <cell r="CN5" t="str">
            <v>Annual</v>
          </cell>
          <cell r="CO5" t="str">
            <v>Annual</v>
          </cell>
          <cell r="CP5" t="str">
            <v>Annual</v>
          </cell>
          <cell r="CQ5" t="str">
            <v>Annual</v>
          </cell>
          <cell r="CR5" t="str">
            <v>Annual</v>
          </cell>
          <cell r="CS5" t="str">
            <v>Annual</v>
          </cell>
          <cell r="CT5" t="str">
            <v>Annual</v>
          </cell>
          <cell r="CU5" t="str">
            <v>Annual</v>
          </cell>
          <cell r="CV5" t="str">
            <v>Annual</v>
          </cell>
          <cell r="CW5" t="str">
            <v>Annual</v>
          </cell>
          <cell r="CX5" t="str">
            <v>Annual</v>
          </cell>
          <cell r="CY5" t="str">
            <v>Annual</v>
          </cell>
          <cell r="CZ5" t="str">
            <v>Annual</v>
          </cell>
          <cell r="DA5" t="str">
            <v>Annual</v>
          </cell>
          <cell r="DB5" t="str">
            <v>Annual</v>
          </cell>
          <cell r="DC5" t="str">
            <v>Annual</v>
          </cell>
          <cell r="DD5" t="str">
            <v>Annual</v>
          </cell>
          <cell r="DE5" t="str">
            <v>Annual</v>
          </cell>
          <cell r="DF5" t="str">
            <v>Annual</v>
          </cell>
          <cell r="DG5" t="str">
            <v>Annual</v>
          </cell>
          <cell r="DH5" t="str">
            <v>Annual</v>
          </cell>
          <cell r="DI5" t="str">
            <v>Annual</v>
          </cell>
          <cell r="DJ5" t="str">
            <v>Annual</v>
          </cell>
          <cell r="DK5" t="str">
            <v>Annual</v>
          </cell>
          <cell r="DL5" t="str">
            <v>Annual</v>
          </cell>
          <cell r="DM5" t="str">
            <v>Annual</v>
          </cell>
          <cell r="DN5" t="str">
            <v>Annual</v>
          </cell>
          <cell r="DO5" t="str">
            <v>Annual</v>
          </cell>
          <cell r="DP5" t="str">
            <v>Annual</v>
          </cell>
          <cell r="DQ5" t="str">
            <v>Annual</v>
          </cell>
          <cell r="DR5" t="str">
            <v>Annual</v>
          </cell>
          <cell r="DS5" t="str">
            <v>Annual</v>
          </cell>
          <cell r="DT5" t="str">
            <v>Annual</v>
          </cell>
          <cell r="DU5" t="str">
            <v>Annual</v>
          </cell>
          <cell r="DV5" t="str">
            <v>Annual</v>
          </cell>
          <cell r="DW5" t="str">
            <v>Annual</v>
          </cell>
          <cell r="DX5" t="str">
            <v>Annual</v>
          </cell>
          <cell r="DY5" t="str">
            <v>Annual</v>
          </cell>
          <cell r="DZ5" t="str">
            <v>Annual</v>
          </cell>
          <cell r="EA5" t="str">
            <v>Annual</v>
          </cell>
          <cell r="EB5" t="str">
            <v>Annual</v>
          </cell>
          <cell r="EC5" t="str">
            <v>Annual</v>
          </cell>
          <cell r="ED5" t="str">
            <v>Annual</v>
          </cell>
          <cell r="EE5" t="str">
            <v>Annual</v>
          </cell>
          <cell r="EF5" t="str">
            <v>Annual</v>
          </cell>
          <cell r="EG5" t="str">
            <v>Annual</v>
          </cell>
          <cell r="EH5" t="str">
            <v>Annual</v>
          </cell>
          <cell r="EI5" t="str">
            <v>Annual</v>
          </cell>
          <cell r="EJ5" t="str">
            <v>Annual</v>
          </cell>
          <cell r="EK5" t="str">
            <v>Annual</v>
          </cell>
          <cell r="EL5" t="str">
            <v>Annual</v>
          </cell>
          <cell r="EM5" t="str">
            <v>Annual</v>
          </cell>
          <cell r="EN5" t="str">
            <v>Annual</v>
          </cell>
          <cell r="EO5" t="str">
            <v>Annual</v>
          </cell>
          <cell r="EP5" t="str">
            <v>Annual</v>
          </cell>
          <cell r="EQ5" t="str">
            <v>Annual</v>
          </cell>
          <cell r="ER5" t="str">
            <v>Annual</v>
          </cell>
          <cell r="ES5" t="str">
            <v>Annual</v>
          </cell>
          <cell r="ET5" t="str">
            <v>Annual</v>
          </cell>
          <cell r="EU5" t="str">
            <v>Annual</v>
          </cell>
          <cell r="EV5" t="str">
            <v>Annual</v>
          </cell>
          <cell r="EW5" t="str">
            <v>Annual</v>
          </cell>
          <cell r="EX5" t="str">
            <v>Annual</v>
          </cell>
          <cell r="EY5" t="str">
            <v>Annual</v>
          </cell>
          <cell r="EZ5" t="str">
            <v>Annual</v>
          </cell>
          <cell r="FA5" t="str">
            <v>Annual</v>
          </cell>
          <cell r="FB5" t="str">
            <v>Annual</v>
          </cell>
          <cell r="FC5" t="str">
            <v>Annual</v>
          </cell>
          <cell r="FD5" t="str">
            <v>Annual</v>
          </cell>
          <cell r="FE5" t="str">
            <v>Annual</v>
          </cell>
          <cell r="FF5" t="str">
            <v>Annual</v>
          </cell>
          <cell r="FG5" t="str">
            <v>Annual</v>
          </cell>
          <cell r="FH5" t="str">
            <v>Annual</v>
          </cell>
          <cell r="FI5" t="str">
            <v>Annual</v>
          </cell>
          <cell r="FJ5" t="str">
            <v>Annual</v>
          </cell>
          <cell r="FK5" t="str">
            <v>Annual</v>
          </cell>
          <cell r="FL5" t="str">
            <v>Annual</v>
          </cell>
          <cell r="FM5" t="str">
            <v>Annual</v>
          </cell>
          <cell r="FN5" t="str">
            <v>Annual</v>
          </cell>
          <cell r="FO5" t="str">
            <v>Annual</v>
          </cell>
          <cell r="FP5" t="str">
            <v>Annual</v>
          </cell>
          <cell r="FQ5" t="str">
            <v>Annual</v>
          </cell>
          <cell r="FR5" t="str">
            <v>Annual</v>
          </cell>
          <cell r="FS5" t="str">
            <v>Annual</v>
          </cell>
          <cell r="FT5" t="str">
            <v>Annual</v>
          </cell>
          <cell r="FU5" t="str">
            <v>Annual</v>
          </cell>
          <cell r="FV5" t="str">
            <v>Annual</v>
          </cell>
          <cell r="FW5" t="str">
            <v>Annual</v>
          </cell>
          <cell r="FX5" t="str">
            <v>Annual</v>
          </cell>
          <cell r="FY5" t="str">
            <v>Annual</v>
          </cell>
          <cell r="FZ5" t="str">
            <v>Annual</v>
          </cell>
          <cell r="GA5" t="str">
            <v>Annual</v>
          </cell>
          <cell r="GB5" t="str">
            <v>Annual</v>
          </cell>
          <cell r="GC5" t="str">
            <v>Annual</v>
          </cell>
          <cell r="GD5" t="str">
            <v>Annual</v>
          </cell>
          <cell r="GE5" t="str">
            <v>Annual</v>
          </cell>
          <cell r="GF5" t="str">
            <v>Annual</v>
          </cell>
          <cell r="GG5" t="str">
            <v>Annual</v>
          </cell>
          <cell r="GH5" t="str">
            <v>Annual</v>
          </cell>
          <cell r="GI5" t="str">
            <v>Annual</v>
          </cell>
          <cell r="GJ5" t="str">
            <v>Annual</v>
          </cell>
          <cell r="GK5" t="str">
            <v>Annual</v>
          </cell>
          <cell r="GL5" t="str">
            <v>Annual</v>
          </cell>
          <cell r="GM5" t="str">
            <v>Annual</v>
          </cell>
          <cell r="GN5" t="str">
            <v>Annual</v>
          </cell>
          <cell r="GO5" t="str">
            <v>Annual</v>
          </cell>
          <cell r="GP5" t="str">
            <v>Annual</v>
          </cell>
          <cell r="GQ5" t="str">
            <v>Annual</v>
          </cell>
          <cell r="GR5" t="str">
            <v>Annual</v>
          </cell>
          <cell r="GS5" t="str">
            <v>Annual</v>
          </cell>
          <cell r="GT5" t="str">
            <v>Annual</v>
          </cell>
          <cell r="GU5" t="str">
            <v>Annual</v>
          </cell>
          <cell r="GV5" t="str">
            <v>Annual</v>
          </cell>
          <cell r="GW5" t="str">
            <v>Annual</v>
          </cell>
          <cell r="GX5" t="str">
            <v>Annual</v>
          </cell>
          <cell r="GY5" t="str">
            <v>Annual</v>
          </cell>
          <cell r="GZ5" t="str">
            <v>Annual</v>
          </cell>
          <cell r="HA5" t="str">
            <v>Annual</v>
          </cell>
          <cell r="HB5" t="str">
            <v>Annual</v>
          </cell>
          <cell r="HC5" t="str">
            <v>Annual</v>
          </cell>
          <cell r="HD5" t="str">
            <v>Annual</v>
          </cell>
          <cell r="HE5" t="str">
            <v>Annual</v>
          </cell>
          <cell r="HF5" t="str">
            <v>Annual</v>
          </cell>
          <cell r="HG5" t="str">
            <v>Annual</v>
          </cell>
          <cell r="HH5" t="str">
            <v>Annual</v>
          </cell>
          <cell r="HI5" t="str">
            <v>Annual</v>
          </cell>
          <cell r="HJ5" t="str">
            <v>Annual</v>
          </cell>
          <cell r="HK5" t="str">
            <v>Annual</v>
          </cell>
          <cell r="HL5" t="str">
            <v>Annual</v>
          </cell>
          <cell r="HM5" t="str">
            <v>Annual</v>
          </cell>
          <cell r="HN5" t="str">
            <v>Annual</v>
          </cell>
          <cell r="HO5" t="str">
            <v>Annual</v>
          </cell>
          <cell r="HP5" t="str">
            <v>Annual</v>
          </cell>
          <cell r="HQ5" t="str">
            <v>Annual</v>
          </cell>
          <cell r="HR5" t="str">
            <v>Annual</v>
          </cell>
          <cell r="HS5" t="str">
            <v>Annual</v>
          </cell>
          <cell r="HT5" t="str">
            <v>Annual</v>
          </cell>
          <cell r="HU5" t="str">
            <v>Annual</v>
          </cell>
          <cell r="HV5" t="str">
            <v>Annual</v>
          </cell>
          <cell r="HW5" t="str">
            <v>Annual</v>
          </cell>
          <cell r="HX5" t="str">
            <v>Annual</v>
          </cell>
          <cell r="HY5" t="str">
            <v>Annual</v>
          </cell>
          <cell r="HZ5" t="str">
            <v>Annual</v>
          </cell>
          <cell r="IA5" t="str">
            <v>Annual</v>
          </cell>
          <cell r="IB5" t="str">
            <v>Annual</v>
          </cell>
          <cell r="IC5" t="str">
            <v>Annual</v>
          </cell>
          <cell r="ID5" t="str">
            <v>Annual</v>
          </cell>
          <cell r="IE5" t="str">
            <v>Annual</v>
          </cell>
          <cell r="IF5" t="str">
            <v>Annual</v>
          </cell>
          <cell r="IG5" t="str">
            <v>Annual</v>
          </cell>
          <cell r="IH5" t="str">
            <v>Annual</v>
          </cell>
          <cell r="II5" t="str">
            <v>Annual</v>
          </cell>
          <cell r="IJ5" t="str">
            <v>Annual</v>
          </cell>
          <cell r="IK5" t="str">
            <v>Annual</v>
          </cell>
          <cell r="IL5" t="str">
            <v>Annual</v>
          </cell>
          <cell r="IM5" t="str">
            <v>Annual</v>
          </cell>
          <cell r="IN5" t="str">
            <v>Annual</v>
          </cell>
          <cell r="IO5" t="str">
            <v>Annual</v>
          </cell>
          <cell r="IP5" t="str">
            <v>Annual</v>
          </cell>
          <cell r="IQ5" t="str">
            <v>Annual</v>
          </cell>
        </row>
        <row r="6">
          <cell r="B6">
            <v>2</v>
          </cell>
          <cell r="C6">
            <v>2</v>
          </cell>
          <cell r="D6">
            <v>2</v>
          </cell>
          <cell r="E6">
            <v>2</v>
          </cell>
          <cell r="F6">
            <v>2</v>
          </cell>
          <cell r="G6">
            <v>2</v>
          </cell>
          <cell r="H6">
            <v>2</v>
          </cell>
          <cell r="I6">
            <v>2</v>
          </cell>
          <cell r="J6">
            <v>2</v>
          </cell>
          <cell r="K6">
            <v>2</v>
          </cell>
          <cell r="L6">
            <v>2</v>
          </cell>
          <cell r="M6">
            <v>2</v>
          </cell>
          <cell r="N6">
            <v>2</v>
          </cell>
          <cell r="O6">
            <v>2</v>
          </cell>
          <cell r="P6">
            <v>2</v>
          </cell>
          <cell r="Q6">
            <v>2</v>
          </cell>
          <cell r="R6">
            <v>2</v>
          </cell>
          <cell r="S6">
            <v>2</v>
          </cell>
          <cell r="T6">
            <v>2</v>
          </cell>
          <cell r="U6">
            <v>2</v>
          </cell>
          <cell r="V6">
            <v>2</v>
          </cell>
          <cell r="W6">
            <v>2</v>
          </cell>
          <cell r="X6">
            <v>2</v>
          </cell>
          <cell r="Y6">
            <v>2</v>
          </cell>
          <cell r="Z6">
            <v>2</v>
          </cell>
          <cell r="AA6">
            <v>2</v>
          </cell>
          <cell r="AB6">
            <v>2</v>
          </cell>
          <cell r="AC6">
            <v>2</v>
          </cell>
          <cell r="AD6">
            <v>2</v>
          </cell>
          <cell r="AE6">
            <v>2</v>
          </cell>
          <cell r="AF6">
            <v>2</v>
          </cell>
          <cell r="AG6">
            <v>2</v>
          </cell>
          <cell r="AH6">
            <v>2</v>
          </cell>
          <cell r="AI6">
            <v>2</v>
          </cell>
          <cell r="AJ6">
            <v>2</v>
          </cell>
          <cell r="AK6">
            <v>2</v>
          </cell>
          <cell r="AL6">
            <v>2</v>
          </cell>
          <cell r="AM6">
            <v>2</v>
          </cell>
          <cell r="AN6">
            <v>2</v>
          </cell>
          <cell r="AO6">
            <v>2</v>
          </cell>
          <cell r="AP6">
            <v>2</v>
          </cell>
          <cell r="AQ6">
            <v>2</v>
          </cell>
          <cell r="AR6">
            <v>2</v>
          </cell>
          <cell r="AS6">
            <v>2</v>
          </cell>
          <cell r="AT6">
            <v>2</v>
          </cell>
          <cell r="AU6">
            <v>2</v>
          </cell>
          <cell r="AV6">
            <v>2</v>
          </cell>
          <cell r="AW6">
            <v>2</v>
          </cell>
          <cell r="AX6">
            <v>2</v>
          </cell>
          <cell r="AY6">
            <v>2</v>
          </cell>
          <cell r="AZ6">
            <v>2</v>
          </cell>
          <cell r="BA6">
            <v>2</v>
          </cell>
          <cell r="BB6">
            <v>2</v>
          </cell>
          <cell r="BC6">
            <v>2</v>
          </cell>
          <cell r="BD6">
            <v>2</v>
          </cell>
          <cell r="BE6">
            <v>2</v>
          </cell>
          <cell r="BF6">
            <v>2</v>
          </cell>
          <cell r="BG6">
            <v>2</v>
          </cell>
          <cell r="BH6">
            <v>2</v>
          </cell>
          <cell r="BI6">
            <v>2</v>
          </cell>
          <cell r="BJ6">
            <v>2</v>
          </cell>
          <cell r="BK6">
            <v>2</v>
          </cell>
          <cell r="BL6">
            <v>2</v>
          </cell>
          <cell r="BM6">
            <v>2</v>
          </cell>
          <cell r="BN6">
            <v>2</v>
          </cell>
          <cell r="BO6">
            <v>2</v>
          </cell>
          <cell r="BP6">
            <v>2</v>
          </cell>
          <cell r="BQ6">
            <v>2</v>
          </cell>
          <cell r="BR6">
            <v>2</v>
          </cell>
          <cell r="BS6">
            <v>2</v>
          </cell>
          <cell r="BT6">
            <v>2</v>
          </cell>
          <cell r="BU6">
            <v>2</v>
          </cell>
          <cell r="BV6">
            <v>2</v>
          </cell>
          <cell r="BW6">
            <v>2</v>
          </cell>
          <cell r="BX6">
            <v>2</v>
          </cell>
          <cell r="BY6">
            <v>2</v>
          </cell>
          <cell r="BZ6">
            <v>2</v>
          </cell>
          <cell r="CA6">
            <v>2</v>
          </cell>
          <cell r="CB6">
            <v>2</v>
          </cell>
          <cell r="CC6">
            <v>2</v>
          </cell>
          <cell r="CD6">
            <v>2</v>
          </cell>
          <cell r="CE6">
            <v>2</v>
          </cell>
          <cell r="CF6">
            <v>2</v>
          </cell>
          <cell r="CG6">
            <v>2</v>
          </cell>
          <cell r="CH6">
            <v>2</v>
          </cell>
          <cell r="CI6">
            <v>2</v>
          </cell>
          <cell r="CJ6">
            <v>2</v>
          </cell>
          <cell r="CK6">
            <v>2</v>
          </cell>
          <cell r="CL6">
            <v>2</v>
          </cell>
          <cell r="CM6">
            <v>2</v>
          </cell>
          <cell r="CN6">
            <v>2</v>
          </cell>
          <cell r="CO6">
            <v>2</v>
          </cell>
          <cell r="CP6">
            <v>2</v>
          </cell>
          <cell r="CQ6">
            <v>2</v>
          </cell>
          <cell r="CR6">
            <v>2</v>
          </cell>
          <cell r="CS6">
            <v>2</v>
          </cell>
          <cell r="CT6">
            <v>2</v>
          </cell>
          <cell r="CU6">
            <v>2</v>
          </cell>
          <cell r="CV6">
            <v>2</v>
          </cell>
          <cell r="CW6">
            <v>2</v>
          </cell>
          <cell r="CX6">
            <v>2</v>
          </cell>
          <cell r="CY6">
            <v>2</v>
          </cell>
          <cell r="CZ6">
            <v>2</v>
          </cell>
          <cell r="DA6">
            <v>2</v>
          </cell>
          <cell r="DB6">
            <v>2</v>
          </cell>
          <cell r="DC6">
            <v>2</v>
          </cell>
          <cell r="DD6">
            <v>2</v>
          </cell>
          <cell r="DE6">
            <v>2</v>
          </cell>
          <cell r="DF6">
            <v>2</v>
          </cell>
          <cell r="DG6">
            <v>2</v>
          </cell>
          <cell r="DH6">
            <v>2</v>
          </cell>
          <cell r="DI6">
            <v>2</v>
          </cell>
          <cell r="DJ6">
            <v>2</v>
          </cell>
          <cell r="DK6">
            <v>2</v>
          </cell>
          <cell r="DL6">
            <v>2</v>
          </cell>
          <cell r="DM6">
            <v>2</v>
          </cell>
          <cell r="DN6">
            <v>2</v>
          </cell>
          <cell r="DO6">
            <v>2</v>
          </cell>
          <cell r="DP6">
            <v>2</v>
          </cell>
          <cell r="DQ6">
            <v>2</v>
          </cell>
          <cell r="DR6">
            <v>2</v>
          </cell>
          <cell r="DS6">
            <v>2</v>
          </cell>
          <cell r="DT6">
            <v>2</v>
          </cell>
          <cell r="DU6">
            <v>2</v>
          </cell>
          <cell r="DV6">
            <v>2</v>
          </cell>
          <cell r="DW6">
            <v>2</v>
          </cell>
          <cell r="DX6">
            <v>2</v>
          </cell>
          <cell r="DY6">
            <v>2</v>
          </cell>
          <cell r="DZ6">
            <v>2</v>
          </cell>
          <cell r="EA6">
            <v>2</v>
          </cell>
          <cell r="EB6">
            <v>2</v>
          </cell>
          <cell r="EC6">
            <v>2</v>
          </cell>
          <cell r="ED6">
            <v>2</v>
          </cell>
          <cell r="EE6">
            <v>2</v>
          </cell>
          <cell r="EF6">
            <v>2</v>
          </cell>
          <cell r="EG6">
            <v>2</v>
          </cell>
          <cell r="EH6">
            <v>2</v>
          </cell>
          <cell r="EI6">
            <v>2</v>
          </cell>
          <cell r="EJ6">
            <v>2</v>
          </cell>
          <cell r="EK6">
            <v>2</v>
          </cell>
          <cell r="EL6">
            <v>2</v>
          </cell>
          <cell r="EM6">
            <v>2</v>
          </cell>
          <cell r="EN6">
            <v>2</v>
          </cell>
          <cell r="EO6">
            <v>2</v>
          </cell>
          <cell r="EP6">
            <v>2</v>
          </cell>
          <cell r="EQ6">
            <v>2</v>
          </cell>
          <cell r="ER6">
            <v>2</v>
          </cell>
          <cell r="ES6">
            <v>2</v>
          </cell>
          <cell r="ET6">
            <v>2</v>
          </cell>
          <cell r="EU6">
            <v>2</v>
          </cell>
          <cell r="EV6">
            <v>2</v>
          </cell>
          <cell r="EW6">
            <v>2</v>
          </cell>
          <cell r="EX6">
            <v>2</v>
          </cell>
          <cell r="EY6">
            <v>2</v>
          </cell>
          <cell r="EZ6">
            <v>2</v>
          </cell>
          <cell r="FA6">
            <v>2</v>
          </cell>
          <cell r="FB6">
            <v>2</v>
          </cell>
          <cell r="FC6">
            <v>2</v>
          </cell>
          <cell r="FD6">
            <v>2</v>
          </cell>
          <cell r="FE6">
            <v>2</v>
          </cell>
          <cell r="FF6">
            <v>2</v>
          </cell>
          <cell r="FG6">
            <v>2</v>
          </cell>
          <cell r="FH6">
            <v>2</v>
          </cell>
          <cell r="FI6">
            <v>2</v>
          </cell>
          <cell r="FJ6">
            <v>2</v>
          </cell>
          <cell r="FK6">
            <v>2</v>
          </cell>
          <cell r="FL6">
            <v>2</v>
          </cell>
          <cell r="FM6">
            <v>2</v>
          </cell>
          <cell r="FN6">
            <v>2</v>
          </cell>
          <cell r="FO6">
            <v>2</v>
          </cell>
          <cell r="FP6">
            <v>2</v>
          </cell>
          <cell r="FQ6">
            <v>2</v>
          </cell>
          <cell r="FR6">
            <v>2</v>
          </cell>
          <cell r="FS6">
            <v>2</v>
          </cell>
          <cell r="FT6">
            <v>2</v>
          </cell>
          <cell r="FU6">
            <v>2</v>
          </cell>
          <cell r="FV6">
            <v>2</v>
          </cell>
          <cell r="FW6">
            <v>2</v>
          </cell>
          <cell r="FX6">
            <v>2</v>
          </cell>
          <cell r="FY6">
            <v>2</v>
          </cell>
          <cell r="FZ6">
            <v>2</v>
          </cell>
          <cell r="GA6">
            <v>2</v>
          </cell>
          <cell r="GB6">
            <v>2</v>
          </cell>
          <cell r="GC6">
            <v>2</v>
          </cell>
          <cell r="GD6">
            <v>2</v>
          </cell>
          <cell r="GE6">
            <v>2</v>
          </cell>
          <cell r="GF6">
            <v>2</v>
          </cell>
          <cell r="GG6">
            <v>2</v>
          </cell>
          <cell r="GH6">
            <v>2</v>
          </cell>
          <cell r="GI6">
            <v>2</v>
          </cell>
          <cell r="GJ6">
            <v>2</v>
          </cell>
          <cell r="GK6">
            <v>2</v>
          </cell>
          <cell r="GL6">
            <v>2</v>
          </cell>
          <cell r="GM6">
            <v>2</v>
          </cell>
          <cell r="GN6">
            <v>2</v>
          </cell>
          <cell r="GO6">
            <v>2</v>
          </cell>
          <cell r="GP6">
            <v>2</v>
          </cell>
          <cell r="GQ6">
            <v>2</v>
          </cell>
          <cell r="GR6">
            <v>2</v>
          </cell>
          <cell r="GS6">
            <v>2</v>
          </cell>
          <cell r="GT6">
            <v>2</v>
          </cell>
          <cell r="GU6">
            <v>2</v>
          </cell>
          <cell r="GV6">
            <v>2</v>
          </cell>
          <cell r="GW6">
            <v>2</v>
          </cell>
          <cell r="GX6">
            <v>2</v>
          </cell>
          <cell r="GY6">
            <v>2</v>
          </cell>
          <cell r="GZ6">
            <v>2</v>
          </cell>
          <cell r="HA6">
            <v>2</v>
          </cell>
          <cell r="HB6">
            <v>2</v>
          </cell>
          <cell r="HC6">
            <v>2</v>
          </cell>
          <cell r="HD6">
            <v>2</v>
          </cell>
          <cell r="HE6">
            <v>2</v>
          </cell>
          <cell r="HF6">
            <v>2</v>
          </cell>
          <cell r="HG6">
            <v>2</v>
          </cell>
          <cell r="HH6">
            <v>2</v>
          </cell>
          <cell r="HI6">
            <v>2</v>
          </cell>
          <cell r="HJ6">
            <v>2</v>
          </cell>
          <cell r="HK6">
            <v>2</v>
          </cell>
          <cell r="HL6">
            <v>2</v>
          </cell>
          <cell r="HM6">
            <v>2</v>
          </cell>
          <cell r="HN6">
            <v>2</v>
          </cell>
          <cell r="HO6">
            <v>2</v>
          </cell>
          <cell r="HP6">
            <v>2</v>
          </cell>
          <cell r="HQ6">
            <v>2</v>
          </cell>
          <cell r="HR6">
            <v>2</v>
          </cell>
          <cell r="HS6">
            <v>2</v>
          </cell>
          <cell r="HT6">
            <v>2</v>
          </cell>
          <cell r="HU6">
            <v>2</v>
          </cell>
          <cell r="HV6">
            <v>2</v>
          </cell>
          <cell r="HW6">
            <v>2</v>
          </cell>
          <cell r="HX6">
            <v>2</v>
          </cell>
          <cell r="HY6">
            <v>2</v>
          </cell>
          <cell r="HZ6">
            <v>2</v>
          </cell>
          <cell r="IA6">
            <v>2</v>
          </cell>
          <cell r="IB6">
            <v>2</v>
          </cell>
          <cell r="IC6">
            <v>2</v>
          </cell>
          <cell r="ID6">
            <v>2</v>
          </cell>
          <cell r="IE6">
            <v>2</v>
          </cell>
          <cell r="IF6">
            <v>2</v>
          </cell>
          <cell r="IG6">
            <v>2</v>
          </cell>
          <cell r="IH6">
            <v>2</v>
          </cell>
          <cell r="II6">
            <v>2</v>
          </cell>
          <cell r="IJ6">
            <v>2</v>
          </cell>
          <cell r="IK6">
            <v>2</v>
          </cell>
          <cell r="IL6">
            <v>2</v>
          </cell>
          <cell r="IM6">
            <v>2</v>
          </cell>
          <cell r="IN6">
            <v>2</v>
          </cell>
          <cell r="IO6">
            <v>2</v>
          </cell>
          <cell r="IP6">
            <v>2</v>
          </cell>
          <cell r="IQ6">
            <v>2</v>
          </cell>
        </row>
        <row r="7">
          <cell r="B7">
            <v>42036</v>
          </cell>
          <cell r="C7">
            <v>42036</v>
          </cell>
          <cell r="D7">
            <v>42036</v>
          </cell>
          <cell r="E7">
            <v>42036</v>
          </cell>
          <cell r="F7">
            <v>42036</v>
          </cell>
          <cell r="G7">
            <v>42036</v>
          </cell>
          <cell r="H7">
            <v>42036</v>
          </cell>
          <cell r="I7">
            <v>42036</v>
          </cell>
          <cell r="J7">
            <v>42036</v>
          </cell>
          <cell r="K7">
            <v>42036</v>
          </cell>
          <cell r="L7">
            <v>42036</v>
          </cell>
          <cell r="M7">
            <v>42036</v>
          </cell>
          <cell r="N7">
            <v>42036</v>
          </cell>
          <cell r="O7">
            <v>42036</v>
          </cell>
          <cell r="P7">
            <v>42036</v>
          </cell>
          <cell r="Q7">
            <v>42036</v>
          </cell>
          <cell r="R7">
            <v>42036</v>
          </cell>
          <cell r="S7">
            <v>42036</v>
          </cell>
          <cell r="T7">
            <v>42036</v>
          </cell>
          <cell r="U7">
            <v>42036</v>
          </cell>
          <cell r="V7">
            <v>42036</v>
          </cell>
          <cell r="W7">
            <v>42036</v>
          </cell>
          <cell r="X7">
            <v>42036</v>
          </cell>
          <cell r="Y7">
            <v>42036</v>
          </cell>
          <cell r="Z7">
            <v>42036</v>
          </cell>
          <cell r="AA7">
            <v>42036</v>
          </cell>
          <cell r="AB7">
            <v>42036</v>
          </cell>
          <cell r="AC7">
            <v>42036</v>
          </cell>
          <cell r="AD7">
            <v>42036</v>
          </cell>
          <cell r="AE7">
            <v>42036</v>
          </cell>
          <cell r="AF7">
            <v>42036</v>
          </cell>
          <cell r="AG7">
            <v>42036</v>
          </cell>
          <cell r="AH7">
            <v>42036</v>
          </cell>
          <cell r="AI7">
            <v>42036</v>
          </cell>
          <cell r="AJ7">
            <v>42036</v>
          </cell>
          <cell r="AK7">
            <v>42036</v>
          </cell>
          <cell r="AL7">
            <v>42036</v>
          </cell>
          <cell r="AM7">
            <v>42036</v>
          </cell>
          <cell r="AN7">
            <v>42036</v>
          </cell>
          <cell r="AO7">
            <v>42036</v>
          </cell>
          <cell r="AP7">
            <v>42036</v>
          </cell>
          <cell r="AQ7">
            <v>42036</v>
          </cell>
          <cell r="AR7">
            <v>42036</v>
          </cell>
          <cell r="AS7">
            <v>42036</v>
          </cell>
          <cell r="AT7">
            <v>42036</v>
          </cell>
          <cell r="AU7">
            <v>42036</v>
          </cell>
          <cell r="AV7">
            <v>42036</v>
          </cell>
          <cell r="AW7">
            <v>42036</v>
          </cell>
          <cell r="AX7">
            <v>42036</v>
          </cell>
          <cell r="AY7">
            <v>42036</v>
          </cell>
          <cell r="AZ7">
            <v>42036</v>
          </cell>
          <cell r="BA7">
            <v>42036</v>
          </cell>
          <cell r="BB7">
            <v>42036</v>
          </cell>
          <cell r="BC7">
            <v>42036</v>
          </cell>
          <cell r="BD7">
            <v>42036</v>
          </cell>
          <cell r="BE7">
            <v>42036</v>
          </cell>
          <cell r="BF7">
            <v>42036</v>
          </cell>
          <cell r="BG7">
            <v>42036</v>
          </cell>
          <cell r="BH7">
            <v>42036</v>
          </cell>
          <cell r="BI7">
            <v>42036</v>
          </cell>
          <cell r="BJ7">
            <v>42036</v>
          </cell>
          <cell r="BK7">
            <v>42036</v>
          </cell>
          <cell r="BL7">
            <v>42036</v>
          </cell>
          <cell r="BM7">
            <v>42036</v>
          </cell>
          <cell r="BN7">
            <v>42036</v>
          </cell>
          <cell r="BO7">
            <v>42036</v>
          </cell>
          <cell r="BP7">
            <v>42036</v>
          </cell>
          <cell r="BQ7">
            <v>42036</v>
          </cell>
          <cell r="BR7">
            <v>42036</v>
          </cell>
          <cell r="BS7">
            <v>42036</v>
          </cell>
          <cell r="BT7">
            <v>42036</v>
          </cell>
          <cell r="BU7">
            <v>42036</v>
          </cell>
          <cell r="BV7">
            <v>42036</v>
          </cell>
          <cell r="BW7">
            <v>42036</v>
          </cell>
          <cell r="BX7">
            <v>42036</v>
          </cell>
          <cell r="BY7">
            <v>42036</v>
          </cell>
          <cell r="BZ7">
            <v>42036</v>
          </cell>
          <cell r="CA7">
            <v>42036</v>
          </cell>
          <cell r="CB7">
            <v>42036</v>
          </cell>
          <cell r="CC7">
            <v>42036</v>
          </cell>
          <cell r="CD7">
            <v>42036</v>
          </cell>
          <cell r="CE7">
            <v>42036</v>
          </cell>
          <cell r="CF7">
            <v>42036</v>
          </cell>
          <cell r="CG7">
            <v>42036</v>
          </cell>
          <cell r="CH7">
            <v>42036</v>
          </cell>
          <cell r="CI7">
            <v>42036</v>
          </cell>
          <cell r="CJ7">
            <v>42036</v>
          </cell>
          <cell r="CK7">
            <v>42036</v>
          </cell>
          <cell r="CL7">
            <v>42036</v>
          </cell>
          <cell r="CM7">
            <v>42036</v>
          </cell>
          <cell r="CN7">
            <v>42036</v>
          </cell>
          <cell r="CO7">
            <v>42036</v>
          </cell>
          <cell r="CP7">
            <v>42036</v>
          </cell>
          <cell r="CQ7">
            <v>42036</v>
          </cell>
          <cell r="CR7">
            <v>42036</v>
          </cell>
          <cell r="CS7">
            <v>42036</v>
          </cell>
          <cell r="CT7">
            <v>42036</v>
          </cell>
          <cell r="CU7">
            <v>42036</v>
          </cell>
          <cell r="CV7">
            <v>42036</v>
          </cell>
          <cell r="CW7">
            <v>42036</v>
          </cell>
          <cell r="CX7">
            <v>42036</v>
          </cell>
          <cell r="CY7">
            <v>42036</v>
          </cell>
          <cell r="CZ7">
            <v>42036</v>
          </cell>
          <cell r="DA7">
            <v>42036</v>
          </cell>
          <cell r="DB7">
            <v>42036</v>
          </cell>
          <cell r="DC7">
            <v>42036</v>
          </cell>
          <cell r="DD7">
            <v>42036</v>
          </cell>
          <cell r="DE7">
            <v>42036</v>
          </cell>
          <cell r="DF7">
            <v>42036</v>
          </cell>
          <cell r="DG7">
            <v>42036</v>
          </cell>
          <cell r="DH7">
            <v>42036</v>
          </cell>
          <cell r="DI7">
            <v>42036</v>
          </cell>
          <cell r="DJ7">
            <v>42036</v>
          </cell>
          <cell r="DK7">
            <v>42036</v>
          </cell>
          <cell r="DL7">
            <v>42036</v>
          </cell>
          <cell r="DM7">
            <v>42036</v>
          </cell>
          <cell r="DN7">
            <v>42036</v>
          </cell>
          <cell r="DO7">
            <v>42036</v>
          </cell>
          <cell r="DP7">
            <v>42036</v>
          </cell>
          <cell r="DQ7">
            <v>42036</v>
          </cell>
          <cell r="DR7">
            <v>42036</v>
          </cell>
          <cell r="DS7">
            <v>42036</v>
          </cell>
          <cell r="DT7">
            <v>42036</v>
          </cell>
          <cell r="DU7">
            <v>42036</v>
          </cell>
          <cell r="DV7">
            <v>42036</v>
          </cell>
          <cell r="DW7">
            <v>42036</v>
          </cell>
          <cell r="DX7">
            <v>42036</v>
          </cell>
          <cell r="DY7">
            <v>42036</v>
          </cell>
          <cell r="DZ7">
            <v>42036</v>
          </cell>
          <cell r="EA7">
            <v>42036</v>
          </cell>
          <cell r="EB7">
            <v>42036</v>
          </cell>
          <cell r="EC7">
            <v>42036</v>
          </cell>
          <cell r="ED7">
            <v>42036</v>
          </cell>
          <cell r="EE7">
            <v>42036</v>
          </cell>
          <cell r="EF7">
            <v>42036</v>
          </cell>
          <cell r="EG7">
            <v>42036</v>
          </cell>
          <cell r="EH7">
            <v>42036</v>
          </cell>
          <cell r="EI7">
            <v>42036</v>
          </cell>
          <cell r="EJ7">
            <v>42036</v>
          </cell>
          <cell r="EK7">
            <v>42036</v>
          </cell>
          <cell r="EL7">
            <v>42036</v>
          </cell>
          <cell r="EM7">
            <v>42036</v>
          </cell>
          <cell r="EN7">
            <v>42036</v>
          </cell>
          <cell r="EO7">
            <v>42036</v>
          </cell>
          <cell r="EP7">
            <v>42036</v>
          </cell>
          <cell r="EQ7">
            <v>42036</v>
          </cell>
          <cell r="ER7">
            <v>42036</v>
          </cell>
          <cell r="ES7">
            <v>42036</v>
          </cell>
          <cell r="ET7">
            <v>42036</v>
          </cell>
          <cell r="EU7">
            <v>42036</v>
          </cell>
          <cell r="EV7">
            <v>42036</v>
          </cell>
          <cell r="EW7">
            <v>42036</v>
          </cell>
          <cell r="EX7">
            <v>42036</v>
          </cell>
          <cell r="EY7">
            <v>42036</v>
          </cell>
          <cell r="EZ7">
            <v>42036</v>
          </cell>
          <cell r="FA7">
            <v>42036</v>
          </cell>
          <cell r="FB7">
            <v>42036</v>
          </cell>
          <cell r="FC7">
            <v>42036</v>
          </cell>
          <cell r="FD7">
            <v>42036</v>
          </cell>
          <cell r="FE7">
            <v>42036</v>
          </cell>
          <cell r="FF7">
            <v>42036</v>
          </cell>
          <cell r="FG7">
            <v>42036</v>
          </cell>
          <cell r="FH7">
            <v>42036</v>
          </cell>
          <cell r="FI7">
            <v>42036</v>
          </cell>
          <cell r="FJ7">
            <v>42036</v>
          </cell>
          <cell r="FK7">
            <v>42036</v>
          </cell>
          <cell r="FL7">
            <v>42036</v>
          </cell>
          <cell r="FM7">
            <v>42036</v>
          </cell>
          <cell r="FN7">
            <v>42036</v>
          </cell>
          <cell r="FO7">
            <v>42036</v>
          </cell>
          <cell r="FP7">
            <v>42036</v>
          </cell>
          <cell r="FQ7">
            <v>42036</v>
          </cell>
          <cell r="FR7">
            <v>42036</v>
          </cell>
          <cell r="FS7">
            <v>42036</v>
          </cell>
          <cell r="FT7">
            <v>42036</v>
          </cell>
          <cell r="FU7">
            <v>42036</v>
          </cell>
          <cell r="FV7">
            <v>42036</v>
          </cell>
          <cell r="FW7">
            <v>42036</v>
          </cell>
          <cell r="FX7">
            <v>42036</v>
          </cell>
          <cell r="FY7">
            <v>42036</v>
          </cell>
          <cell r="FZ7">
            <v>42036</v>
          </cell>
          <cell r="GA7">
            <v>42036</v>
          </cell>
          <cell r="GB7">
            <v>42036</v>
          </cell>
          <cell r="GC7">
            <v>42036</v>
          </cell>
          <cell r="GD7">
            <v>42036</v>
          </cell>
          <cell r="GE7">
            <v>42036</v>
          </cell>
          <cell r="GF7">
            <v>42036</v>
          </cell>
          <cell r="GG7">
            <v>42036</v>
          </cell>
          <cell r="GH7">
            <v>42036</v>
          </cell>
          <cell r="GI7">
            <v>42036</v>
          </cell>
          <cell r="GJ7">
            <v>42036</v>
          </cell>
          <cell r="GK7">
            <v>42036</v>
          </cell>
          <cell r="GL7">
            <v>42036</v>
          </cell>
          <cell r="GM7">
            <v>42036</v>
          </cell>
          <cell r="GN7">
            <v>42036</v>
          </cell>
          <cell r="GO7">
            <v>42036</v>
          </cell>
          <cell r="GP7">
            <v>42036</v>
          </cell>
          <cell r="GQ7">
            <v>42036</v>
          </cell>
          <cell r="GR7">
            <v>42036</v>
          </cell>
          <cell r="GS7">
            <v>42036</v>
          </cell>
          <cell r="GT7">
            <v>42036</v>
          </cell>
          <cell r="GU7">
            <v>42036</v>
          </cell>
          <cell r="GV7">
            <v>42036</v>
          </cell>
          <cell r="GW7">
            <v>42036</v>
          </cell>
          <cell r="GX7">
            <v>42036</v>
          </cell>
          <cell r="GY7">
            <v>42036</v>
          </cell>
          <cell r="GZ7">
            <v>42036</v>
          </cell>
          <cell r="HA7">
            <v>42036</v>
          </cell>
          <cell r="HB7">
            <v>42036</v>
          </cell>
          <cell r="HC7">
            <v>42036</v>
          </cell>
          <cell r="HD7">
            <v>42036</v>
          </cell>
          <cell r="HE7">
            <v>42036</v>
          </cell>
          <cell r="HF7">
            <v>42036</v>
          </cell>
          <cell r="HG7">
            <v>42036</v>
          </cell>
          <cell r="HH7">
            <v>42036</v>
          </cell>
          <cell r="HI7">
            <v>42036</v>
          </cell>
          <cell r="HJ7">
            <v>42036</v>
          </cell>
          <cell r="HK7">
            <v>42036</v>
          </cell>
          <cell r="HL7">
            <v>42036</v>
          </cell>
          <cell r="HM7">
            <v>42036</v>
          </cell>
          <cell r="HN7">
            <v>42036</v>
          </cell>
          <cell r="HO7">
            <v>42036</v>
          </cell>
          <cell r="HP7">
            <v>42036</v>
          </cell>
          <cell r="HQ7">
            <v>42036</v>
          </cell>
          <cell r="HR7">
            <v>42036</v>
          </cell>
          <cell r="HS7">
            <v>42036</v>
          </cell>
          <cell r="HT7">
            <v>42036</v>
          </cell>
          <cell r="HU7">
            <v>42036</v>
          </cell>
          <cell r="HV7">
            <v>42036</v>
          </cell>
          <cell r="HW7">
            <v>42036</v>
          </cell>
          <cell r="HX7">
            <v>42036</v>
          </cell>
          <cell r="HY7">
            <v>42036</v>
          </cell>
          <cell r="HZ7">
            <v>42036</v>
          </cell>
          <cell r="IA7">
            <v>42036</v>
          </cell>
          <cell r="IB7">
            <v>42036</v>
          </cell>
          <cell r="IC7">
            <v>42036</v>
          </cell>
          <cell r="ID7">
            <v>42036</v>
          </cell>
          <cell r="IE7">
            <v>42036</v>
          </cell>
          <cell r="IF7">
            <v>42036</v>
          </cell>
          <cell r="IG7">
            <v>42036</v>
          </cell>
          <cell r="IH7">
            <v>42036</v>
          </cell>
          <cell r="II7">
            <v>42036</v>
          </cell>
          <cell r="IJ7">
            <v>42036</v>
          </cell>
          <cell r="IK7">
            <v>42036</v>
          </cell>
          <cell r="IL7">
            <v>42036</v>
          </cell>
          <cell r="IM7">
            <v>42036</v>
          </cell>
          <cell r="IN7">
            <v>42036</v>
          </cell>
          <cell r="IO7">
            <v>42036</v>
          </cell>
          <cell r="IP7">
            <v>42036</v>
          </cell>
          <cell r="IQ7">
            <v>42036</v>
          </cell>
        </row>
        <row r="8">
          <cell r="B8">
            <v>44593</v>
          </cell>
          <cell r="C8">
            <v>44593</v>
          </cell>
          <cell r="D8">
            <v>44593</v>
          </cell>
          <cell r="E8">
            <v>44593</v>
          </cell>
          <cell r="F8">
            <v>44593</v>
          </cell>
          <cell r="G8">
            <v>44593</v>
          </cell>
          <cell r="H8">
            <v>44593</v>
          </cell>
          <cell r="I8">
            <v>44593</v>
          </cell>
          <cell r="J8">
            <v>44593</v>
          </cell>
          <cell r="K8">
            <v>44593</v>
          </cell>
          <cell r="L8">
            <v>44593</v>
          </cell>
          <cell r="M8">
            <v>44593</v>
          </cell>
          <cell r="N8">
            <v>44593</v>
          </cell>
          <cell r="O8">
            <v>44593</v>
          </cell>
          <cell r="P8">
            <v>44593</v>
          </cell>
          <cell r="Q8">
            <v>44593</v>
          </cell>
          <cell r="R8">
            <v>44593</v>
          </cell>
          <cell r="S8">
            <v>44593</v>
          </cell>
          <cell r="T8">
            <v>44593</v>
          </cell>
          <cell r="U8">
            <v>44593</v>
          </cell>
          <cell r="V8">
            <v>44593</v>
          </cell>
          <cell r="W8">
            <v>44593</v>
          </cell>
          <cell r="X8">
            <v>44593</v>
          </cell>
          <cell r="Y8">
            <v>44593</v>
          </cell>
          <cell r="Z8">
            <v>44593</v>
          </cell>
          <cell r="AA8">
            <v>44593</v>
          </cell>
          <cell r="AB8">
            <v>44593</v>
          </cell>
          <cell r="AC8">
            <v>44593</v>
          </cell>
          <cell r="AD8">
            <v>44593</v>
          </cell>
          <cell r="AE8">
            <v>44593</v>
          </cell>
          <cell r="AF8">
            <v>44593</v>
          </cell>
          <cell r="AG8">
            <v>44593</v>
          </cell>
          <cell r="AH8">
            <v>44593</v>
          </cell>
          <cell r="AI8">
            <v>44593</v>
          </cell>
          <cell r="AJ8">
            <v>44593</v>
          </cell>
          <cell r="AK8">
            <v>44593</v>
          </cell>
          <cell r="AL8">
            <v>44593</v>
          </cell>
          <cell r="AM8">
            <v>44593</v>
          </cell>
          <cell r="AN8">
            <v>44593</v>
          </cell>
          <cell r="AO8">
            <v>44593</v>
          </cell>
          <cell r="AP8">
            <v>44593</v>
          </cell>
          <cell r="AQ8">
            <v>44593</v>
          </cell>
          <cell r="AR8">
            <v>44593</v>
          </cell>
          <cell r="AS8">
            <v>44593</v>
          </cell>
          <cell r="AT8">
            <v>44593</v>
          </cell>
          <cell r="AU8">
            <v>44593</v>
          </cell>
          <cell r="AV8">
            <v>44593</v>
          </cell>
          <cell r="AW8">
            <v>44593</v>
          </cell>
          <cell r="AX8">
            <v>44593</v>
          </cell>
          <cell r="AY8">
            <v>44593</v>
          </cell>
          <cell r="AZ8">
            <v>44593</v>
          </cell>
          <cell r="BA8">
            <v>44593</v>
          </cell>
          <cell r="BB8">
            <v>44593</v>
          </cell>
          <cell r="BC8">
            <v>44593</v>
          </cell>
          <cell r="BD8">
            <v>44593</v>
          </cell>
          <cell r="BE8">
            <v>44593</v>
          </cell>
          <cell r="BF8">
            <v>44593</v>
          </cell>
          <cell r="BG8">
            <v>44593</v>
          </cell>
          <cell r="BH8">
            <v>44593</v>
          </cell>
          <cell r="BI8">
            <v>44593</v>
          </cell>
          <cell r="BJ8">
            <v>44593</v>
          </cell>
          <cell r="BK8">
            <v>44593</v>
          </cell>
          <cell r="BL8">
            <v>44593</v>
          </cell>
          <cell r="BM8">
            <v>44593</v>
          </cell>
          <cell r="BN8">
            <v>44593</v>
          </cell>
          <cell r="BO8">
            <v>44593</v>
          </cell>
          <cell r="BP8">
            <v>44593</v>
          </cell>
          <cell r="BQ8">
            <v>44593</v>
          </cell>
          <cell r="BR8">
            <v>44593</v>
          </cell>
          <cell r="BS8">
            <v>44593</v>
          </cell>
          <cell r="BT8">
            <v>44593</v>
          </cell>
          <cell r="BU8">
            <v>44593</v>
          </cell>
          <cell r="BV8">
            <v>44593</v>
          </cell>
          <cell r="BW8">
            <v>44593</v>
          </cell>
          <cell r="BX8">
            <v>44593</v>
          </cell>
          <cell r="BY8">
            <v>44593</v>
          </cell>
          <cell r="BZ8">
            <v>44593</v>
          </cell>
          <cell r="CA8">
            <v>44593</v>
          </cell>
          <cell r="CB8">
            <v>44593</v>
          </cell>
          <cell r="CC8">
            <v>44593</v>
          </cell>
          <cell r="CD8">
            <v>44593</v>
          </cell>
          <cell r="CE8">
            <v>44593</v>
          </cell>
          <cell r="CF8">
            <v>44593</v>
          </cell>
          <cell r="CG8">
            <v>44593</v>
          </cell>
          <cell r="CH8">
            <v>44593</v>
          </cell>
          <cell r="CI8">
            <v>44593</v>
          </cell>
          <cell r="CJ8">
            <v>44593</v>
          </cell>
          <cell r="CK8">
            <v>44593</v>
          </cell>
          <cell r="CL8">
            <v>44593</v>
          </cell>
          <cell r="CM8">
            <v>44593</v>
          </cell>
          <cell r="CN8">
            <v>44593</v>
          </cell>
          <cell r="CO8">
            <v>44593</v>
          </cell>
          <cell r="CP8">
            <v>44593</v>
          </cell>
          <cell r="CQ8">
            <v>44593</v>
          </cell>
          <cell r="CR8">
            <v>44593</v>
          </cell>
          <cell r="CS8">
            <v>44593</v>
          </cell>
          <cell r="CT8">
            <v>44593</v>
          </cell>
          <cell r="CU8">
            <v>44593</v>
          </cell>
          <cell r="CV8">
            <v>44593</v>
          </cell>
          <cell r="CW8">
            <v>44593</v>
          </cell>
          <cell r="CX8">
            <v>44593</v>
          </cell>
          <cell r="CY8">
            <v>44593</v>
          </cell>
          <cell r="CZ8">
            <v>44593</v>
          </cell>
          <cell r="DA8">
            <v>44593</v>
          </cell>
          <cell r="DB8">
            <v>44593</v>
          </cell>
          <cell r="DC8">
            <v>44593</v>
          </cell>
          <cell r="DD8">
            <v>44593</v>
          </cell>
          <cell r="DE8">
            <v>44593</v>
          </cell>
          <cell r="DF8">
            <v>44593</v>
          </cell>
          <cell r="DG8">
            <v>44593</v>
          </cell>
          <cell r="DH8">
            <v>44593</v>
          </cell>
          <cell r="DI8">
            <v>44593</v>
          </cell>
          <cell r="DJ8">
            <v>44593</v>
          </cell>
          <cell r="DK8">
            <v>44593</v>
          </cell>
          <cell r="DL8">
            <v>44593</v>
          </cell>
          <cell r="DM8">
            <v>44593</v>
          </cell>
          <cell r="DN8">
            <v>44593</v>
          </cell>
          <cell r="DO8">
            <v>44593</v>
          </cell>
          <cell r="DP8">
            <v>44593</v>
          </cell>
          <cell r="DQ8">
            <v>44593</v>
          </cell>
          <cell r="DR8">
            <v>44593</v>
          </cell>
          <cell r="DS8">
            <v>44593</v>
          </cell>
          <cell r="DT8">
            <v>44593</v>
          </cell>
          <cell r="DU8">
            <v>44593</v>
          </cell>
          <cell r="DV8">
            <v>44593</v>
          </cell>
          <cell r="DW8">
            <v>44593</v>
          </cell>
          <cell r="DX8">
            <v>44593</v>
          </cell>
          <cell r="DY8">
            <v>44593</v>
          </cell>
          <cell r="DZ8">
            <v>44593</v>
          </cell>
          <cell r="EA8">
            <v>44593</v>
          </cell>
          <cell r="EB8">
            <v>44593</v>
          </cell>
          <cell r="EC8">
            <v>44593</v>
          </cell>
          <cell r="ED8">
            <v>44593</v>
          </cell>
          <cell r="EE8">
            <v>44593</v>
          </cell>
          <cell r="EF8">
            <v>44593</v>
          </cell>
          <cell r="EG8">
            <v>44593</v>
          </cell>
          <cell r="EH8">
            <v>44593</v>
          </cell>
          <cell r="EI8">
            <v>44593</v>
          </cell>
          <cell r="EJ8">
            <v>44593</v>
          </cell>
          <cell r="EK8">
            <v>44593</v>
          </cell>
          <cell r="EL8">
            <v>44593</v>
          </cell>
          <cell r="EM8">
            <v>44593</v>
          </cell>
          <cell r="EN8">
            <v>44593</v>
          </cell>
          <cell r="EO8">
            <v>44593</v>
          </cell>
          <cell r="EP8">
            <v>44593</v>
          </cell>
          <cell r="EQ8">
            <v>44593</v>
          </cell>
          <cell r="ER8">
            <v>44593</v>
          </cell>
          <cell r="ES8">
            <v>44593</v>
          </cell>
          <cell r="ET8">
            <v>44593</v>
          </cell>
          <cell r="EU8">
            <v>44593</v>
          </cell>
          <cell r="EV8">
            <v>44593</v>
          </cell>
          <cell r="EW8">
            <v>44593</v>
          </cell>
          <cell r="EX8">
            <v>44593</v>
          </cell>
          <cell r="EY8">
            <v>44593</v>
          </cell>
          <cell r="EZ8">
            <v>44593</v>
          </cell>
          <cell r="FA8">
            <v>44593</v>
          </cell>
          <cell r="FB8">
            <v>44593</v>
          </cell>
          <cell r="FC8">
            <v>44593</v>
          </cell>
          <cell r="FD8">
            <v>44593</v>
          </cell>
          <cell r="FE8">
            <v>44593</v>
          </cell>
          <cell r="FF8">
            <v>44593</v>
          </cell>
          <cell r="FG8">
            <v>44593</v>
          </cell>
          <cell r="FH8">
            <v>44593</v>
          </cell>
          <cell r="FI8">
            <v>44593</v>
          </cell>
          <cell r="FJ8">
            <v>44593</v>
          </cell>
          <cell r="FK8">
            <v>44593</v>
          </cell>
          <cell r="FL8">
            <v>44593</v>
          </cell>
          <cell r="FM8">
            <v>44593</v>
          </cell>
          <cell r="FN8">
            <v>44593</v>
          </cell>
          <cell r="FO8">
            <v>44593</v>
          </cell>
          <cell r="FP8">
            <v>44593</v>
          </cell>
          <cell r="FQ8">
            <v>44593</v>
          </cell>
          <cell r="FR8">
            <v>44593</v>
          </cell>
          <cell r="FS8">
            <v>44593</v>
          </cell>
          <cell r="FT8">
            <v>44593</v>
          </cell>
          <cell r="FU8">
            <v>44593</v>
          </cell>
          <cell r="FV8">
            <v>44593</v>
          </cell>
          <cell r="FW8">
            <v>44593</v>
          </cell>
          <cell r="FX8">
            <v>44593</v>
          </cell>
          <cell r="FY8">
            <v>44593</v>
          </cell>
          <cell r="FZ8">
            <v>44593</v>
          </cell>
          <cell r="GA8">
            <v>44593</v>
          </cell>
          <cell r="GB8">
            <v>44593</v>
          </cell>
          <cell r="GC8">
            <v>44593</v>
          </cell>
          <cell r="GD8">
            <v>44593</v>
          </cell>
          <cell r="GE8">
            <v>44593</v>
          </cell>
          <cell r="GF8">
            <v>44593</v>
          </cell>
          <cell r="GG8">
            <v>44593</v>
          </cell>
          <cell r="GH8">
            <v>44593</v>
          </cell>
          <cell r="GI8">
            <v>44593</v>
          </cell>
          <cell r="GJ8">
            <v>44593</v>
          </cell>
          <cell r="GK8">
            <v>44593</v>
          </cell>
          <cell r="GL8">
            <v>44593</v>
          </cell>
          <cell r="GM8">
            <v>44593</v>
          </cell>
          <cell r="GN8">
            <v>44593</v>
          </cell>
          <cell r="GO8">
            <v>44593</v>
          </cell>
          <cell r="GP8">
            <v>44593</v>
          </cell>
          <cell r="GQ8">
            <v>44593</v>
          </cell>
          <cell r="GR8">
            <v>44593</v>
          </cell>
          <cell r="GS8">
            <v>44593</v>
          </cell>
          <cell r="GT8">
            <v>44593</v>
          </cell>
          <cell r="GU8">
            <v>44593</v>
          </cell>
          <cell r="GV8">
            <v>44593</v>
          </cell>
          <cell r="GW8">
            <v>44593</v>
          </cell>
          <cell r="GX8">
            <v>44593</v>
          </cell>
          <cell r="GY8">
            <v>44593</v>
          </cell>
          <cell r="GZ8">
            <v>44593</v>
          </cell>
          <cell r="HA8">
            <v>44593</v>
          </cell>
          <cell r="HB8">
            <v>44593</v>
          </cell>
          <cell r="HC8">
            <v>44593</v>
          </cell>
          <cell r="HD8">
            <v>44593</v>
          </cell>
          <cell r="HE8">
            <v>44593</v>
          </cell>
          <cell r="HF8">
            <v>44593</v>
          </cell>
          <cell r="HG8">
            <v>44593</v>
          </cell>
          <cell r="HH8">
            <v>44593</v>
          </cell>
          <cell r="HI8">
            <v>44593</v>
          </cell>
          <cell r="HJ8">
            <v>44593</v>
          </cell>
          <cell r="HK8">
            <v>44593</v>
          </cell>
          <cell r="HL8">
            <v>44593</v>
          </cell>
          <cell r="HM8">
            <v>44593</v>
          </cell>
          <cell r="HN8">
            <v>44593</v>
          </cell>
          <cell r="HO8">
            <v>44593</v>
          </cell>
          <cell r="HP8">
            <v>44593</v>
          </cell>
          <cell r="HQ8">
            <v>44593</v>
          </cell>
          <cell r="HR8">
            <v>44593</v>
          </cell>
          <cell r="HS8">
            <v>44593</v>
          </cell>
          <cell r="HT8">
            <v>44593</v>
          </cell>
          <cell r="HU8">
            <v>44593</v>
          </cell>
          <cell r="HV8">
            <v>44593</v>
          </cell>
          <cell r="HW8">
            <v>44593</v>
          </cell>
          <cell r="HX8">
            <v>44593</v>
          </cell>
          <cell r="HY8">
            <v>44593</v>
          </cell>
          <cell r="HZ8">
            <v>44593</v>
          </cell>
          <cell r="IA8">
            <v>44593</v>
          </cell>
          <cell r="IB8">
            <v>44593</v>
          </cell>
          <cell r="IC8">
            <v>44593</v>
          </cell>
          <cell r="ID8">
            <v>44593</v>
          </cell>
          <cell r="IE8">
            <v>44593</v>
          </cell>
          <cell r="IF8">
            <v>44593</v>
          </cell>
          <cell r="IG8">
            <v>44593</v>
          </cell>
          <cell r="IH8">
            <v>44593</v>
          </cell>
          <cell r="II8">
            <v>44593</v>
          </cell>
          <cell r="IJ8">
            <v>44593</v>
          </cell>
          <cell r="IK8">
            <v>44593</v>
          </cell>
          <cell r="IL8">
            <v>44593</v>
          </cell>
          <cell r="IM8">
            <v>44593</v>
          </cell>
          <cell r="IN8">
            <v>44593</v>
          </cell>
          <cell r="IO8">
            <v>44593</v>
          </cell>
          <cell r="IP8">
            <v>44593</v>
          </cell>
          <cell r="IQ8">
            <v>44593</v>
          </cell>
        </row>
        <row r="9">
          <cell r="B9">
            <v>8</v>
          </cell>
          <cell r="C9">
            <v>8</v>
          </cell>
          <cell r="D9">
            <v>8</v>
          </cell>
          <cell r="E9">
            <v>8</v>
          </cell>
          <cell r="F9">
            <v>8</v>
          </cell>
          <cell r="G9">
            <v>8</v>
          </cell>
          <cell r="H9">
            <v>8</v>
          </cell>
          <cell r="I9">
            <v>8</v>
          </cell>
          <cell r="J9">
            <v>8</v>
          </cell>
          <cell r="K9">
            <v>8</v>
          </cell>
          <cell r="L9">
            <v>8</v>
          </cell>
          <cell r="M9">
            <v>8</v>
          </cell>
          <cell r="N9">
            <v>8</v>
          </cell>
          <cell r="O9">
            <v>8</v>
          </cell>
          <cell r="P9">
            <v>8</v>
          </cell>
          <cell r="Q9">
            <v>8</v>
          </cell>
          <cell r="R9">
            <v>8</v>
          </cell>
          <cell r="S9">
            <v>8</v>
          </cell>
          <cell r="T9">
            <v>8</v>
          </cell>
          <cell r="U9">
            <v>8</v>
          </cell>
          <cell r="V9">
            <v>8</v>
          </cell>
          <cell r="W9">
            <v>8</v>
          </cell>
          <cell r="X9">
            <v>8</v>
          </cell>
          <cell r="Y9">
            <v>8</v>
          </cell>
          <cell r="Z9">
            <v>8</v>
          </cell>
          <cell r="AA9">
            <v>8</v>
          </cell>
          <cell r="AB9">
            <v>8</v>
          </cell>
          <cell r="AC9">
            <v>8</v>
          </cell>
          <cell r="AD9">
            <v>8</v>
          </cell>
          <cell r="AE9">
            <v>8</v>
          </cell>
          <cell r="AF9">
            <v>8</v>
          </cell>
          <cell r="AG9">
            <v>8</v>
          </cell>
          <cell r="AH9">
            <v>8</v>
          </cell>
          <cell r="AI9">
            <v>8</v>
          </cell>
          <cell r="AJ9">
            <v>8</v>
          </cell>
          <cell r="AK9">
            <v>8</v>
          </cell>
          <cell r="AL9">
            <v>8</v>
          </cell>
          <cell r="AM9">
            <v>8</v>
          </cell>
          <cell r="AN9">
            <v>8</v>
          </cell>
          <cell r="AO9">
            <v>8</v>
          </cell>
          <cell r="AP9">
            <v>8</v>
          </cell>
          <cell r="AQ9">
            <v>8</v>
          </cell>
          <cell r="AR9">
            <v>8</v>
          </cell>
          <cell r="AS9">
            <v>8</v>
          </cell>
          <cell r="AT9">
            <v>8</v>
          </cell>
          <cell r="AU9">
            <v>8</v>
          </cell>
          <cell r="AV9">
            <v>8</v>
          </cell>
          <cell r="AW9">
            <v>8</v>
          </cell>
          <cell r="AX9">
            <v>8</v>
          </cell>
          <cell r="AY9">
            <v>8</v>
          </cell>
          <cell r="AZ9">
            <v>8</v>
          </cell>
          <cell r="BA9">
            <v>8</v>
          </cell>
          <cell r="BB9">
            <v>8</v>
          </cell>
          <cell r="BC9">
            <v>8</v>
          </cell>
          <cell r="BD9">
            <v>8</v>
          </cell>
          <cell r="BE9">
            <v>8</v>
          </cell>
          <cell r="BF9">
            <v>8</v>
          </cell>
          <cell r="BG9">
            <v>8</v>
          </cell>
          <cell r="BH9">
            <v>8</v>
          </cell>
          <cell r="BI9">
            <v>8</v>
          </cell>
          <cell r="BJ9">
            <v>8</v>
          </cell>
          <cell r="BK9">
            <v>8</v>
          </cell>
          <cell r="BL9">
            <v>8</v>
          </cell>
          <cell r="BM9">
            <v>8</v>
          </cell>
          <cell r="BN9">
            <v>8</v>
          </cell>
          <cell r="BO9">
            <v>8</v>
          </cell>
          <cell r="BP9">
            <v>8</v>
          </cell>
          <cell r="BQ9">
            <v>8</v>
          </cell>
          <cell r="BR9">
            <v>8</v>
          </cell>
          <cell r="BS9">
            <v>8</v>
          </cell>
          <cell r="BT9">
            <v>8</v>
          </cell>
          <cell r="BU9">
            <v>8</v>
          </cell>
          <cell r="BV9">
            <v>8</v>
          </cell>
          <cell r="BW9">
            <v>8</v>
          </cell>
          <cell r="BX9">
            <v>8</v>
          </cell>
          <cell r="BY9">
            <v>8</v>
          </cell>
          <cell r="BZ9">
            <v>8</v>
          </cell>
          <cell r="CA9">
            <v>8</v>
          </cell>
          <cell r="CB9">
            <v>8</v>
          </cell>
          <cell r="CC9">
            <v>8</v>
          </cell>
          <cell r="CD9">
            <v>8</v>
          </cell>
          <cell r="CE9">
            <v>8</v>
          </cell>
          <cell r="CF9">
            <v>8</v>
          </cell>
          <cell r="CG9">
            <v>8</v>
          </cell>
          <cell r="CH9">
            <v>8</v>
          </cell>
          <cell r="CI9">
            <v>8</v>
          </cell>
          <cell r="CJ9">
            <v>8</v>
          </cell>
          <cell r="CK9">
            <v>8</v>
          </cell>
          <cell r="CL9">
            <v>8</v>
          </cell>
          <cell r="CM9">
            <v>8</v>
          </cell>
          <cell r="CN9">
            <v>8</v>
          </cell>
          <cell r="CO9">
            <v>8</v>
          </cell>
          <cell r="CP9">
            <v>8</v>
          </cell>
          <cell r="CQ9">
            <v>8</v>
          </cell>
          <cell r="CR9">
            <v>8</v>
          </cell>
          <cell r="CS9">
            <v>8</v>
          </cell>
          <cell r="CT9">
            <v>8</v>
          </cell>
          <cell r="CU9">
            <v>8</v>
          </cell>
          <cell r="CV9">
            <v>8</v>
          </cell>
          <cell r="CW9">
            <v>8</v>
          </cell>
          <cell r="CX9">
            <v>8</v>
          </cell>
          <cell r="CY9">
            <v>8</v>
          </cell>
          <cell r="CZ9">
            <v>8</v>
          </cell>
          <cell r="DA9">
            <v>8</v>
          </cell>
          <cell r="DB9">
            <v>8</v>
          </cell>
          <cell r="DC9">
            <v>8</v>
          </cell>
          <cell r="DD9">
            <v>8</v>
          </cell>
          <cell r="DE9">
            <v>8</v>
          </cell>
          <cell r="DF9">
            <v>8</v>
          </cell>
          <cell r="DG9">
            <v>8</v>
          </cell>
          <cell r="DH9">
            <v>8</v>
          </cell>
          <cell r="DI9">
            <v>8</v>
          </cell>
          <cell r="DJ9">
            <v>8</v>
          </cell>
          <cell r="DK9">
            <v>8</v>
          </cell>
          <cell r="DL9">
            <v>8</v>
          </cell>
          <cell r="DM9">
            <v>8</v>
          </cell>
          <cell r="DN9">
            <v>8</v>
          </cell>
          <cell r="DO9">
            <v>8</v>
          </cell>
          <cell r="DP9">
            <v>8</v>
          </cell>
          <cell r="DQ9">
            <v>8</v>
          </cell>
          <cell r="DR9">
            <v>8</v>
          </cell>
          <cell r="DS9">
            <v>8</v>
          </cell>
          <cell r="DT9">
            <v>8</v>
          </cell>
          <cell r="DU9">
            <v>8</v>
          </cell>
          <cell r="DV9">
            <v>8</v>
          </cell>
          <cell r="DW9">
            <v>8</v>
          </cell>
          <cell r="DX9">
            <v>8</v>
          </cell>
          <cell r="DY9">
            <v>8</v>
          </cell>
          <cell r="DZ9">
            <v>8</v>
          </cell>
          <cell r="EA9">
            <v>8</v>
          </cell>
          <cell r="EB9">
            <v>8</v>
          </cell>
          <cell r="EC9">
            <v>8</v>
          </cell>
          <cell r="ED9">
            <v>8</v>
          </cell>
          <cell r="EE9">
            <v>8</v>
          </cell>
          <cell r="EF9">
            <v>8</v>
          </cell>
          <cell r="EG9">
            <v>8</v>
          </cell>
          <cell r="EH9">
            <v>8</v>
          </cell>
          <cell r="EI9">
            <v>8</v>
          </cell>
          <cell r="EJ9">
            <v>8</v>
          </cell>
          <cell r="EK9">
            <v>8</v>
          </cell>
          <cell r="EL9">
            <v>8</v>
          </cell>
          <cell r="EM9">
            <v>8</v>
          </cell>
          <cell r="EN9">
            <v>8</v>
          </cell>
          <cell r="EO9">
            <v>8</v>
          </cell>
          <cell r="EP9">
            <v>8</v>
          </cell>
          <cell r="EQ9">
            <v>8</v>
          </cell>
          <cell r="ER9">
            <v>8</v>
          </cell>
          <cell r="ES9">
            <v>8</v>
          </cell>
          <cell r="ET9">
            <v>8</v>
          </cell>
          <cell r="EU9">
            <v>8</v>
          </cell>
          <cell r="EV9">
            <v>8</v>
          </cell>
          <cell r="EW9">
            <v>8</v>
          </cell>
          <cell r="EX9">
            <v>8</v>
          </cell>
          <cell r="EY9">
            <v>8</v>
          </cell>
          <cell r="EZ9">
            <v>8</v>
          </cell>
          <cell r="FA9">
            <v>8</v>
          </cell>
          <cell r="FB9">
            <v>8</v>
          </cell>
          <cell r="FC9">
            <v>8</v>
          </cell>
          <cell r="FD9">
            <v>8</v>
          </cell>
          <cell r="FE9">
            <v>8</v>
          </cell>
          <cell r="FF9">
            <v>8</v>
          </cell>
          <cell r="FG9">
            <v>8</v>
          </cell>
          <cell r="FH9">
            <v>8</v>
          </cell>
          <cell r="FI9">
            <v>8</v>
          </cell>
          <cell r="FJ9">
            <v>8</v>
          </cell>
          <cell r="FK9">
            <v>8</v>
          </cell>
          <cell r="FL9">
            <v>8</v>
          </cell>
          <cell r="FM9">
            <v>8</v>
          </cell>
          <cell r="FN9">
            <v>8</v>
          </cell>
          <cell r="FO9">
            <v>8</v>
          </cell>
          <cell r="FP9">
            <v>8</v>
          </cell>
          <cell r="FQ9">
            <v>8</v>
          </cell>
          <cell r="FR9">
            <v>8</v>
          </cell>
          <cell r="FS9">
            <v>8</v>
          </cell>
          <cell r="FT9">
            <v>8</v>
          </cell>
          <cell r="FU9">
            <v>8</v>
          </cell>
          <cell r="FV9">
            <v>8</v>
          </cell>
          <cell r="FW9">
            <v>8</v>
          </cell>
          <cell r="FX9">
            <v>8</v>
          </cell>
          <cell r="FY9">
            <v>8</v>
          </cell>
          <cell r="FZ9">
            <v>8</v>
          </cell>
          <cell r="GA9">
            <v>8</v>
          </cell>
          <cell r="GB9">
            <v>8</v>
          </cell>
          <cell r="GC9">
            <v>8</v>
          </cell>
          <cell r="GD9">
            <v>8</v>
          </cell>
          <cell r="GE9">
            <v>8</v>
          </cell>
          <cell r="GF9">
            <v>8</v>
          </cell>
          <cell r="GG9">
            <v>8</v>
          </cell>
          <cell r="GH9">
            <v>8</v>
          </cell>
          <cell r="GI9">
            <v>8</v>
          </cell>
          <cell r="GJ9">
            <v>8</v>
          </cell>
          <cell r="GK9">
            <v>8</v>
          </cell>
          <cell r="GL9">
            <v>8</v>
          </cell>
          <cell r="GM9">
            <v>8</v>
          </cell>
          <cell r="GN9">
            <v>8</v>
          </cell>
          <cell r="GO9">
            <v>8</v>
          </cell>
          <cell r="GP9">
            <v>8</v>
          </cell>
          <cell r="GQ9">
            <v>8</v>
          </cell>
          <cell r="GR9">
            <v>8</v>
          </cell>
          <cell r="GS9">
            <v>8</v>
          </cell>
          <cell r="GT9">
            <v>8</v>
          </cell>
          <cell r="GU9">
            <v>8</v>
          </cell>
          <cell r="GV9">
            <v>8</v>
          </cell>
          <cell r="GW9">
            <v>8</v>
          </cell>
          <cell r="GX9">
            <v>8</v>
          </cell>
          <cell r="GY9">
            <v>8</v>
          </cell>
          <cell r="GZ9">
            <v>8</v>
          </cell>
          <cell r="HA9">
            <v>8</v>
          </cell>
          <cell r="HB9">
            <v>8</v>
          </cell>
          <cell r="HC9">
            <v>8</v>
          </cell>
          <cell r="HD9">
            <v>8</v>
          </cell>
          <cell r="HE9">
            <v>8</v>
          </cell>
          <cell r="HF9">
            <v>8</v>
          </cell>
          <cell r="HG9">
            <v>8</v>
          </cell>
          <cell r="HH9">
            <v>8</v>
          </cell>
          <cell r="HI9">
            <v>8</v>
          </cell>
          <cell r="HJ9">
            <v>8</v>
          </cell>
          <cell r="HK9">
            <v>8</v>
          </cell>
          <cell r="HL9">
            <v>8</v>
          </cell>
          <cell r="HM9">
            <v>8</v>
          </cell>
          <cell r="HN9">
            <v>8</v>
          </cell>
          <cell r="HO9">
            <v>8</v>
          </cell>
          <cell r="HP9">
            <v>8</v>
          </cell>
          <cell r="HQ9">
            <v>8</v>
          </cell>
          <cell r="HR9">
            <v>8</v>
          </cell>
          <cell r="HS9">
            <v>8</v>
          </cell>
          <cell r="HT9">
            <v>8</v>
          </cell>
          <cell r="HU9">
            <v>8</v>
          </cell>
          <cell r="HV9">
            <v>8</v>
          </cell>
          <cell r="HW9">
            <v>8</v>
          </cell>
          <cell r="HX9">
            <v>8</v>
          </cell>
          <cell r="HY9">
            <v>8</v>
          </cell>
          <cell r="HZ9">
            <v>8</v>
          </cell>
          <cell r="IA9">
            <v>8</v>
          </cell>
          <cell r="IB9">
            <v>8</v>
          </cell>
          <cell r="IC9">
            <v>8</v>
          </cell>
          <cell r="ID9">
            <v>8</v>
          </cell>
          <cell r="IE9">
            <v>8</v>
          </cell>
          <cell r="IF9">
            <v>8</v>
          </cell>
          <cell r="IG9">
            <v>8</v>
          </cell>
          <cell r="IH9">
            <v>8</v>
          </cell>
          <cell r="II9">
            <v>8</v>
          </cell>
          <cell r="IJ9">
            <v>8</v>
          </cell>
          <cell r="IK9">
            <v>8</v>
          </cell>
          <cell r="IL9">
            <v>8</v>
          </cell>
          <cell r="IM9">
            <v>8</v>
          </cell>
          <cell r="IN9">
            <v>8</v>
          </cell>
          <cell r="IO9">
            <v>8</v>
          </cell>
          <cell r="IP9">
            <v>8</v>
          </cell>
          <cell r="IQ9">
            <v>8</v>
          </cell>
        </row>
        <row r="10">
          <cell r="B10" t="str">
            <v>A126267514L</v>
          </cell>
          <cell r="C10" t="str">
            <v>A126260170T</v>
          </cell>
          <cell r="D10" t="str">
            <v>A126252802C</v>
          </cell>
          <cell r="E10" t="str">
            <v>A126267490F</v>
          </cell>
          <cell r="F10" t="str">
            <v>A126260146T</v>
          </cell>
          <cell r="G10" t="str">
            <v>A126252778R</v>
          </cell>
          <cell r="H10" t="str">
            <v>A126267466F</v>
          </cell>
          <cell r="I10" t="str">
            <v>A126260122X</v>
          </cell>
          <cell r="J10" t="str">
            <v>A126252854F</v>
          </cell>
          <cell r="K10" t="str">
            <v>A126267542W</v>
          </cell>
          <cell r="L10" t="str">
            <v>A126260198V</v>
          </cell>
          <cell r="M10" t="str">
            <v>A126252830L</v>
          </cell>
          <cell r="N10" t="str">
            <v>A126267518W</v>
          </cell>
          <cell r="O10" t="str">
            <v>A126260174A</v>
          </cell>
          <cell r="P10" t="str">
            <v>A126252834W</v>
          </cell>
          <cell r="Q10" t="str">
            <v>A126267522L</v>
          </cell>
          <cell r="R10" t="str">
            <v>A126260178K</v>
          </cell>
          <cell r="S10" t="str">
            <v>A126252878X</v>
          </cell>
          <cell r="T10" t="str">
            <v>A126267566R</v>
          </cell>
          <cell r="U10" t="str">
            <v>A126260222J</v>
          </cell>
          <cell r="V10" t="str">
            <v>A126252142J</v>
          </cell>
          <cell r="W10" t="str">
            <v>A126266830W</v>
          </cell>
          <cell r="X10" t="str">
            <v>A126259486R</v>
          </cell>
          <cell r="Y10" t="str">
            <v>A126252178K</v>
          </cell>
          <cell r="Z10" t="str">
            <v>A126266866X</v>
          </cell>
          <cell r="AA10" t="str">
            <v>A126259522L</v>
          </cell>
          <cell r="AB10" t="str">
            <v>A126252126J</v>
          </cell>
          <cell r="AC10" t="str">
            <v>A126266814W</v>
          </cell>
          <cell r="AD10" t="str">
            <v>A126259470W</v>
          </cell>
          <cell r="AE10" t="str">
            <v>A126252182A</v>
          </cell>
          <cell r="AF10" t="str">
            <v>A126266870R</v>
          </cell>
          <cell r="AG10" t="str">
            <v>A126259526W</v>
          </cell>
          <cell r="AH10" t="str">
            <v>A126252186K</v>
          </cell>
          <cell r="AI10" t="str">
            <v>A126266874X</v>
          </cell>
          <cell r="AJ10" t="str">
            <v>A126259530L</v>
          </cell>
          <cell r="AK10" t="str">
            <v>A126252130X</v>
          </cell>
          <cell r="AL10" t="str">
            <v>A126266818F</v>
          </cell>
          <cell r="AM10" t="str">
            <v>A126259474F</v>
          </cell>
          <cell r="AN10" t="str">
            <v>A126252134J</v>
          </cell>
          <cell r="AO10" t="str">
            <v>A126266822W</v>
          </cell>
          <cell r="AP10" t="str">
            <v>A126259478R</v>
          </cell>
          <cell r="AQ10" t="str">
            <v>A126252158A</v>
          </cell>
          <cell r="AR10" t="str">
            <v>A126266846R</v>
          </cell>
          <cell r="AS10" t="str">
            <v>A126259502C</v>
          </cell>
          <cell r="AT10" t="str">
            <v>A126252102R</v>
          </cell>
          <cell r="AU10" t="str">
            <v>A126266790R</v>
          </cell>
          <cell r="AV10" t="str">
            <v>A126259446W</v>
          </cell>
          <cell r="AW10" t="str">
            <v>A126252190A</v>
          </cell>
          <cell r="AX10" t="str">
            <v>A126266878J</v>
          </cell>
          <cell r="AY10" t="str">
            <v>A126259534W</v>
          </cell>
          <cell r="AZ10" t="str">
            <v>A126252162T</v>
          </cell>
          <cell r="BA10" t="str">
            <v>A126266850F</v>
          </cell>
          <cell r="BB10" t="str">
            <v>A126259506L</v>
          </cell>
          <cell r="BC10" t="str">
            <v>A126252194K</v>
          </cell>
          <cell r="BD10" t="str">
            <v>A126266882X</v>
          </cell>
          <cell r="BE10" t="str">
            <v>A126259538F</v>
          </cell>
          <cell r="BF10" t="str">
            <v>A126252106X</v>
          </cell>
          <cell r="BG10" t="str">
            <v>A126266794X</v>
          </cell>
          <cell r="BH10" t="str">
            <v>A126259450L</v>
          </cell>
          <cell r="BI10" t="str">
            <v>A126252066T</v>
          </cell>
          <cell r="BJ10" t="str">
            <v>A126266754F</v>
          </cell>
          <cell r="BK10" t="str">
            <v>A126259410V</v>
          </cell>
          <cell r="BL10" t="str">
            <v>A126252078A</v>
          </cell>
          <cell r="BM10" t="str">
            <v>A126266766R</v>
          </cell>
          <cell r="BN10" t="str">
            <v>A126259422C</v>
          </cell>
          <cell r="BO10" t="str">
            <v>A126252138T</v>
          </cell>
          <cell r="BP10" t="str">
            <v>A126266826F</v>
          </cell>
          <cell r="BQ10" t="str">
            <v>A126259482F</v>
          </cell>
          <cell r="BR10" t="str">
            <v>A126252082T</v>
          </cell>
          <cell r="BS10" t="str">
            <v>A126266770F</v>
          </cell>
          <cell r="BT10" t="str">
            <v>A126259426L</v>
          </cell>
          <cell r="BU10" t="str">
            <v>A126252074T</v>
          </cell>
          <cell r="BV10" t="str">
            <v>A126266762F</v>
          </cell>
          <cell r="BW10" t="str">
            <v>A126259418L</v>
          </cell>
          <cell r="BX10" t="str">
            <v>A126252166A</v>
          </cell>
          <cell r="BY10" t="str">
            <v>A126266854R</v>
          </cell>
          <cell r="BZ10" t="str">
            <v>A126259510C</v>
          </cell>
          <cell r="CA10" t="str">
            <v>A126252170T</v>
          </cell>
          <cell r="CB10" t="str">
            <v>A126266858X</v>
          </cell>
          <cell r="CC10" t="str">
            <v>A126259514L</v>
          </cell>
          <cell r="CD10" t="str">
            <v>A126252090T</v>
          </cell>
          <cell r="CE10" t="str">
            <v>A126266778X</v>
          </cell>
          <cell r="CF10" t="str">
            <v>A126259434L</v>
          </cell>
          <cell r="CG10" t="str">
            <v>A126252070J</v>
          </cell>
          <cell r="CH10" t="str">
            <v>A126266758R</v>
          </cell>
          <cell r="CI10" t="str">
            <v>A126259414C</v>
          </cell>
          <cell r="CJ10" t="str">
            <v>A126252110R</v>
          </cell>
          <cell r="CK10" t="str">
            <v>A126266798J</v>
          </cell>
          <cell r="CL10" t="str">
            <v>A126259454W</v>
          </cell>
          <cell r="CM10" t="str">
            <v>A126252086A</v>
          </cell>
          <cell r="CN10" t="str">
            <v>A126266774R</v>
          </cell>
          <cell r="CO10" t="str">
            <v>A126259430C</v>
          </cell>
          <cell r="CP10" t="str">
            <v>A126252114X</v>
          </cell>
          <cell r="CQ10" t="str">
            <v>A126266802L</v>
          </cell>
          <cell r="CR10" t="str">
            <v>A126259458F</v>
          </cell>
          <cell r="CS10" t="str">
            <v>A126252094A</v>
          </cell>
          <cell r="CT10" t="str">
            <v>A126266782R</v>
          </cell>
          <cell r="CU10" t="str">
            <v>A126259438W</v>
          </cell>
          <cell r="CV10" t="str">
            <v>A126252118J</v>
          </cell>
          <cell r="CW10" t="str">
            <v>A126266806W</v>
          </cell>
          <cell r="CX10" t="str">
            <v>A126259462W</v>
          </cell>
          <cell r="CY10" t="str">
            <v>A126252146T</v>
          </cell>
          <cell r="CZ10" t="str">
            <v>A126266834F</v>
          </cell>
          <cell r="DA10" t="str">
            <v>A126259490F</v>
          </cell>
          <cell r="DB10" t="str">
            <v>A126252122X</v>
          </cell>
          <cell r="DC10" t="str">
            <v>A126266810L</v>
          </cell>
          <cell r="DD10" t="str">
            <v>A126259466F</v>
          </cell>
          <cell r="DE10" t="str">
            <v>A126252098K</v>
          </cell>
          <cell r="DF10" t="str">
            <v>A126266786X</v>
          </cell>
          <cell r="DG10" t="str">
            <v>A126259442L</v>
          </cell>
          <cell r="DH10" t="str">
            <v>A126252174A</v>
          </cell>
          <cell r="DI10" t="str">
            <v>A126266862R</v>
          </cell>
          <cell r="DJ10" t="str">
            <v>A126259518W</v>
          </cell>
          <cell r="DK10" t="str">
            <v>A126252150J</v>
          </cell>
          <cell r="DL10" t="str">
            <v>A126266838R</v>
          </cell>
          <cell r="DM10" t="str">
            <v>A126259494R</v>
          </cell>
          <cell r="DN10" t="str">
            <v>A126252154T</v>
          </cell>
          <cell r="DO10" t="str">
            <v>A126266842F</v>
          </cell>
          <cell r="DP10" t="str">
            <v>A126259498X</v>
          </cell>
          <cell r="DQ10" t="str">
            <v>A126252198V</v>
          </cell>
          <cell r="DR10" t="str">
            <v>A126266886J</v>
          </cell>
          <cell r="DS10" t="str">
            <v>A126259542W</v>
          </cell>
          <cell r="DT10" t="str">
            <v>A126252278V</v>
          </cell>
          <cell r="DU10" t="str">
            <v>A126266966J</v>
          </cell>
          <cell r="DV10" t="str">
            <v>A126259622W</v>
          </cell>
          <cell r="DW10" t="str">
            <v>A126252314T</v>
          </cell>
          <cell r="DX10" t="str">
            <v>A126267002J</v>
          </cell>
          <cell r="DY10" t="str">
            <v>A126259658X</v>
          </cell>
          <cell r="DZ10" t="str">
            <v>A126252262A</v>
          </cell>
          <cell r="EA10" t="str">
            <v>A126266950R</v>
          </cell>
          <cell r="EB10" t="str">
            <v>A126259606W</v>
          </cell>
          <cell r="EC10" t="str">
            <v>A126252318A</v>
          </cell>
          <cell r="ED10" t="str">
            <v>A126267006T</v>
          </cell>
          <cell r="EE10" t="str">
            <v>A126259662R</v>
          </cell>
          <cell r="EF10" t="str">
            <v>A126252322T</v>
          </cell>
          <cell r="EG10" t="str">
            <v>A126267010J</v>
          </cell>
          <cell r="EH10" t="str">
            <v>A126259666X</v>
          </cell>
          <cell r="EI10" t="str">
            <v>A126252266K</v>
          </cell>
          <cell r="EJ10" t="str">
            <v>A126266954X</v>
          </cell>
          <cell r="EK10" t="str">
            <v>A126259610L</v>
          </cell>
          <cell r="EL10" t="str">
            <v>A126252270A</v>
          </cell>
          <cell r="EM10" t="str">
            <v>A126266958J</v>
          </cell>
          <cell r="EN10" t="str">
            <v>A126259614W</v>
          </cell>
          <cell r="EO10" t="str">
            <v>A126252294V</v>
          </cell>
          <cell r="EP10" t="str">
            <v>A126266982J</v>
          </cell>
          <cell r="EQ10" t="str">
            <v>A126259638R</v>
          </cell>
          <cell r="ER10" t="str">
            <v>A126252238A</v>
          </cell>
          <cell r="ES10" t="str">
            <v>A126266926R</v>
          </cell>
          <cell r="ET10" t="str">
            <v>A126259582R</v>
          </cell>
          <cell r="EU10" t="str">
            <v>A126252326A</v>
          </cell>
          <cell r="EV10" t="str">
            <v>A126267014T</v>
          </cell>
          <cell r="EW10" t="str">
            <v>A126259670R</v>
          </cell>
          <cell r="EX10" t="str">
            <v>A126252298C</v>
          </cell>
          <cell r="EY10" t="str">
            <v>A126266986T</v>
          </cell>
          <cell r="EZ10" t="str">
            <v>A126259642F</v>
          </cell>
          <cell r="FA10" t="str">
            <v>A126252330T</v>
          </cell>
          <cell r="FB10" t="str">
            <v>A126267018A</v>
          </cell>
          <cell r="FC10" t="str">
            <v>A126259674X</v>
          </cell>
          <cell r="FD10" t="str">
            <v>A126252242T</v>
          </cell>
          <cell r="FE10" t="str">
            <v>A126266930F</v>
          </cell>
          <cell r="FF10" t="str">
            <v>A126259586X</v>
          </cell>
          <cell r="FG10" t="str">
            <v>A126252202X</v>
          </cell>
          <cell r="FH10" t="str">
            <v>A126266890X</v>
          </cell>
          <cell r="FI10" t="str">
            <v>A126259546F</v>
          </cell>
          <cell r="FJ10" t="str">
            <v>A126252214J</v>
          </cell>
          <cell r="FK10" t="str">
            <v>A126266902W</v>
          </cell>
          <cell r="FL10" t="str">
            <v>A126259558R</v>
          </cell>
          <cell r="FM10" t="str">
            <v>A126252274K</v>
          </cell>
          <cell r="FN10" t="str">
            <v>A126266962X</v>
          </cell>
          <cell r="FO10" t="str">
            <v>A126259618F</v>
          </cell>
          <cell r="FP10" t="str">
            <v>A126252218T</v>
          </cell>
          <cell r="FQ10" t="str">
            <v>A126266906F</v>
          </cell>
          <cell r="FR10" t="str">
            <v>A126259562F</v>
          </cell>
          <cell r="FS10" t="str">
            <v>A126252210X</v>
          </cell>
          <cell r="FT10" t="str">
            <v>A126266898T</v>
          </cell>
          <cell r="FU10" t="str">
            <v>A126259554F</v>
          </cell>
          <cell r="FV10" t="str">
            <v>A126252302J</v>
          </cell>
          <cell r="FW10" t="str">
            <v>A126266990J</v>
          </cell>
          <cell r="FX10" t="str">
            <v>A126259646R</v>
          </cell>
          <cell r="FY10" t="str">
            <v>A126252306T</v>
          </cell>
          <cell r="FZ10" t="str">
            <v>A126266994T</v>
          </cell>
          <cell r="GA10" t="str">
            <v>A126259650F</v>
          </cell>
          <cell r="GB10" t="str">
            <v>A126252226T</v>
          </cell>
          <cell r="GC10" t="str">
            <v>A126266914F</v>
          </cell>
          <cell r="GD10" t="str">
            <v>A126259570F</v>
          </cell>
          <cell r="GE10" t="str">
            <v>A126252206J</v>
          </cell>
          <cell r="GF10" t="str">
            <v>A126266894J</v>
          </cell>
          <cell r="GG10" t="str">
            <v>A126259550W</v>
          </cell>
          <cell r="GH10" t="str">
            <v>A126252246A</v>
          </cell>
          <cell r="GI10" t="str">
            <v>A126266934R</v>
          </cell>
          <cell r="GJ10" t="str">
            <v>A126259590R</v>
          </cell>
          <cell r="GK10" t="str">
            <v>A126252222J</v>
          </cell>
          <cell r="GL10" t="str">
            <v>A126266910W</v>
          </cell>
          <cell r="GM10" t="str">
            <v>A126259566R</v>
          </cell>
          <cell r="GN10" t="str">
            <v>A126252250T</v>
          </cell>
          <cell r="GO10" t="str">
            <v>A126266938X</v>
          </cell>
          <cell r="GP10" t="str">
            <v>A126259594X</v>
          </cell>
          <cell r="GQ10" t="str">
            <v>A126252230J</v>
          </cell>
          <cell r="GR10" t="str">
            <v>A126266918R</v>
          </cell>
          <cell r="GS10" t="str">
            <v>A126259574R</v>
          </cell>
          <cell r="GT10" t="str">
            <v>A126252254A</v>
          </cell>
          <cell r="GU10" t="str">
            <v>A126266942R</v>
          </cell>
          <cell r="GV10" t="str">
            <v>A126259598J</v>
          </cell>
          <cell r="GW10" t="str">
            <v>A126252282K</v>
          </cell>
          <cell r="GX10" t="str">
            <v>A126266970X</v>
          </cell>
          <cell r="GY10" t="str">
            <v>A126259626F</v>
          </cell>
          <cell r="GZ10" t="str">
            <v>A126252258K</v>
          </cell>
          <cell r="HA10" t="str">
            <v>A126266946X</v>
          </cell>
          <cell r="HB10" t="str">
            <v>A126259602L</v>
          </cell>
          <cell r="HC10" t="str">
            <v>A126252234T</v>
          </cell>
          <cell r="HD10" t="str">
            <v>A126266922F</v>
          </cell>
          <cell r="HE10" t="str">
            <v>A126259578X</v>
          </cell>
          <cell r="HF10" t="str">
            <v>A126252310J</v>
          </cell>
          <cell r="HG10" t="str">
            <v>A126266998A</v>
          </cell>
          <cell r="HH10" t="str">
            <v>A126259654R</v>
          </cell>
          <cell r="HI10" t="str">
            <v>A126252286V</v>
          </cell>
          <cell r="HJ10" t="str">
            <v>A126266974J</v>
          </cell>
          <cell r="HK10" t="str">
            <v>A126259630W</v>
          </cell>
          <cell r="HL10" t="str">
            <v>A126252290K</v>
          </cell>
          <cell r="HM10" t="str">
            <v>A126266978T</v>
          </cell>
          <cell r="HN10" t="str">
            <v>A126259634F</v>
          </cell>
          <cell r="HO10" t="str">
            <v>A126252334A</v>
          </cell>
          <cell r="HP10" t="str">
            <v>A126267022T</v>
          </cell>
          <cell r="HQ10" t="str">
            <v>A126259678J</v>
          </cell>
          <cell r="HR10" t="str">
            <v>A126252414A</v>
          </cell>
          <cell r="HS10" t="str">
            <v>A126267102T</v>
          </cell>
          <cell r="HT10" t="str">
            <v>A126259758J</v>
          </cell>
          <cell r="HU10" t="str">
            <v>A126252450K</v>
          </cell>
          <cell r="HV10" t="str">
            <v>A126267138V</v>
          </cell>
          <cell r="HW10" t="str">
            <v>A126259794T</v>
          </cell>
          <cell r="HX10" t="str">
            <v>A126252398L</v>
          </cell>
          <cell r="HY10" t="str">
            <v>A126267086C</v>
          </cell>
          <cell r="HZ10" t="str">
            <v>A126259742R</v>
          </cell>
          <cell r="IA10" t="str">
            <v>A126252454V</v>
          </cell>
          <cell r="IB10" t="str">
            <v>A126267142K</v>
          </cell>
          <cell r="IC10" t="str">
            <v>A126259798A</v>
          </cell>
          <cell r="ID10" t="str">
            <v>A126252458C</v>
          </cell>
          <cell r="IE10" t="str">
            <v>A126267146V</v>
          </cell>
          <cell r="IF10" t="str">
            <v>A126259802F</v>
          </cell>
          <cell r="IG10" t="str">
            <v>A126252402T</v>
          </cell>
          <cell r="IH10" t="str">
            <v>A126267090V</v>
          </cell>
          <cell r="II10" t="str">
            <v>A126259746X</v>
          </cell>
          <cell r="IJ10" t="str">
            <v>A126252406A</v>
          </cell>
          <cell r="IK10" t="str">
            <v>A126267094C</v>
          </cell>
          <cell r="IL10" t="str">
            <v>A126259750R</v>
          </cell>
          <cell r="IM10" t="str">
            <v>A126252430A</v>
          </cell>
          <cell r="IN10" t="str">
            <v>A126267118K</v>
          </cell>
          <cell r="IO10" t="str">
            <v>A126259774J</v>
          </cell>
          <cell r="IP10" t="str">
            <v>A126252374V</v>
          </cell>
          <cell r="IQ10" t="str">
            <v>A126267062K</v>
          </cell>
        </row>
        <row r="11">
          <cell r="B11">
            <v>0.58499999999999996</v>
          </cell>
          <cell r="C11">
            <v>3.6989999999999998</v>
          </cell>
          <cell r="D11">
            <v>33.475000000000001</v>
          </cell>
          <cell r="E11">
            <v>15.167</v>
          </cell>
          <cell r="F11">
            <v>18.308</v>
          </cell>
          <cell r="G11">
            <v>47.668999999999997</v>
          </cell>
          <cell r="H11">
            <v>23.616</v>
          </cell>
          <cell r="I11">
            <v>24.053000000000001</v>
          </cell>
          <cell r="J11">
            <v>21.585999999999999</v>
          </cell>
          <cell r="K11">
            <v>12.295999999999999</v>
          </cell>
          <cell r="L11">
            <v>9.2899999999999991</v>
          </cell>
          <cell r="M11">
            <v>15.41</v>
          </cell>
          <cell r="N11">
            <v>7.8419999999999996</v>
          </cell>
          <cell r="O11">
            <v>7.5679999999999996</v>
          </cell>
          <cell r="P11">
            <v>4.1360000000000001</v>
          </cell>
          <cell r="Q11">
            <v>1.37</v>
          </cell>
          <cell r="R11">
            <v>2.766</v>
          </cell>
          <cell r="S11">
            <v>32.259</v>
          </cell>
          <cell r="T11">
            <v>15.773999999999999</v>
          </cell>
          <cell r="U11">
            <v>16.484999999999999</v>
          </cell>
          <cell r="V11">
            <v>1329.2750000000001</v>
          </cell>
          <cell r="W11">
            <v>740.52099999999996</v>
          </cell>
          <cell r="X11">
            <v>588.75400000000002</v>
          </cell>
          <cell r="Y11">
            <v>264.96899999999999</v>
          </cell>
          <cell r="Z11">
            <v>145.476</v>
          </cell>
          <cell r="AA11">
            <v>119.494</v>
          </cell>
          <cell r="AB11">
            <v>76.680999999999997</v>
          </cell>
          <cell r="AC11">
            <v>42.768999999999998</v>
          </cell>
          <cell r="AD11">
            <v>33.911999999999999</v>
          </cell>
          <cell r="AE11">
            <v>83.472999999999999</v>
          </cell>
          <cell r="AF11">
            <v>42.783999999999999</v>
          </cell>
          <cell r="AG11">
            <v>40.689</v>
          </cell>
          <cell r="AH11">
            <v>104.815</v>
          </cell>
          <cell r="AI11">
            <v>59.923000000000002</v>
          </cell>
          <cell r="AJ11">
            <v>44.892000000000003</v>
          </cell>
          <cell r="AK11">
            <v>1064.306</v>
          </cell>
          <cell r="AL11">
            <v>595.04499999999996</v>
          </cell>
          <cell r="AM11">
            <v>469.26100000000002</v>
          </cell>
          <cell r="AN11">
            <v>505.25700000000001</v>
          </cell>
          <cell r="AO11">
            <v>277.21100000000001</v>
          </cell>
          <cell r="AP11">
            <v>228.04599999999999</v>
          </cell>
          <cell r="AQ11">
            <v>154.102</v>
          </cell>
          <cell r="AR11">
            <v>83.662000000000006</v>
          </cell>
          <cell r="AS11">
            <v>70.44</v>
          </cell>
          <cell r="AT11">
            <v>151.11500000000001</v>
          </cell>
          <cell r="AU11">
            <v>87.210999999999999</v>
          </cell>
          <cell r="AV11">
            <v>63.904000000000003</v>
          </cell>
          <cell r="AW11">
            <v>200.04</v>
          </cell>
          <cell r="AX11">
            <v>106.33799999999999</v>
          </cell>
          <cell r="AY11">
            <v>93.700999999999993</v>
          </cell>
          <cell r="AZ11">
            <v>559.04899999999998</v>
          </cell>
          <cell r="BA11">
            <v>317.834</v>
          </cell>
          <cell r="BB11">
            <v>241.215</v>
          </cell>
          <cell r="BC11">
            <v>249.09700000000001</v>
          </cell>
          <cell r="BD11">
            <v>131.47800000000001</v>
          </cell>
          <cell r="BE11">
            <v>117.619</v>
          </cell>
          <cell r="BF11">
            <v>309.952</v>
          </cell>
          <cell r="BG11">
            <v>186.35599999999999</v>
          </cell>
          <cell r="BH11">
            <v>123.596</v>
          </cell>
          <cell r="BI11">
            <v>177.05699999999999</v>
          </cell>
          <cell r="BJ11">
            <v>105.069</v>
          </cell>
          <cell r="BK11">
            <v>71.988</v>
          </cell>
          <cell r="BL11">
            <v>132.89500000000001</v>
          </cell>
          <cell r="BM11">
            <v>81.287000000000006</v>
          </cell>
          <cell r="BN11">
            <v>51.607999999999997</v>
          </cell>
          <cell r="BO11">
            <v>121.517</v>
          </cell>
          <cell r="BP11">
            <v>73.123999999999995</v>
          </cell>
          <cell r="BQ11">
            <v>48.393000000000001</v>
          </cell>
          <cell r="BR11">
            <v>1207.758</v>
          </cell>
          <cell r="BS11">
            <v>667.39700000000005</v>
          </cell>
          <cell r="BT11">
            <v>540.36199999999997</v>
          </cell>
          <cell r="BU11">
            <v>2018.203</v>
          </cell>
          <cell r="BV11">
            <v>1011.062</v>
          </cell>
          <cell r="BW11">
            <v>1007.141</v>
          </cell>
          <cell r="BX11">
            <v>362.58600000000001</v>
          </cell>
          <cell r="BY11">
            <v>184.76499999999999</v>
          </cell>
          <cell r="BZ11">
            <v>177.821</v>
          </cell>
          <cell r="CA11">
            <v>246.626</v>
          </cell>
          <cell r="CB11">
            <v>129.59100000000001</v>
          </cell>
          <cell r="CC11">
            <v>117.036</v>
          </cell>
          <cell r="CD11">
            <v>171.14400000000001</v>
          </cell>
          <cell r="CE11">
            <v>99.406000000000006</v>
          </cell>
          <cell r="CF11">
            <v>71.736999999999995</v>
          </cell>
          <cell r="CG11">
            <v>75.483000000000004</v>
          </cell>
          <cell r="CH11">
            <v>30.184000000000001</v>
          </cell>
          <cell r="CI11">
            <v>45.298000000000002</v>
          </cell>
          <cell r="CJ11">
            <v>32.889000000000003</v>
          </cell>
          <cell r="CK11">
            <v>11.167999999999999</v>
          </cell>
          <cell r="CL11">
            <v>21.721</v>
          </cell>
          <cell r="CM11">
            <v>40.478000000000002</v>
          </cell>
          <cell r="CN11">
            <v>26.114000000000001</v>
          </cell>
          <cell r="CO11">
            <v>14.364000000000001</v>
          </cell>
          <cell r="CP11">
            <v>75.481999999999999</v>
          </cell>
          <cell r="CQ11">
            <v>29.06</v>
          </cell>
          <cell r="CR11">
            <v>46.421999999999997</v>
          </cell>
          <cell r="CS11">
            <v>148.619</v>
          </cell>
          <cell r="CT11">
            <v>76.366</v>
          </cell>
          <cell r="CU11">
            <v>72.253</v>
          </cell>
          <cell r="CV11">
            <v>88.045000000000002</v>
          </cell>
          <cell r="CW11">
            <v>51.241</v>
          </cell>
          <cell r="CX11">
            <v>36.804000000000002</v>
          </cell>
          <cell r="CY11">
            <v>7.6230000000000002</v>
          </cell>
          <cell r="CZ11">
            <v>1.639</v>
          </cell>
          <cell r="DA11">
            <v>5.984</v>
          </cell>
          <cell r="DB11">
            <v>60.573</v>
          </cell>
          <cell r="DC11">
            <v>25.123999999999999</v>
          </cell>
          <cell r="DD11">
            <v>35.448999999999998</v>
          </cell>
          <cell r="DE11">
            <v>88.858000000000004</v>
          </cell>
          <cell r="DF11">
            <v>51.933</v>
          </cell>
          <cell r="DG11">
            <v>36.924999999999997</v>
          </cell>
          <cell r="DH11">
            <v>37.301000000000002</v>
          </cell>
          <cell r="DI11">
            <v>24.687000000000001</v>
          </cell>
          <cell r="DJ11">
            <v>12.614000000000001</v>
          </cell>
          <cell r="DK11">
            <v>33.470999999999997</v>
          </cell>
          <cell r="DL11">
            <v>21.882999999999999</v>
          </cell>
          <cell r="DM11">
            <v>11.589</v>
          </cell>
          <cell r="DN11">
            <v>7.2460000000000004</v>
          </cell>
          <cell r="DO11">
            <v>3.61</v>
          </cell>
          <cell r="DP11">
            <v>3.6360000000000001</v>
          </cell>
          <cell r="DQ11">
            <v>55.386000000000003</v>
          </cell>
          <cell r="DR11">
            <v>30.05</v>
          </cell>
          <cell r="DS11">
            <v>25.335999999999999</v>
          </cell>
          <cell r="DT11">
            <v>240.65899999999999</v>
          </cell>
          <cell r="DU11">
            <v>127.63800000000001</v>
          </cell>
          <cell r="DV11">
            <v>113.021</v>
          </cell>
          <cell r="DW11">
            <v>35.112000000000002</v>
          </cell>
          <cell r="DX11">
            <v>17.745000000000001</v>
          </cell>
          <cell r="DY11">
            <v>17.367000000000001</v>
          </cell>
          <cell r="DZ11">
            <v>10.324</v>
          </cell>
          <cell r="EA11">
            <v>5.8250000000000002</v>
          </cell>
          <cell r="EB11">
            <v>4.4989999999999997</v>
          </cell>
          <cell r="EC11">
            <v>11.558999999999999</v>
          </cell>
          <cell r="ED11">
            <v>5.4240000000000004</v>
          </cell>
          <cell r="EE11">
            <v>6.1349999999999998</v>
          </cell>
          <cell r="EF11">
            <v>13.228999999999999</v>
          </cell>
          <cell r="EG11">
            <v>6.4960000000000004</v>
          </cell>
          <cell r="EH11">
            <v>6.7329999999999997</v>
          </cell>
          <cell r="EI11">
            <v>205.547</v>
          </cell>
          <cell r="EJ11">
            <v>109.892</v>
          </cell>
          <cell r="EK11">
            <v>95.655000000000001</v>
          </cell>
          <cell r="EL11">
            <v>75.69</v>
          </cell>
          <cell r="EM11">
            <v>38.988</v>
          </cell>
          <cell r="EN11">
            <v>36.701999999999998</v>
          </cell>
          <cell r="EO11">
            <v>21.131</v>
          </cell>
          <cell r="EP11">
            <v>9.7959999999999994</v>
          </cell>
          <cell r="EQ11">
            <v>11.335000000000001</v>
          </cell>
          <cell r="ER11">
            <v>21.332999999999998</v>
          </cell>
          <cell r="ES11">
            <v>11.055</v>
          </cell>
          <cell r="ET11">
            <v>10.278</v>
          </cell>
          <cell r="EU11">
            <v>33.225999999999999</v>
          </cell>
          <cell r="EV11">
            <v>18.137</v>
          </cell>
          <cell r="EW11">
            <v>15.089</v>
          </cell>
          <cell r="EX11">
            <v>129.857</v>
          </cell>
          <cell r="EY11">
            <v>70.903999999999996</v>
          </cell>
          <cell r="EZ11">
            <v>58.953000000000003</v>
          </cell>
          <cell r="FA11">
            <v>53.43</v>
          </cell>
          <cell r="FB11">
            <v>26.939</v>
          </cell>
          <cell r="FC11">
            <v>26.491</v>
          </cell>
          <cell r="FD11">
            <v>76.427999999999997</v>
          </cell>
          <cell r="FE11">
            <v>43.966000000000001</v>
          </cell>
          <cell r="FF11">
            <v>32.462000000000003</v>
          </cell>
          <cell r="FG11">
            <v>44.521999999999998</v>
          </cell>
          <cell r="FH11">
            <v>25.358000000000001</v>
          </cell>
          <cell r="FI11">
            <v>19.164000000000001</v>
          </cell>
          <cell r="FJ11">
            <v>31.905999999999999</v>
          </cell>
          <cell r="FK11">
            <v>18.608000000000001</v>
          </cell>
          <cell r="FL11">
            <v>13.298</v>
          </cell>
          <cell r="FM11">
            <v>16.245000000000001</v>
          </cell>
          <cell r="FN11">
            <v>8.5690000000000008</v>
          </cell>
          <cell r="FO11">
            <v>7.6760000000000002</v>
          </cell>
          <cell r="FP11">
            <v>224.41499999999999</v>
          </cell>
          <cell r="FQ11">
            <v>119.069</v>
          </cell>
          <cell r="FR11">
            <v>105.346</v>
          </cell>
          <cell r="FS11">
            <v>416.55399999999997</v>
          </cell>
          <cell r="FT11">
            <v>204.48699999999999</v>
          </cell>
          <cell r="FU11">
            <v>212.06800000000001</v>
          </cell>
          <cell r="FV11">
            <v>65.942999999999998</v>
          </cell>
          <cell r="FW11">
            <v>32.468000000000004</v>
          </cell>
          <cell r="FX11">
            <v>33.475000000000001</v>
          </cell>
          <cell r="FY11">
            <v>43.908000000000001</v>
          </cell>
          <cell r="FZ11">
            <v>21.198</v>
          </cell>
          <cell r="GA11">
            <v>22.71</v>
          </cell>
          <cell r="GB11">
            <v>28.43</v>
          </cell>
          <cell r="GC11">
            <v>14.548</v>
          </cell>
          <cell r="GD11">
            <v>13.882</v>
          </cell>
          <cell r="GE11">
            <v>15.478999999999999</v>
          </cell>
          <cell r="GF11">
            <v>6.65</v>
          </cell>
          <cell r="GG11">
            <v>8.8290000000000006</v>
          </cell>
          <cell r="GH11">
            <v>5.7009999999999996</v>
          </cell>
          <cell r="GI11">
            <v>2.0249999999999999</v>
          </cell>
          <cell r="GJ11">
            <v>3.6760000000000002</v>
          </cell>
          <cell r="GK11">
            <v>6.4160000000000004</v>
          </cell>
          <cell r="GL11">
            <v>3.2149999999999999</v>
          </cell>
          <cell r="GM11">
            <v>3.2010000000000001</v>
          </cell>
          <cell r="GN11">
            <v>15.618</v>
          </cell>
          <cell r="GO11">
            <v>8.0549999999999997</v>
          </cell>
          <cell r="GP11">
            <v>7.5629999999999997</v>
          </cell>
          <cell r="GQ11">
            <v>21.568999999999999</v>
          </cell>
          <cell r="GR11">
            <v>10.676</v>
          </cell>
          <cell r="GS11">
            <v>10.893000000000001</v>
          </cell>
          <cell r="GT11">
            <v>11.196999999999999</v>
          </cell>
          <cell r="GU11">
            <v>5.96</v>
          </cell>
          <cell r="GV11">
            <v>5.2370000000000001</v>
          </cell>
          <cell r="GW11">
            <v>1.181</v>
          </cell>
          <cell r="GX11">
            <v>0.48699999999999999</v>
          </cell>
          <cell r="GY11">
            <v>0.69399999999999995</v>
          </cell>
          <cell r="GZ11">
            <v>10.372</v>
          </cell>
          <cell r="HA11">
            <v>4.7160000000000002</v>
          </cell>
          <cell r="HB11">
            <v>5.6559999999999997</v>
          </cell>
          <cell r="HC11">
            <v>16.71</v>
          </cell>
          <cell r="HD11">
            <v>9.1620000000000008</v>
          </cell>
          <cell r="HE11">
            <v>7.5469999999999997</v>
          </cell>
          <cell r="HF11">
            <v>7.1109999999999998</v>
          </cell>
          <cell r="HG11">
            <v>4.5460000000000003</v>
          </cell>
          <cell r="HH11">
            <v>2.5649999999999999</v>
          </cell>
          <cell r="HI11">
            <v>5.0469999999999997</v>
          </cell>
          <cell r="HJ11">
            <v>2.609</v>
          </cell>
          <cell r="HK11">
            <v>2.4390000000000001</v>
          </cell>
          <cell r="HL11">
            <v>0.66900000000000004</v>
          </cell>
          <cell r="HM11">
            <v>0.309</v>
          </cell>
          <cell r="HN11">
            <v>0.36</v>
          </cell>
          <cell r="HO11">
            <v>11.662000000000001</v>
          </cell>
          <cell r="HP11">
            <v>6.5540000000000003</v>
          </cell>
          <cell r="HQ11">
            <v>5.1079999999999997</v>
          </cell>
          <cell r="HR11">
            <v>129.005</v>
          </cell>
          <cell r="HS11">
            <v>69.322000000000003</v>
          </cell>
          <cell r="HT11">
            <v>59.683</v>
          </cell>
          <cell r="HU11">
            <v>30.593</v>
          </cell>
          <cell r="HV11">
            <v>16.404</v>
          </cell>
          <cell r="HW11">
            <v>14.19</v>
          </cell>
          <cell r="HX11">
            <v>9.4090000000000007</v>
          </cell>
          <cell r="HY11">
            <v>5.0119999999999996</v>
          </cell>
          <cell r="HZ11">
            <v>4.3970000000000002</v>
          </cell>
          <cell r="IA11">
            <v>8.3059999999999992</v>
          </cell>
          <cell r="IB11">
            <v>4.7610000000000001</v>
          </cell>
          <cell r="IC11">
            <v>3.5449999999999999</v>
          </cell>
          <cell r="ID11">
            <v>12.879</v>
          </cell>
          <cell r="IE11">
            <v>6.6310000000000002</v>
          </cell>
          <cell r="IF11">
            <v>6.2480000000000002</v>
          </cell>
          <cell r="IG11">
            <v>98.412000000000006</v>
          </cell>
          <cell r="IH11">
            <v>52.917999999999999</v>
          </cell>
          <cell r="II11">
            <v>45.493000000000002</v>
          </cell>
          <cell r="IJ11">
            <v>51.472999999999999</v>
          </cell>
          <cell r="IK11">
            <v>26.373000000000001</v>
          </cell>
          <cell r="IL11">
            <v>25.1</v>
          </cell>
          <cell r="IM11">
            <v>16.157</v>
          </cell>
          <cell r="IN11">
            <v>7.8490000000000002</v>
          </cell>
          <cell r="IO11">
            <v>8.3079999999999998</v>
          </cell>
          <cell r="IP11">
            <v>15.734</v>
          </cell>
          <cell r="IQ11">
            <v>7.9569999999999999</v>
          </cell>
        </row>
        <row r="12">
          <cell r="B12">
            <v>2.4279999999999999</v>
          </cell>
          <cell r="C12">
            <v>2.9180000000000001</v>
          </cell>
          <cell r="D12">
            <v>36.936999999999998</v>
          </cell>
          <cell r="E12">
            <v>14.064</v>
          </cell>
          <cell r="F12">
            <v>22.873000000000001</v>
          </cell>
          <cell r="G12">
            <v>49.896999999999998</v>
          </cell>
          <cell r="H12">
            <v>30.792999999999999</v>
          </cell>
          <cell r="I12">
            <v>19.103999999999999</v>
          </cell>
          <cell r="J12">
            <v>21.780999999999999</v>
          </cell>
          <cell r="K12">
            <v>13.845000000000001</v>
          </cell>
          <cell r="L12">
            <v>7.9359999999999999</v>
          </cell>
          <cell r="M12">
            <v>17.812999999999999</v>
          </cell>
          <cell r="N12">
            <v>11.907</v>
          </cell>
          <cell r="O12">
            <v>5.9059999999999997</v>
          </cell>
          <cell r="P12">
            <v>2.7280000000000002</v>
          </cell>
          <cell r="Q12">
            <v>1.571</v>
          </cell>
          <cell r="R12">
            <v>1.157</v>
          </cell>
          <cell r="S12">
            <v>32.084000000000003</v>
          </cell>
          <cell r="T12">
            <v>18.885999999999999</v>
          </cell>
          <cell r="U12">
            <v>13.198</v>
          </cell>
          <cell r="V12">
            <v>1308.1120000000001</v>
          </cell>
          <cell r="W12">
            <v>717.346</v>
          </cell>
          <cell r="X12">
            <v>590.76599999999996</v>
          </cell>
          <cell r="Y12">
            <v>231.93799999999999</v>
          </cell>
          <cell r="Z12">
            <v>131.07400000000001</v>
          </cell>
          <cell r="AA12">
            <v>100.864</v>
          </cell>
          <cell r="AB12">
            <v>58.734999999999999</v>
          </cell>
          <cell r="AC12">
            <v>32.630000000000003</v>
          </cell>
          <cell r="AD12">
            <v>26.105</v>
          </cell>
          <cell r="AE12">
            <v>61.960999999999999</v>
          </cell>
          <cell r="AF12">
            <v>34.237000000000002</v>
          </cell>
          <cell r="AG12">
            <v>27.724</v>
          </cell>
          <cell r="AH12">
            <v>111.242</v>
          </cell>
          <cell r="AI12">
            <v>64.206999999999994</v>
          </cell>
          <cell r="AJ12">
            <v>47.036000000000001</v>
          </cell>
          <cell r="AK12">
            <v>1076.174</v>
          </cell>
          <cell r="AL12">
            <v>586.27200000000005</v>
          </cell>
          <cell r="AM12">
            <v>489.90199999999999</v>
          </cell>
          <cell r="AN12">
            <v>520.346</v>
          </cell>
          <cell r="AO12">
            <v>279.10500000000002</v>
          </cell>
          <cell r="AP12">
            <v>241.24</v>
          </cell>
          <cell r="AQ12">
            <v>148.261</v>
          </cell>
          <cell r="AR12">
            <v>81.049000000000007</v>
          </cell>
          <cell r="AS12">
            <v>67.212000000000003</v>
          </cell>
          <cell r="AT12">
            <v>145.81299999999999</v>
          </cell>
          <cell r="AU12">
            <v>74.128</v>
          </cell>
          <cell r="AV12">
            <v>71.685000000000002</v>
          </cell>
          <cell r="AW12">
            <v>226.27199999999999</v>
          </cell>
          <cell r="AX12">
            <v>123.928</v>
          </cell>
          <cell r="AY12">
            <v>102.34399999999999</v>
          </cell>
          <cell r="AZ12">
            <v>555.82799999999997</v>
          </cell>
          <cell r="BA12">
            <v>307.16699999999997</v>
          </cell>
          <cell r="BB12">
            <v>248.66200000000001</v>
          </cell>
          <cell r="BC12">
            <v>258.411</v>
          </cell>
          <cell r="BD12">
            <v>140.77600000000001</v>
          </cell>
          <cell r="BE12">
            <v>117.63500000000001</v>
          </cell>
          <cell r="BF12">
            <v>297.41699999999997</v>
          </cell>
          <cell r="BG12">
            <v>166.39</v>
          </cell>
          <cell r="BH12">
            <v>131.02699999999999</v>
          </cell>
          <cell r="BI12">
            <v>176.49299999999999</v>
          </cell>
          <cell r="BJ12">
            <v>93.878</v>
          </cell>
          <cell r="BK12">
            <v>82.614999999999995</v>
          </cell>
          <cell r="BL12">
            <v>120.92400000000001</v>
          </cell>
          <cell r="BM12">
            <v>72.513000000000005</v>
          </cell>
          <cell r="BN12">
            <v>48.411000000000001</v>
          </cell>
          <cell r="BO12">
            <v>108.548</v>
          </cell>
          <cell r="BP12">
            <v>66.010999999999996</v>
          </cell>
          <cell r="BQ12">
            <v>42.537999999999997</v>
          </cell>
          <cell r="BR12">
            <v>1199.5640000000001</v>
          </cell>
          <cell r="BS12">
            <v>651.33500000000004</v>
          </cell>
          <cell r="BT12">
            <v>548.22900000000004</v>
          </cell>
          <cell r="BU12">
            <v>2014.8009999999999</v>
          </cell>
          <cell r="BV12">
            <v>1008.9589999999999</v>
          </cell>
          <cell r="BW12">
            <v>1005.843</v>
          </cell>
          <cell r="BX12">
            <v>338.34399999999999</v>
          </cell>
          <cell r="BY12">
            <v>178.99700000000001</v>
          </cell>
          <cell r="BZ12">
            <v>159.34700000000001</v>
          </cell>
          <cell r="CA12">
            <v>233.447</v>
          </cell>
          <cell r="CB12">
            <v>131.81800000000001</v>
          </cell>
          <cell r="CC12">
            <v>101.629</v>
          </cell>
          <cell r="CD12">
            <v>160.97</v>
          </cell>
          <cell r="CE12">
            <v>96.183999999999997</v>
          </cell>
          <cell r="CF12">
            <v>64.786000000000001</v>
          </cell>
          <cell r="CG12">
            <v>72.477000000000004</v>
          </cell>
          <cell r="CH12">
            <v>35.634</v>
          </cell>
          <cell r="CI12">
            <v>36.843000000000004</v>
          </cell>
          <cell r="CJ12">
            <v>29.785</v>
          </cell>
          <cell r="CK12">
            <v>12.705</v>
          </cell>
          <cell r="CL12">
            <v>17.079999999999998</v>
          </cell>
          <cell r="CM12">
            <v>40.433</v>
          </cell>
          <cell r="CN12">
            <v>23.969000000000001</v>
          </cell>
          <cell r="CO12">
            <v>16.463999999999999</v>
          </cell>
          <cell r="CP12">
            <v>64.463999999999999</v>
          </cell>
          <cell r="CQ12">
            <v>23.209</v>
          </cell>
          <cell r="CR12">
            <v>41.253999999999998</v>
          </cell>
          <cell r="CS12">
            <v>124.59</v>
          </cell>
          <cell r="CT12">
            <v>57.637</v>
          </cell>
          <cell r="CU12">
            <v>66.953000000000003</v>
          </cell>
          <cell r="CV12">
            <v>74.768000000000001</v>
          </cell>
          <cell r="CW12">
            <v>43.121000000000002</v>
          </cell>
          <cell r="CX12">
            <v>31.646999999999998</v>
          </cell>
          <cell r="CY12">
            <v>8.3070000000000004</v>
          </cell>
          <cell r="CZ12">
            <v>2.98</v>
          </cell>
          <cell r="DA12">
            <v>5.3259999999999996</v>
          </cell>
          <cell r="DB12">
            <v>49.822000000000003</v>
          </cell>
          <cell r="DC12">
            <v>14.516</v>
          </cell>
          <cell r="DD12">
            <v>35.305999999999997</v>
          </cell>
          <cell r="DE12">
            <v>88.855999999999995</v>
          </cell>
          <cell r="DF12">
            <v>55.552</v>
          </cell>
          <cell r="DG12">
            <v>33.304000000000002</v>
          </cell>
          <cell r="DH12">
            <v>43.32</v>
          </cell>
          <cell r="DI12">
            <v>28.367000000000001</v>
          </cell>
          <cell r="DJ12">
            <v>14.952</v>
          </cell>
          <cell r="DK12">
            <v>33.78</v>
          </cell>
          <cell r="DL12">
            <v>22.89</v>
          </cell>
          <cell r="DM12">
            <v>10.891</v>
          </cell>
          <cell r="DN12">
            <v>3.9670000000000001</v>
          </cell>
          <cell r="DO12">
            <v>1.716</v>
          </cell>
          <cell r="DP12">
            <v>2.2519999999999998</v>
          </cell>
          <cell r="DQ12">
            <v>55.075000000000003</v>
          </cell>
          <cell r="DR12">
            <v>32.661999999999999</v>
          </cell>
          <cell r="DS12">
            <v>22.413</v>
          </cell>
          <cell r="DT12">
            <v>237.19399999999999</v>
          </cell>
          <cell r="DU12">
            <v>125.102</v>
          </cell>
          <cell r="DV12">
            <v>112.093</v>
          </cell>
          <cell r="DW12">
            <v>36.542000000000002</v>
          </cell>
          <cell r="DX12">
            <v>17.135000000000002</v>
          </cell>
          <cell r="DY12">
            <v>19.407</v>
          </cell>
          <cell r="DZ12">
            <v>11.991</v>
          </cell>
          <cell r="EA12">
            <v>5.2539999999999996</v>
          </cell>
          <cell r="EB12">
            <v>6.7370000000000001</v>
          </cell>
          <cell r="EC12">
            <v>9.923</v>
          </cell>
          <cell r="ED12">
            <v>4.4429999999999996</v>
          </cell>
          <cell r="EE12">
            <v>5.4790000000000001</v>
          </cell>
          <cell r="EF12">
            <v>14.628</v>
          </cell>
          <cell r="EG12">
            <v>7.4370000000000003</v>
          </cell>
          <cell r="EH12">
            <v>7.1909999999999998</v>
          </cell>
          <cell r="EI12">
            <v>200.65299999999999</v>
          </cell>
          <cell r="EJ12">
            <v>107.967</v>
          </cell>
          <cell r="EK12">
            <v>92.686000000000007</v>
          </cell>
          <cell r="EL12">
            <v>75.918999999999997</v>
          </cell>
          <cell r="EM12">
            <v>39.902000000000001</v>
          </cell>
          <cell r="EN12">
            <v>36.017000000000003</v>
          </cell>
          <cell r="EO12">
            <v>21.331</v>
          </cell>
          <cell r="EP12">
            <v>11.375</v>
          </cell>
          <cell r="EQ12">
            <v>9.9570000000000007</v>
          </cell>
          <cell r="ER12">
            <v>21.984000000000002</v>
          </cell>
          <cell r="ES12">
            <v>11.398999999999999</v>
          </cell>
          <cell r="ET12">
            <v>10.585000000000001</v>
          </cell>
          <cell r="EU12">
            <v>32.603000000000002</v>
          </cell>
          <cell r="EV12">
            <v>17.128</v>
          </cell>
          <cell r="EW12">
            <v>15.475</v>
          </cell>
          <cell r="EX12">
            <v>124.73399999999999</v>
          </cell>
          <cell r="EY12">
            <v>68.064999999999998</v>
          </cell>
          <cell r="EZ12">
            <v>56.668999999999997</v>
          </cell>
          <cell r="FA12">
            <v>49.786999999999999</v>
          </cell>
          <cell r="FB12">
            <v>25.927</v>
          </cell>
          <cell r="FC12">
            <v>23.86</v>
          </cell>
          <cell r="FD12">
            <v>74.947000000000003</v>
          </cell>
          <cell r="FE12">
            <v>42.137999999999998</v>
          </cell>
          <cell r="FF12">
            <v>32.808999999999997</v>
          </cell>
          <cell r="FG12">
            <v>42.249000000000002</v>
          </cell>
          <cell r="FH12">
            <v>23.47</v>
          </cell>
          <cell r="FI12">
            <v>18.779</v>
          </cell>
          <cell r="FJ12">
            <v>32.698</v>
          </cell>
          <cell r="FK12">
            <v>18.667999999999999</v>
          </cell>
          <cell r="FL12">
            <v>14.03</v>
          </cell>
          <cell r="FM12">
            <v>16.34</v>
          </cell>
          <cell r="FN12">
            <v>8.4</v>
          </cell>
          <cell r="FO12">
            <v>7.94</v>
          </cell>
          <cell r="FP12">
            <v>220.85400000000001</v>
          </cell>
          <cell r="FQ12">
            <v>116.702</v>
          </cell>
          <cell r="FR12">
            <v>104.152</v>
          </cell>
          <cell r="FS12">
            <v>417.06599999999997</v>
          </cell>
          <cell r="FT12">
            <v>205.47900000000001</v>
          </cell>
          <cell r="FU12">
            <v>211.58699999999999</v>
          </cell>
          <cell r="FV12">
            <v>63.582000000000001</v>
          </cell>
          <cell r="FW12">
            <v>33.017000000000003</v>
          </cell>
          <cell r="FX12">
            <v>30.565000000000001</v>
          </cell>
          <cell r="FY12">
            <v>42.868000000000002</v>
          </cell>
          <cell r="FZ12">
            <v>22.411000000000001</v>
          </cell>
          <cell r="GA12">
            <v>20.457000000000001</v>
          </cell>
          <cell r="GB12">
            <v>25.904</v>
          </cell>
          <cell r="GC12">
            <v>15.102</v>
          </cell>
          <cell r="GD12">
            <v>10.802</v>
          </cell>
          <cell r="GE12">
            <v>16.963999999999999</v>
          </cell>
          <cell r="GF12">
            <v>7.3090000000000002</v>
          </cell>
          <cell r="GG12">
            <v>9.6549999999999994</v>
          </cell>
          <cell r="GH12">
            <v>4.702</v>
          </cell>
          <cell r="GI12">
            <v>2.4260000000000002</v>
          </cell>
          <cell r="GJ12">
            <v>2.2759999999999998</v>
          </cell>
          <cell r="GK12">
            <v>6.6440000000000001</v>
          </cell>
          <cell r="GL12">
            <v>3.7090000000000001</v>
          </cell>
          <cell r="GM12">
            <v>2.9350000000000001</v>
          </cell>
          <cell r="GN12">
            <v>14.069000000000001</v>
          </cell>
          <cell r="GO12">
            <v>6.8970000000000002</v>
          </cell>
          <cell r="GP12">
            <v>7.1719999999999997</v>
          </cell>
          <cell r="GQ12">
            <v>21.343</v>
          </cell>
          <cell r="GR12">
            <v>9.8949999999999996</v>
          </cell>
          <cell r="GS12">
            <v>11.448</v>
          </cell>
          <cell r="GT12">
            <v>10.83</v>
          </cell>
          <cell r="GU12">
            <v>5.5919999999999996</v>
          </cell>
          <cell r="GV12">
            <v>5.2380000000000004</v>
          </cell>
          <cell r="GW12">
            <v>1.103</v>
          </cell>
          <cell r="GX12">
            <v>0.56399999999999995</v>
          </cell>
          <cell r="GY12">
            <v>0.53900000000000003</v>
          </cell>
          <cell r="GZ12">
            <v>10.512</v>
          </cell>
          <cell r="HA12">
            <v>4.3029999999999999</v>
          </cell>
          <cell r="HB12">
            <v>6.2089999999999996</v>
          </cell>
          <cell r="HC12">
            <v>15.711</v>
          </cell>
          <cell r="HD12">
            <v>9.1110000000000007</v>
          </cell>
          <cell r="HE12">
            <v>6.6</v>
          </cell>
          <cell r="HF12">
            <v>4.0510000000000002</v>
          </cell>
          <cell r="HG12">
            <v>2.7229999999999999</v>
          </cell>
          <cell r="HH12">
            <v>1.3280000000000001</v>
          </cell>
          <cell r="HI12">
            <v>5.51</v>
          </cell>
          <cell r="HJ12">
            <v>2.8079999999999998</v>
          </cell>
          <cell r="HK12">
            <v>2.702</v>
          </cell>
          <cell r="HL12">
            <v>1.0860000000000001</v>
          </cell>
          <cell r="HM12">
            <v>0.39800000000000002</v>
          </cell>
          <cell r="HN12">
            <v>0.68799999999999994</v>
          </cell>
          <cell r="HO12">
            <v>10.201000000000001</v>
          </cell>
          <cell r="HP12">
            <v>6.3029999999999999</v>
          </cell>
          <cell r="HQ12">
            <v>3.8980000000000001</v>
          </cell>
          <cell r="HR12">
            <v>126.261</v>
          </cell>
          <cell r="HS12">
            <v>66.637</v>
          </cell>
          <cell r="HT12">
            <v>59.622999999999998</v>
          </cell>
          <cell r="HU12">
            <v>21.739000000000001</v>
          </cell>
          <cell r="HV12">
            <v>10.356999999999999</v>
          </cell>
          <cell r="HW12">
            <v>11.382</v>
          </cell>
          <cell r="HX12">
            <v>6.0380000000000003</v>
          </cell>
          <cell r="HY12">
            <v>2.57</v>
          </cell>
          <cell r="HZ12">
            <v>3.468</v>
          </cell>
          <cell r="IA12">
            <v>5.6109999999999998</v>
          </cell>
          <cell r="IB12">
            <v>3.0510000000000002</v>
          </cell>
          <cell r="IC12">
            <v>2.56</v>
          </cell>
          <cell r="ID12">
            <v>10.09</v>
          </cell>
          <cell r="IE12">
            <v>4.7359999999999998</v>
          </cell>
          <cell r="IF12">
            <v>5.3540000000000001</v>
          </cell>
          <cell r="IG12">
            <v>104.52200000000001</v>
          </cell>
          <cell r="IH12">
            <v>56.280999999999999</v>
          </cell>
          <cell r="II12">
            <v>48.241</v>
          </cell>
          <cell r="IJ12">
            <v>51.695999999999998</v>
          </cell>
          <cell r="IK12">
            <v>27.077000000000002</v>
          </cell>
          <cell r="IL12">
            <v>24.619</v>
          </cell>
          <cell r="IM12">
            <v>19.044</v>
          </cell>
          <cell r="IN12">
            <v>10.090999999999999</v>
          </cell>
          <cell r="IO12">
            <v>8.9529999999999994</v>
          </cell>
          <cell r="IP12">
            <v>15.631</v>
          </cell>
          <cell r="IQ12">
            <v>8.5630000000000006</v>
          </cell>
        </row>
        <row r="13">
          <cell r="B13">
            <v>2.4830000000000001</v>
          </cell>
          <cell r="C13">
            <v>5.9610000000000003</v>
          </cell>
          <cell r="D13">
            <v>33.365000000000002</v>
          </cell>
          <cell r="E13">
            <v>13.795</v>
          </cell>
          <cell r="F13">
            <v>19.568999999999999</v>
          </cell>
          <cell r="G13">
            <v>45.573999999999998</v>
          </cell>
          <cell r="H13">
            <v>26.234000000000002</v>
          </cell>
          <cell r="I13">
            <v>19.341000000000001</v>
          </cell>
          <cell r="J13">
            <v>21.358000000000001</v>
          </cell>
          <cell r="K13">
            <v>11.358000000000001</v>
          </cell>
          <cell r="L13">
            <v>10</v>
          </cell>
          <cell r="M13">
            <v>16.759</v>
          </cell>
          <cell r="N13">
            <v>9.7910000000000004</v>
          </cell>
          <cell r="O13">
            <v>6.968</v>
          </cell>
          <cell r="P13">
            <v>3.585</v>
          </cell>
          <cell r="Q13">
            <v>1.901</v>
          </cell>
          <cell r="R13">
            <v>1.6850000000000001</v>
          </cell>
          <cell r="S13">
            <v>28.815000000000001</v>
          </cell>
          <cell r="T13">
            <v>16.442</v>
          </cell>
          <cell r="U13">
            <v>12.372999999999999</v>
          </cell>
          <cell r="V13">
            <v>1304.2059999999999</v>
          </cell>
          <cell r="W13">
            <v>716.04499999999996</v>
          </cell>
          <cell r="X13">
            <v>588.16200000000003</v>
          </cell>
          <cell r="Y13">
            <v>224.09899999999999</v>
          </cell>
          <cell r="Z13">
            <v>121.54600000000001</v>
          </cell>
          <cell r="AA13">
            <v>102.55200000000001</v>
          </cell>
          <cell r="AB13">
            <v>68.700999999999993</v>
          </cell>
          <cell r="AC13">
            <v>38.637999999999998</v>
          </cell>
          <cell r="AD13">
            <v>30.062999999999999</v>
          </cell>
          <cell r="AE13">
            <v>68.765000000000001</v>
          </cell>
          <cell r="AF13">
            <v>36.817999999999998</v>
          </cell>
          <cell r="AG13">
            <v>31.946999999999999</v>
          </cell>
          <cell r="AH13">
            <v>86.632000000000005</v>
          </cell>
          <cell r="AI13">
            <v>46.09</v>
          </cell>
          <cell r="AJ13">
            <v>40.542000000000002</v>
          </cell>
          <cell r="AK13">
            <v>1080.1079999999999</v>
          </cell>
          <cell r="AL13">
            <v>594.49800000000005</v>
          </cell>
          <cell r="AM13">
            <v>485.61</v>
          </cell>
          <cell r="AN13">
            <v>508.52499999999998</v>
          </cell>
          <cell r="AO13">
            <v>274.904</v>
          </cell>
          <cell r="AP13">
            <v>233.62100000000001</v>
          </cell>
          <cell r="AQ13">
            <v>135.34299999999999</v>
          </cell>
          <cell r="AR13">
            <v>64.245999999999995</v>
          </cell>
          <cell r="AS13">
            <v>71.096999999999994</v>
          </cell>
          <cell r="AT13">
            <v>156.29300000000001</v>
          </cell>
          <cell r="AU13">
            <v>87.867999999999995</v>
          </cell>
          <cell r="AV13">
            <v>68.424999999999997</v>
          </cell>
          <cell r="AW13">
            <v>216.88900000000001</v>
          </cell>
          <cell r="AX13">
            <v>122.79</v>
          </cell>
          <cell r="AY13">
            <v>94.099000000000004</v>
          </cell>
          <cell r="AZ13">
            <v>571.58299999999997</v>
          </cell>
          <cell r="BA13">
            <v>319.59399999999999</v>
          </cell>
          <cell r="BB13">
            <v>251.988</v>
          </cell>
          <cell r="BC13">
            <v>265.13299999999998</v>
          </cell>
          <cell r="BD13">
            <v>144.94800000000001</v>
          </cell>
          <cell r="BE13">
            <v>120.185</v>
          </cell>
          <cell r="BF13">
            <v>306.45</v>
          </cell>
          <cell r="BG13">
            <v>174.64599999999999</v>
          </cell>
          <cell r="BH13">
            <v>131.804</v>
          </cell>
          <cell r="BI13">
            <v>184.005</v>
          </cell>
          <cell r="BJ13">
            <v>100.313</v>
          </cell>
          <cell r="BK13">
            <v>83.691999999999993</v>
          </cell>
          <cell r="BL13">
            <v>122.444</v>
          </cell>
          <cell r="BM13">
            <v>74.332999999999998</v>
          </cell>
          <cell r="BN13">
            <v>48.110999999999997</v>
          </cell>
          <cell r="BO13">
            <v>98.638999999999996</v>
          </cell>
          <cell r="BP13">
            <v>60.137</v>
          </cell>
          <cell r="BQ13">
            <v>38.502000000000002</v>
          </cell>
          <cell r="BR13">
            <v>1205.568</v>
          </cell>
          <cell r="BS13">
            <v>655.90700000000004</v>
          </cell>
          <cell r="BT13">
            <v>549.66</v>
          </cell>
          <cell r="BU13">
            <v>2034.9770000000001</v>
          </cell>
          <cell r="BV13">
            <v>1017.896</v>
          </cell>
          <cell r="BW13">
            <v>1017.08</v>
          </cell>
          <cell r="BX13">
            <v>325.42500000000001</v>
          </cell>
          <cell r="BY13">
            <v>158.745</v>
          </cell>
          <cell r="BZ13">
            <v>166.68</v>
          </cell>
          <cell r="CA13">
            <v>209.06399999999999</v>
          </cell>
          <cell r="CB13">
            <v>113.78</v>
          </cell>
          <cell r="CC13">
            <v>95.284000000000006</v>
          </cell>
          <cell r="CD13">
            <v>138.47900000000001</v>
          </cell>
          <cell r="CE13">
            <v>83.123000000000005</v>
          </cell>
          <cell r="CF13">
            <v>55.356000000000002</v>
          </cell>
          <cell r="CG13">
            <v>70.584999999999994</v>
          </cell>
          <cell r="CH13">
            <v>30.658000000000001</v>
          </cell>
          <cell r="CI13">
            <v>39.927</v>
          </cell>
          <cell r="CJ13">
            <v>38.225000000000001</v>
          </cell>
          <cell r="CK13">
            <v>17.149999999999999</v>
          </cell>
          <cell r="CL13">
            <v>21.074999999999999</v>
          </cell>
          <cell r="CM13">
            <v>37.875</v>
          </cell>
          <cell r="CN13">
            <v>19.513999999999999</v>
          </cell>
          <cell r="CO13">
            <v>18.36</v>
          </cell>
          <cell r="CP13">
            <v>78.486000000000004</v>
          </cell>
          <cell r="CQ13">
            <v>25.45</v>
          </cell>
          <cell r="CR13">
            <v>53.036000000000001</v>
          </cell>
          <cell r="CS13">
            <v>116.937</v>
          </cell>
          <cell r="CT13">
            <v>45.195</v>
          </cell>
          <cell r="CU13">
            <v>71.742000000000004</v>
          </cell>
          <cell r="CV13">
            <v>61.066000000000003</v>
          </cell>
          <cell r="CW13">
            <v>31.186</v>
          </cell>
          <cell r="CX13">
            <v>29.88</v>
          </cell>
          <cell r="CY13">
            <v>6.2160000000000002</v>
          </cell>
          <cell r="CZ13">
            <v>3.3250000000000002</v>
          </cell>
          <cell r="DA13">
            <v>2.891</v>
          </cell>
          <cell r="DB13">
            <v>55.871000000000002</v>
          </cell>
          <cell r="DC13">
            <v>14.009</v>
          </cell>
          <cell r="DD13">
            <v>41.862000000000002</v>
          </cell>
          <cell r="DE13">
            <v>98.061999999999998</v>
          </cell>
          <cell r="DF13">
            <v>59.905999999999999</v>
          </cell>
          <cell r="DG13">
            <v>38.155999999999999</v>
          </cell>
          <cell r="DH13">
            <v>50.286000000000001</v>
          </cell>
          <cell r="DI13">
            <v>35.978999999999999</v>
          </cell>
          <cell r="DJ13">
            <v>14.307</v>
          </cell>
          <cell r="DK13">
            <v>37.573</v>
          </cell>
          <cell r="DL13">
            <v>28.951000000000001</v>
          </cell>
          <cell r="DM13">
            <v>8.6219999999999999</v>
          </cell>
          <cell r="DN13">
            <v>5.7910000000000004</v>
          </cell>
          <cell r="DO13">
            <v>3.2810000000000001</v>
          </cell>
          <cell r="DP13">
            <v>2.5110000000000001</v>
          </cell>
          <cell r="DQ13">
            <v>60.49</v>
          </cell>
          <cell r="DR13">
            <v>30.954999999999998</v>
          </cell>
          <cell r="DS13">
            <v>29.533999999999999</v>
          </cell>
          <cell r="DT13">
            <v>239.97</v>
          </cell>
          <cell r="DU13">
            <v>127.145</v>
          </cell>
          <cell r="DV13">
            <v>112.825</v>
          </cell>
          <cell r="DW13">
            <v>40.127000000000002</v>
          </cell>
          <cell r="DX13">
            <v>21.268000000000001</v>
          </cell>
          <cell r="DY13">
            <v>18.858000000000001</v>
          </cell>
          <cell r="DZ13">
            <v>10.532999999999999</v>
          </cell>
          <cell r="EA13">
            <v>6.02</v>
          </cell>
          <cell r="EB13">
            <v>4.5119999999999996</v>
          </cell>
          <cell r="EC13">
            <v>11.816000000000001</v>
          </cell>
          <cell r="ED13">
            <v>6.18</v>
          </cell>
          <cell r="EE13">
            <v>5.6349999999999998</v>
          </cell>
          <cell r="EF13">
            <v>17.779</v>
          </cell>
          <cell r="EG13">
            <v>9.0679999999999996</v>
          </cell>
          <cell r="EH13">
            <v>8.7110000000000003</v>
          </cell>
          <cell r="EI13">
            <v>199.84299999999999</v>
          </cell>
          <cell r="EJ13">
            <v>105.877</v>
          </cell>
          <cell r="EK13">
            <v>93.965999999999994</v>
          </cell>
          <cell r="EL13">
            <v>76.034999999999997</v>
          </cell>
          <cell r="EM13">
            <v>39.493000000000002</v>
          </cell>
          <cell r="EN13">
            <v>36.542000000000002</v>
          </cell>
          <cell r="EO13">
            <v>21.94</v>
          </cell>
          <cell r="EP13">
            <v>10.701000000000001</v>
          </cell>
          <cell r="EQ13">
            <v>11.239000000000001</v>
          </cell>
          <cell r="ER13">
            <v>22.126999999999999</v>
          </cell>
          <cell r="ES13">
            <v>10.446</v>
          </cell>
          <cell r="ET13">
            <v>11.680999999999999</v>
          </cell>
          <cell r="EU13">
            <v>31.966999999999999</v>
          </cell>
          <cell r="EV13">
            <v>18.344999999999999</v>
          </cell>
          <cell r="EW13">
            <v>13.622</v>
          </cell>
          <cell r="EX13">
            <v>123.80800000000001</v>
          </cell>
          <cell r="EY13">
            <v>66.384</v>
          </cell>
          <cell r="EZ13">
            <v>57.423999999999999</v>
          </cell>
          <cell r="FA13">
            <v>47.210999999999999</v>
          </cell>
          <cell r="FB13">
            <v>24.478000000000002</v>
          </cell>
          <cell r="FC13">
            <v>22.733000000000001</v>
          </cell>
          <cell r="FD13">
            <v>76.596999999999994</v>
          </cell>
          <cell r="FE13">
            <v>41.905999999999999</v>
          </cell>
          <cell r="FF13">
            <v>34.691000000000003</v>
          </cell>
          <cell r="FG13">
            <v>46.334000000000003</v>
          </cell>
          <cell r="FH13">
            <v>24.309000000000001</v>
          </cell>
          <cell r="FI13">
            <v>22.024999999999999</v>
          </cell>
          <cell r="FJ13">
            <v>30.263000000000002</v>
          </cell>
          <cell r="FK13">
            <v>17.597000000000001</v>
          </cell>
          <cell r="FL13">
            <v>12.666</v>
          </cell>
          <cell r="FM13">
            <v>17.721</v>
          </cell>
          <cell r="FN13">
            <v>10.113</v>
          </cell>
          <cell r="FO13">
            <v>7.6079999999999997</v>
          </cell>
          <cell r="FP13">
            <v>222.249</v>
          </cell>
          <cell r="FQ13">
            <v>117.032</v>
          </cell>
          <cell r="FR13">
            <v>105.217</v>
          </cell>
          <cell r="FS13">
            <v>422.08199999999999</v>
          </cell>
          <cell r="FT13">
            <v>207.596</v>
          </cell>
          <cell r="FU13">
            <v>214.48599999999999</v>
          </cell>
          <cell r="FV13">
            <v>65.62</v>
          </cell>
          <cell r="FW13">
            <v>32.646000000000001</v>
          </cell>
          <cell r="FX13">
            <v>32.973999999999997</v>
          </cell>
          <cell r="FY13">
            <v>43.116999999999997</v>
          </cell>
          <cell r="FZ13">
            <v>21.207000000000001</v>
          </cell>
          <cell r="GA13">
            <v>21.91</v>
          </cell>
          <cell r="GB13">
            <v>27.167000000000002</v>
          </cell>
          <cell r="GC13">
            <v>15.343</v>
          </cell>
          <cell r="GD13">
            <v>11.824</v>
          </cell>
          <cell r="GE13">
            <v>15.95</v>
          </cell>
          <cell r="GF13">
            <v>5.8639999999999999</v>
          </cell>
          <cell r="GG13">
            <v>10.086</v>
          </cell>
          <cell r="GH13">
            <v>6.2809999999999997</v>
          </cell>
          <cell r="GI13">
            <v>2.802</v>
          </cell>
          <cell r="GJ13">
            <v>3.48</v>
          </cell>
          <cell r="GK13">
            <v>6.1</v>
          </cell>
          <cell r="GL13">
            <v>3.2639999999999998</v>
          </cell>
          <cell r="GM13">
            <v>2.8359999999999999</v>
          </cell>
          <cell r="GN13">
            <v>16.402999999999999</v>
          </cell>
          <cell r="GO13">
            <v>8.1739999999999995</v>
          </cell>
          <cell r="GP13">
            <v>8.2289999999999992</v>
          </cell>
          <cell r="GQ13">
            <v>24.771000000000001</v>
          </cell>
          <cell r="GR13">
            <v>12.202</v>
          </cell>
          <cell r="GS13">
            <v>12.569000000000001</v>
          </cell>
          <cell r="GT13">
            <v>12.919</v>
          </cell>
          <cell r="GU13">
            <v>7.5369999999999999</v>
          </cell>
          <cell r="GV13">
            <v>5.3819999999999997</v>
          </cell>
          <cell r="GW13">
            <v>2.0609999999999999</v>
          </cell>
          <cell r="GX13">
            <v>1.3240000000000001</v>
          </cell>
          <cell r="GY13">
            <v>0.73799999999999999</v>
          </cell>
          <cell r="GZ13">
            <v>11.852</v>
          </cell>
          <cell r="HA13">
            <v>4.6639999999999997</v>
          </cell>
          <cell r="HB13">
            <v>7.1870000000000003</v>
          </cell>
          <cell r="HC13">
            <v>15.454000000000001</v>
          </cell>
          <cell r="HD13">
            <v>9.3510000000000009</v>
          </cell>
          <cell r="HE13">
            <v>6.1040000000000001</v>
          </cell>
          <cell r="HF13">
            <v>5.4610000000000003</v>
          </cell>
          <cell r="HG13">
            <v>3.681</v>
          </cell>
          <cell r="HH13">
            <v>1.78</v>
          </cell>
          <cell r="HI13">
            <v>4.8029999999999999</v>
          </cell>
          <cell r="HJ13">
            <v>2.5760000000000001</v>
          </cell>
          <cell r="HK13">
            <v>2.226</v>
          </cell>
          <cell r="HL13">
            <v>1.0409999999999999</v>
          </cell>
          <cell r="HM13">
            <v>0.38500000000000001</v>
          </cell>
          <cell r="HN13">
            <v>0.65600000000000003</v>
          </cell>
          <cell r="HO13">
            <v>10.651999999999999</v>
          </cell>
          <cell r="HP13">
            <v>6.774</v>
          </cell>
          <cell r="HQ13">
            <v>3.8769999999999998</v>
          </cell>
          <cell r="HR13">
            <v>137.946</v>
          </cell>
          <cell r="HS13">
            <v>74.911000000000001</v>
          </cell>
          <cell r="HT13">
            <v>63.034999999999997</v>
          </cell>
          <cell r="HU13">
            <v>27.337</v>
          </cell>
          <cell r="HV13">
            <v>14.375999999999999</v>
          </cell>
          <cell r="HW13">
            <v>12.962</v>
          </cell>
          <cell r="HX13">
            <v>6.92</v>
          </cell>
          <cell r="HY13">
            <v>3.7290000000000001</v>
          </cell>
          <cell r="HZ13">
            <v>3.1909999999999998</v>
          </cell>
          <cell r="IA13">
            <v>6.6879999999999997</v>
          </cell>
          <cell r="IB13">
            <v>3.5649999999999999</v>
          </cell>
          <cell r="IC13">
            <v>3.1230000000000002</v>
          </cell>
          <cell r="ID13">
            <v>13.73</v>
          </cell>
          <cell r="IE13">
            <v>7.0819999999999999</v>
          </cell>
          <cell r="IF13">
            <v>6.6479999999999997</v>
          </cell>
          <cell r="IG13">
            <v>110.608</v>
          </cell>
          <cell r="IH13">
            <v>60.536000000000001</v>
          </cell>
          <cell r="II13">
            <v>50.073</v>
          </cell>
          <cell r="IJ13">
            <v>55.249000000000002</v>
          </cell>
          <cell r="IK13">
            <v>29.797000000000001</v>
          </cell>
          <cell r="IL13">
            <v>25.452000000000002</v>
          </cell>
          <cell r="IM13">
            <v>18.994</v>
          </cell>
          <cell r="IN13">
            <v>10.005000000000001</v>
          </cell>
          <cell r="IO13">
            <v>8.9890000000000008</v>
          </cell>
          <cell r="IP13">
            <v>14.198</v>
          </cell>
          <cell r="IQ13">
            <v>8</v>
          </cell>
        </row>
        <row r="14">
          <cell r="B14">
            <v>1.5009999999999999</v>
          </cell>
          <cell r="C14">
            <v>4.7759999999999998</v>
          </cell>
          <cell r="D14">
            <v>33.311</v>
          </cell>
          <cell r="E14">
            <v>15.962999999999999</v>
          </cell>
          <cell r="F14">
            <v>17.347999999999999</v>
          </cell>
          <cell r="G14">
            <v>37.526000000000003</v>
          </cell>
          <cell r="H14">
            <v>21.594999999999999</v>
          </cell>
          <cell r="I14">
            <v>15.930999999999999</v>
          </cell>
          <cell r="J14">
            <v>15.028</v>
          </cell>
          <cell r="K14">
            <v>8.3759999999999994</v>
          </cell>
          <cell r="L14">
            <v>6.6509999999999998</v>
          </cell>
          <cell r="M14">
            <v>15.601000000000001</v>
          </cell>
          <cell r="N14">
            <v>8.2149999999999999</v>
          </cell>
          <cell r="O14">
            <v>7.3860000000000001</v>
          </cell>
          <cell r="P14">
            <v>4.194</v>
          </cell>
          <cell r="Q14">
            <v>2.3660000000000001</v>
          </cell>
          <cell r="R14">
            <v>1.829</v>
          </cell>
          <cell r="S14">
            <v>21.925000000000001</v>
          </cell>
          <cell r="T14">
            <v>13.381</v>
          </cell>
          <cell r="U14">
            <v>8.5449999999999999</v>
          </cell>
          <cell r="V14">
            <v>1331.0229999999999</v>
          </cell>
          <cell r="W14">
            <v>717.20399999999995</v>
          </cell>
          <cell r="X14">
            <v>613.81899999999996</v>
          </cell>
          <cell r="Y14">
            <v>240.46</v>
          </cell>
          <cell r="Z14">
            <v>134.708</v>
          </cell>
          <cell r="AA14">
            <v>105.751</v>
          </cell>
          <cell r="AB14">
            <v>70.213999999999999</v>
          </cell>
          <cell r="AC14">
            <v>40.110999999999997</v>
          </cell>
          <cell r="AD14">
            <v>30.103000000000002</v>
          </cell>
          <cell r="AE14">
            <v>70.671999999999997</v>
          </cell>
          <cell r="AF14">
            <v>42.994</v>
          </cell>
          <cell r="AG14">
            <v>27.678000000000001</v>
          </cell>
          <cell r="AH14">
            <v>99.573999999999998</v>
          </cell>
          <cell r="AI14">
            <v>51.603000000000002</v>
          </cell>
          <cell r="AJ14">
            <v>47.97</v>
          </cell>
          <cell r="AK14">
            <v>1090.5630000000001</v>
          </cell>
          <cell r="AL14">
            <v>582.495</v>
          </cell>
          <cell r="AM14">
            <v>508.06799999999998</v>
          </cell>
          <cell r="AN14">
            <v>476.40899999999999</v>
          </cell>
          <cell r="AO14">
            <v>253.02</v>
          </cell>
          <cell r="AP14">
            <v>223.38900000000001</v>
          </cell>
          <cell r="AQ14">
            <v>129.63200000000001</v>
          </cell>
          <cell r="AR14">
            <v>67.983000000000004</v>
          </cell>
          <cell r="AS14">
            <v>61.649000000000001</v>
          </cell>
          <cell r="AT14">
            <v>146.333</v>
          </cell>
          <cell r="AU14">
            <v>81.465000000000003</v>
          </cell>
          <cell r="AV14">
            <v>64.867999999999995</v>
          </cell>
          <cell r="AW14">
            <v>200.44399999999999</v>
          </cell>
          <cell r="AX14">
            <v>103.572</v>
          </cell>
          <cell r="AY14">
            <v>96.872</v>
          </cell>
          <cell r="AZ14">
            <v>614.154</v>
          </cell>
          <cell r="BA14">
            <v>329.47500000000002</v>
          </cell>
          <cell r="BB14">
            <v>284.67899999999997</v>
          </cell>
          <cell r="BC14">
            <v>277.64100000000002</v>
          </cell>
          <cell r="BD14">
            <v>145.98400000000001</v>
          </cell>
          <cell r="BE14">
            <v>131.65700000000001</v>
          </cell>
          <cell r="BF14">
            <v>336.51299999999998</v>
          </cell>
          <cell r="BG14">
            <v>183.49100000000001</v>
          </cell>
          <cell r="BH14">
            <v>153.02199999999999</v>
          </cell>
          <cell r="BI14">
            <v>206.334</v>
          </cell>
          <cell r="BJ14">
            <v>105.20699999999999</v>
          </cell>
          <cell r="BK14">
            <v>101.126</v>
          </cell>
          <cell r="BL14">
            <v>130.18</v>
          </cell>
          <cell r="BM14">
            <v>78.284000000000006</v>
          </cell>
          <cell r="BN14">
            <v>51.896000000000001</v>
          </cell>
          <cell r="BO14">
            <v>98.468000000000004</v>
          </cell>
          <cell r="BP14">
            <v>60.978000000000002</v>
          </cell>
          <cell r="BQ14">
            <v>37.488999999999997</v>
          </cell>
          <cell r="BR14">
            <v>1232.5550000000001</v>
          </cell>
          <cell r="BS14">
            <v>656.22500000000002</v>
          </cell>
          <cell r="BT14">
            <v>576.33000000000004</v>
          </cell>
          <cell r="BU14">
            <v>2057.66</v>
          </cell>
          <cell r="BV14">
            <v>1021.638</v>
          </cell>
          <cell r="BW14">
            <v>1036.021</v>
          </cell>
          <cell r="BX14">
            <v>322.13799999999998</v>
          </cell>
          <cell r="BY14">
            <v>165.21899999999999</v>
          </cell>
          <cell r="BZ14">
            <v>156.91900000000001</v>
          </cell>
          <cell r="CA14">
            <v>220.203</v>
          </cell>
          <cell r="CB14">
            <v>120.652</v>
          </cell>
          <cell r="CC14">
            <v>99.551000000000002</v>
          </cell>
          <cell r="CD14">
            <v>149.59</v>
          </cell>
          <cell r="CE14">
            <v>88.8</v>
          </cell>
          <cell r="CF14">
            <v>60.790999999999997</v>
          </cell>
          <cell r="CG14">
            <v>70.613</v>
          </cell>
          <cell r="CH14">
            <v>31.852</v>
          </cell>
          <cell r="CI14">
            <v>38.761000000000003</v>
          </cell>
          <cell r="CJ14">
            <v>33.9</v>
          </cell>
          <cell r="CK14">
            <v>16.46</v>
          </cell>
          <cell r="CL14">
            <v>17.439</v>
          </cell>
          <cell r="CM14">
            <v>36.012999999999998</v>
          </cell>
          <cell r="CN14">
            <v>19.518000000000001</v>
          </cell>
          <cell r="CO14">
            <v>16.495000000000001</v>
          </cell>
          <cell r="CP14">
            <v>65.921000000000006</v>
          </cell>
          <cell r="CQ14">
            <v>25.048999999999999</v>
          </cell>
          <cell r="CR14">
            <v>40.872999999999998</v>
          </cell>
          <cell r="CS14">
            <v>122.959</v>
          </cell>
          <cell r="CT14">
            <v>61.039000000000001</v>
          </cell>
          <cell r="CU14">
            <v>61.92</v>
          </cell>
          <cell r="CV14">
            <v>72.213999999999999</v>
          </cell>
          <cell r="CW14">
            <v>42.674999999999997</v>
          </cell>
          <cell r="CX14">
            <v>29.539000000000001</v>
          </cell>
          <cell r="CY14">
            <v>7.5410000000000004</v>
          </cell>
          <cell r="CZ14">
            <v>3.0089999999999999</v>
          </cell>
          <cell r="DA14">
            <v>4.532</v>
          </cell>
          <cell r="DB14">
            <v>50.744999999999997</v>
          </cell>
          <cell r="DC14">
            <v>18.364000000000001</v>
          </cell>
          <cell r="DD14">
            <v>32.381</v>
          </cell>
          <cell r="DE14">
            <v>77.442999999999998</v>
          </cell>
          <cell r="DF14">
            <v>44.506</v>
          </cell>
          <cell r="DG14">
            <v>32.936999999999998</v>
          </cell>
          <cell r="DH14">
            <v>35.857999999999997</v>
          </cell>
          <cell r="DI14">
            <v>22.806999999999999</v>
          </cell>
          <cell r="DJ14">
            <v>13.051</v>
          </cell>
          <cell r="DK14">
            <v>26.253</v>
          </cell>
          <cell r="DL14">
            <v>18.303000000000001</v>
          </cell>
          <cell r="DM14">
            <v>7.95</v>
          </cell>
          <cell r="DN14">
            <v>5.1020000000000003</v>
          </cell>
          <cell r="DO14">
            <v>2.9670000000000001</v>
          </cell>
          <cell r="DP14">
            <v>2.1349999999999998</v>
          </cell>
          <cell r="DQ14">
            <v>51.19</v>
          </cell>
          <cell r="DR14">
            <v>26.202999999999999</v>
          </cell>
          <cell r="DS14">
            <v>24.986000000000001</v>
          </cell>
          <cell r="DT14">
            <v>247.631</v>
          </cell>
          <cell r="DU14">
            <v>127.46</v>
          </cell>
          <cell r="DV14">
            <v>120.17100000000001</v>
          </cell>
          <cell r="DW14">
            <v>46.331000000000003</v>
          </cell>
          <cell r="DX14">
            <v>23.152999999999999</v>
          </cell>
          <cell r="DY14">
            <v>23.177</v>
          </cell>
          <cell r="DZ14">
            <v>13.673</v>
          </cell>
          <cell r="EA14">
            <v>6.4329999999999998</v>
          </cell>
          <cell r="EB14">
            <v>7.24</v>
          </cell>
          <cell r="EC14">
            <v>14.009</v>
          </cell>
          <cell r="ED14">
            <v>6.6980000000000004</v>
          </cell>
          <cell r="EE14">
            <v>7.31</v>
          </cell>
          <cell r="EF14">
            <v>18.649000000000001</v>
          </cell>
          <cell r="EG14">
            <v>10.022</v>
          </cell>
          <cell r="EH14">
            <v>8.6270000000000007</v>
          </cell>
          <cell r="EI14">
            <v>201.3</v>
          </cell>
          <cell r="EJ14">
            <v>104.307</v>
          </cell>
          <cell r="EK14">
            <v>96.992999999999995</v>
          </cell>
          <cell r="EL14">
            <v>79.161000000000001</v>
          </cell>
          <cell r="EM14">
            <v>41.210999999999999</v>
          </cell>
          <cell r="EN14">
            <v>37.950000000000003</v>
          </cell>
          <cell r="EO14">
            <v>21.515999999999998</v>
          </cell>
          <cell r="EP14">
            <v>11.545</v>
          </cell>
          <cell r="EQ14">
            <v>9.9719999999999995</v>
          </cell>
          <cell r="ER14">
            <v>25.559000000000001</v>
          </cell>
          <cell r="ES14">
            <v>13.382</v>
          </cell>
          <cell r="ET14">
            <v>12.176</v>
          </cell>
          <cell r="EU14">
            <v>32.085999999999999</v>
          </cell>
          <cell r="EV14">
            <v>16.283999999999999</v>
          </cell>
          <cell r="EW14">
            <v>15.802</v>
          </cell>
          <cell r="EX14">
            <v>122.139</v>
          </cell>
          <cell r="EY14">
            <v>63.095999999999997</v>
          </cell>
          <cell r="EZ14">
            <v>59.043999999999997</v>
          </cell>
          <cell r="FA14">
            <v>47.497999999999998</v>
          </cell>
          <cell r="FB14">
            <v>24.408000000000001</v>
          </cell>
          <cell r="FC14">
            <v>23.088999999999999</v>
          </cell>
          <cell r="FD14">
            <v>74.641999999999996</v>
          </cell>
          <cell r="FE14">
            <v>38.688000000000002</v>
          </cell>
          <cell r="FF14">
            <v>35.954000000000001</v>
          </cell>
          <cell r="FG14">
            <v>44.378999999999998</v>
          </cell>
          <cell r="FH14">
            <v>21.023</v>
          </cell>
          <cell r="FI14">
            <v>23.355</v>
          </cell>
          <cell r="FJ14">
            <v>30.263000000000002</v>
          </cell>
          <cell r="FK14">
            <v>17.664000000000001</v>
          </cell>
          <cell r="FL14">
            <v>12.599</v>
          </cell>
          <cell r="FM14">
            <v>19.442</v>
          </cell>
          <cell r="FN14">
            <v>9.6920000000000002</v>
          </cell>
          <cell r="FO14">
            <v>9.75</v>
          </cell>
          <cell r="FP14">
            <v>228.18899999999999</v>
          </cell>
          <cell r="FQ14">
            <v>117.768</v>
          </cell>
          <cell r="FR14">
            <v>110.42100000000001</v>
          </cell>
          <cell r="FS14">
            <v>427.59500000000003</v>
          </cell>
          <cell r="FT14">
            <v>210.58</v>
          </cell>
          <cell r="FU14">
            <v>217.01599999999999</v>
          </cell>
          <cell r="FV14">
            <v>69.730999999999995</v>
          </cell>
          <cell r="FW14">
            <v>33.323</v>
          </cell>
          <cell r="FX14">
            <v>36.408000000000001</v>
          </cell>
          <cell r="FY14">
            <v>49.929000000000002</v>
          </cell>
          <cell r="FZ14">
            <v>23.898</v>
          </cell>
          <cell r="GA14">
            <v>26.030999999999999</v>
          </cell>
          <cell r="GB14">
            <v>28.85</v>
          </cell>
          <cell r="GC14">
            <v>14.563000000000001</v>
          </cell>
          <cell r="GD14">
            <v>14.287000000000001</v>
          </cell>
          <cell r="GE14">
            <v>21.079000000000001</v>
          </cell>
          <cell r="GF14">
            <v>9.3350000000000009</v>
          </cell>
          <cell r="GG14">
            <v>11.744</v>
          </cell>
          <cell r="GH14">
            <v>8.4109999999999996</v>
          </cell>
          <cell r="GI14">
            <v>3.2549999999999999</v>
          </cell>
          <cell r="GJ14">
            <v>5.1559999999999997</v>
          </cell>
          <cell r="GK14">
            <v>6.6210000000000004</v>
          </cell>
          <cell r="GL14">
            <v>3.3079999999999998</v>
          </cell>
          <cell r="GM14">
            <v>3.3130000000000002</v>
          </cell>
          <cell r="GN14">
            <v>13.180999999999999</v>
          </cell>
          <cell r="GO14">
            <v>6.1180000000000003</v>
          </cell>
          <cell r="GP14">
            <v>7.0629999999999997</v>
          </cell>
          <cell r="GQ14">
            <v>25.995000000000001</v>
          </cell>
          <cell r="GR14">
            <v>11.663</v>
          </cell>
          <cell r="GS14">
            <v>14.332000000000001</v>
          </cell>
          <cell r="GT14">
            <v>15.853</v>
          </cell>
          <cell r="GU14">
            <v>7.9290000000000003</v>
          </cell>
          <cell r="GV14">
            <v>7.923</v>
          </cell>
          <cell r="GW14">
            <v>2.5150000000000001</v>
          </cell>
          <cell r="GX14">
            <v>0.83199999999999996</v>
          </cell>
          <cell r="GY14">
            <v>1.6830000000000001</v>
          </cell>
          <cell r="GZ14">
            <v>10.143000000000001</v>
          </cell>
          <cell r="HA14">
            <v>3.734</v>
          </cell>
          <cell r="HB14">
            <v>6.4089999999999998</v>
          </cell>
          <cell r="HC14">
            <v>13.247999999999999</v>
          </cell>
          <cell r="HD14">
            <v>7.4539999999999997</v>
          </cell>
          <cell r="HE14">
            <v>5.7939999999999996</v>
          </cell>
          <cell r="HF14">
            <v>5.2149999999999999</v>
          </cell>
          <cell r="HG14">
            <v>2.8359999999999999</v>
          </cell>
          <cell r="HH14">
            <v>2.379</v>
          </cell>
          <cell r="HI14">
            <v>3.589</v>
          </cell>
          <cell r="HJ14">
            <v>1.762</v>
          </cell>
          <cell r="HK14">
            <v>1.8260000000000001</v>
          </cell>
          <cell r="HL14">
            <v>0.86399999999999999</v>
          </cell>
          <cell r="HM14">
            <v>0.13500000000000001</v>
          </cell>
          <cell r="HN14">
            <v>0.72899999999999998</v>
          </cell>
          <cell r="HO14">
            <v>9.66</v>
          </cell>
          <cell r="HP14">
            <v>5.6920000000000002</v>
          </cell>
          <cell r="HQ14">
            <v>3.968</v>
          </cell>
          <cell r="HR14">
            <v>127.14</v>
          </cell>
          <cell r="HS14">
            <v>68.385999999999996</v>
          </cell>
          <cell r="HT14">
            <v>58.753999999999998</v>
          </cell>
          <cell r="HU14">
            <v>27.009</v>
          </cell>
          <cell r="HV14">
            <v>13.24</v>
          </cell>
          <cell r="HW14">
            <v>13.768000000000001</v>
          </cell>
          <cell r="HX14">
            <v>7.31</v>
          </cell>
          <cell r="HY14">
            <v>3.4740000000000002</v>
          </cell>
          <cell r="HZ14">
            <v>3.8359999999999999</v>
          </cell>
          <cell r="IA14">
            <v>6.8739999999999997</v>
          </cell>
          <cell r="IB14">
            <v>3.964</v>
          </cell>
          <cell r="IC14">
            <v>2.91</v>
          </cell>
          <cell r="ID14">
            <v>12.824999999999999</v>
          </cell>
          <cell r="IE14">
            <v>5.8019999999999996</v>
          </cell>
          <cell r="IF14">
            <v>7.0229999999999997</v>
          </cell>
          <cell r="IG14">
            <v>100.13200000000001</v>
          </cell>
          <cell r="IH14">
            <v>55.146000000000001</v>
          </cell>
          <cell r="II14">
            <v>44.985999999999997</v>
          </cell>
          <cell r="IJ14">
            <v>48.186</v>
          </cell>
          <cell r="IK14">
            <v>26.341000000000001</v>
          </cell>
          <cell r="IL14">
            <v>21.846</v>
          </cell>
          <cell r="IM14">
            <v>16.298999999999999</v>
          </cell>
          <cell r="IN14">
            <v>8.8109999999999999</v>
          </cell>
          <cell r="IO14">
            <v>7.4880000000000004</v>
          </cell>
          <cell r="IP14">
            <v>12.118</v>
          </cell>
          <cell r="IQ14">
            <v>6.7119999999999997</v>
          </cell>
        </row>
        <row r="15">
          <cell r="B15">
            <v>2.093</v>
          </cell>
          <cell r="C15">
            <v>4.3319999999999999</v>
          </cell>
          <cell r="D15">
            <v>28.54</v>
          </cell>
          <cell r="E15">
            <v>10.449</v>
          </cell>
          <cell r="F15">
            <v>18.091000000000001</v>
          </cell>
          <cell r="G15">
            <v>40.69</v>
          </cell>
          <cell r="H15">
            <v>22.771999999999998</v>
          </cell>
          <cell r="I15">
            <v>17.917999999999999</v>
          </cell>
          <cell r="J15">
            <v>19.388000000000002</v>
          </cell>
          <cell r="K15">
            <v>11.646000000000001</v>
          </cell>
          <cell r="L15">
            <v>7.7430000000000003</v>
          </cell>
          <cell r="M15">
            <v>13.755000000000001</v>
          </cell>
          <cell r="N15">
            <v>9.1180000000000003</v>
          </cell>
          <cell r="O15">
            <v>4.6369999999999996</v>
          </cell>
          <cell r="P15">
            <v>2.3759999999999999</v>
          </cell>
          <cell r="Q15">
            <v>1.284</v>
          </cell>
          <cell r="R15">
            <v>1.0920000000000001</v>
          </cell>
          <cell r="S15">
            <v>26.934999999999999</v>
          </cell>
          <cell r="T15">
            <v>13.654</v>
          </cell>
          <cell r="U15">
            <v>13.281000000000001</v>
          </cell>
          <cell r="V15">
            <v>1338.9780000000001</v>
          </cell>
          <cell r="W15">
            <v>722.02599999999995</v>
          </cell>
          <cell r="X15">
            <v>616.952</v>
          </cell>
          <cell r="Y15">
            <v>249.58799999999999</v>
          </cell>
          <cell r="Z15">
            <v>140.12799999999999</v>
          </cell>
          <cell r="AA15">
            <v>109.46</v>
          </cell>
          <cell r="AB15">
            <v>69.822999999999993</v>
          </cell>
          <cell r="AC15">
            <v>43.546999999999997</v>
          </cell>
          <cell r="AD15">
            <v>26.276</v>
          </cell>
          <cell r="AE15">
            <v>73.105000000000004</v>
          </cell>
          <cell r="AF15">
            <v>37.173000000000002</v>
          </cell>
          <cell r="AG15">
            <v>35.932000000000002</v>
          </cell>
          <cell r="AH15">
            <v>106.66</v>
          </cell>
          <cell r="AI15">
            <v>59.406999999999996</v>
          </cell>
          <cell r="AJ15">
            <v>47.252000000000002</v>
          </cell>
          <cell r="AK15">
            <v>1089.3900000000001</v>
          </cell>
          <cell r="AL15">
            <v>581.89800000000002</v>
          </cell>
          <cell r="AM15">
            <v>507.49099999999999</v>
          </cell>
          <cell r="AN15">
            <v>462.63499999999999</v>
          </cell>
          <cell r="AO15">
            <v>241.77</v>
          </cell>
          <cell r="AP15">
            <v>220.86500000000001</v>
          </cell>
          <cell r="AQ15">
            <v>126.633</v>
          </cell>
          <cell r="AR15">
            <v>67.754000000000005</v>
          </cell>
          <cell r="AS15">
            <v>58.88</v>
          </cell>
          <cell r="AT15">
            <v>137.23400000000001</v>
          </cell>
          <cell r="AU15">
            <v>69.037999999999997</v>
          </cell>
          <cell r="AV15">
            <v>68.195999999999998</v>
          </cell>
          <cell r="AW15">
            <v>198.767</v>
          </cell>
          <cell r="AX15">
            <v>104.97799999999999</v>
          </cell>
          <cell r="AY15">
            <v>93.789000000000001</v>
          </cell>
          <cell r="AZ15">
            <v>626.755</v>
          </cell>
          <cell r="BA15">
            <v>340.12799999999999</v>
          </cell>
          <cell r="BB15">
            <v>286.62599999999998</v>
          </cell>
          <cell r="BC15">
            <v>285.84699999999998</v>
          </cell>
          <cell r="BD15">
            <v>150.244</v>
          </cell>
          <cell r="BE15">
            <v>135.60400000000001</v>
          </cell>
          <cell r="BF15">
            <v>340.90699999999998</v>
          </cell>
          <cell r="BG15">
            <v>189.88499999999999</v>
          </cell>
          <cell r="BH15">
            <v>151.023</v>
          </cell>
          <cell r="BI15">
            <v>211.279</v>
          </cell>
          <cell r="BJ15">
            <v>111.803</v>
          </cell>
          <cell r="BK15">
            <v>99.475999999999999</v>
          </cell>
          <cell r="BL15">
            <v>129.62899999999999</v>
          </cell>
          <cell r="BM15">
            <v>78.081999999999994</v>
          </cell>
          <cell r="BN15">
            <v>51.546999999999997</v>
          </cell>
          <cell r="BO15">
            <v>119.261</v>
          </cell>
          <cell r="BP15">
            <v>79.004999999999995</v>
          </cell>
          <cell r="BQ15">
            <v>40.256</v>
          </cell>
          <cell r="BR15">
            <v>1219.7170000000001</v>
          </cell>
          <cell r="BS15">
            <v>643.02099999999996</v>
          </cell>
          <cell r="BT15">
            <v>576.69600000000003</v>
          </cell>
          <cell r="BU15">
            <v>2054.31</v>
          </cell>
          <cell r="BV15">
            <v>1021.449</v>
          </cell>
          <cell r="BW15">
            <v>1032.8610000000001</v>
          </cell>
          <cell r="BX15">
            <v>342.625</v>
          </cell>
          <cell r="BY15">
            <v>181.089</v>
          </cell>
          <cell r="BZ15">
            <v>161.53700000000001</v>
          </cell>
          <cell r="CA15">
            <v>237.982</v>
          </cell>
          <cell r="CB15">
            <v>135.97900000000001</v>
          </cell>
          <cell r="CC15">
            <v>102.003</v>
          </cell>
          <cell r="CD15">
            <v>158.93</v>
          </cell>
          <cell r="CE15">
            <v>103.872</v>
          </cell>
          <cell r="CF15">
            <v>55.058</v>
          </cell>
          <cell r="CG15">
            <v>79.052000000000007</v>
          </cell>
          <cell r="CH15">
            <v>32.107999999999997</v>
          </cell>
          <cell r="CI15">
            <v>46.945</v>
          </cell>
          <cell r="CJ15">
            <v>31.02</v>
          </cell>
          <cell r="CK15">
            <v>14.471</v>
          </cell>
          <cell r="CL15">
            <v>16.55</v>
          </cell>
          <cell r="CM15">
            <v>34.155999999999999</v>
          </cell>
          <cell r="CN15">
            <v>19.498000000000001</v>
          </cell>
          <cell r="CO15">
            <v>14.657999999999999</v>
          </cell>
          <cell r="CP15">
            <v>70.486999999999995</v>
          </cell>
          <cell r="CQ15">
            <v>25.611999999999998</v>
          </cell>
          <cell r="CR15">
            <v>44.875</v>
          </cell>
          <cell r="CS15">
            <v>137.786</v>
          </cell>
          <cell r="CT15">
            <v>74.751999999999995</v>
          </cell>
          <cell r="CU15">
            <v>63.033999999999999</v>
          </cell>
          <cell r="CV15">
            <v>86.183000000000007</v>
          </cell>
          <cell r="CW15">
            <v>57.109000000000002</v>
          </cell>
          <cell r="CX15">
            <v>29.074000000000002</v>
          </cell>
          <cell r="CY15">
            <v>10.07</v>
          </cell>
          <cell r="CZ15">
            <v>4.641</v>
          </cell>
          <cell r="DA15">
            <v>5.4290000000000003</v>
          </cell>
          <cell r="DB15">
            <v>51.601999999999997</v>
          </cell>
          <cell r="DC15">
            <v>17.643000000000001</v>
          </cell>
          <cell r="DD15">
            <v>33.959000000000003</v>
          </cell>
          <cell r="DE15">
            <v>86.117999999999995</v>
          </cell>
          <cell r="DF15">
            <v>49.362000000000002</v>
          </cell>
          <cell r="DG15">
            <v>36.756</v>
          </cell>
          <cell r="DH15">
            <v>35.941000000000003</v>
          </cell>
          <cell r="DI15">
            <v>23.855</v>
          </cell>
          <cell r="DJ15">
            <v>12.086</v>
          </cell>
          <cell r="DK15">
            <v>33.078000000000003</v>
          </cell>
          <cell r="DL15">
            <v>21.896000000000001</v>
          </cell>
          <cell r="DM15">
            <v>11.182</v>
          </cell>
          <cell r="DN15">
            <v>2.911</v>
          </cell>
          <cell r="DO15">
            <v>1.5740000000000001</v>
          </cell>
          <cell r="DP15">
            <v>1.337</v>
          </cell>
          <cell r="DQ15">
            <v>53.04</v>
          </cell>
          <cell r="DR15">
            <v>27.466000000000001</v>
          </cell>
          <cell r="DS15">
            <v>25.574000000000002</v>
          </cell>
          <cell r="DT15">
            <v>248.31299999999999</v>
          </cell>
          <cell r="DU15">
            <v>130.16999999999999</v>
          </cell>
          <cell r="DV15">
            <v>118.14400000000001</v>
          </cell>
          <cell r="DW15">
            <v>44.348999999999997</v>
          </cell>
          <cell r="DX15">
            <v>24.015999999999998</v>
          </cell>
          <cell r="DY15">
            <v>20.332999999999998</v>
          </cell>
          <cell r="DZ15">
            <v>13.028</v>
          </cell>
          <cell r="EA15">
            <v>6.7779999999999996</v>
          </cell>
          <cell r="EB15">
            <v>6.25</v>
          </cell>
          <cell r="EC15">
            <v>10.798999999999999</v>
          </cell>
          <cell r="ED15">
            <v>5.5419999999999998</v>
          </cell>
          <cell r="EE15">
            <v>5.2569999999999997</v>
          </cell>
          <cell r="EF15">
            <v>20.521999999999998</v>
          </cell>
          <cell r="EG15">
            <v>11.696</v>
          </cell>
          <cell r="EH15">
            <v>8.8260000000000005</v>
          </cell>
          <cell r="EI15">
            <v>203.964</v>
          </cell>
          <cell r="EJ15">
            <v>106.15300000000001</v>
          </cell>
          <cell r="EK15">
            <v>97.81</v>
          </cell>
          <cell r="EL15">
            <v>80.944999999999993</v>
          </cell>
          <cell r="EM15">
            <v>39.241999999999997</v>
          </cell>
          <cell r="EN15">
            <v>41.703000000000003</v>
          </cell>
          <cell r="EO15">
            <v>26.509</v>
          </cell>
          <cell r="EP15">
            <v>13.025</v>
          </cell>
          <cell r="EQ15">
            <v>13.484</v>
          </cell>
          <cell r="ER15">
            <v>21.5</v>
          </cell>
          <cell r="ES15">
            <v>8.859</v>
          </cell>
          <cell r="ET15">
            <v>12.641</v>
          </cell>
          <cell r="EU15">
            <v>32.936</v>
          </cell>
          <cell r="EV15">
            <v>17.358000000000001</v>
          </cell>
          <cell r="EW15">
            <v>15.577999999999999</v>
          </cell>
          <cell r="EX15">
            <v>123.01900000000001</v>
          </cell>
          <cell r="EY15">
            <v>66.911000000000001</v>
          </cell>
          <cell r="EZ15">
            <v>56.107999999999997</v>
          </cell>
          <cell r="FA15">
            <v>42.265999999999998</v>
          </cell>
          <cell r="FB15">
            <v>22.361999999999998</v>
          </cell>
          <cell r="FC15">
            <v>19.904</v>
          </cell>
          <cell r="FD15">
            <v>80.751999999999995</v>
          </cell>
          <cell r="FE15">
            <v>44.548999999999999</v>
          </cell>
          <cell r="FF15">
            <v>36.204000000000001</v>
          </cell>
          <cell r="FG15">
            <v>46.265000000000001</v>
          </cell>
          <cell r="FH15">
            <v>23.414000000000001</v>
          </cell>
          <cell r="FI15">
            <v>22.85</v>
          </cell>
          <cell r="FJ15">
            <v>34.488</v>
          </cell>
          <cell r="FK15">
            <v>21.134</v>
          </cell>
          <cell r="FL15">
            <v>13.353</v>
          </cell>
          <cell r="FM15">
            <v>22.071000000000002</v>
          </cell>
          <cell r="FN15">
            <v>13.156000000000001</v>
          </cell>
          <cell r="FO15">
            <v>8.9149999999999991</v>
          </cell>
          <cell r="FP15">
            <v>226.24199999999999</v>
          </cell>
          <cell r="FQ15">
            <v>117.01300000000001</v>
          </cell>
          <cell r="FR15">
            <v>109.22799999999999</v>
          </cell>
          <cell r="FS15">
            <v>431.92700000000002</v>
          </cell>
          <cell r="FT15">
            <v>211.67699999999999</v>
          </cell>
          <cell r="FU15">
            <v>220.25</v>
          </cell>
          <cell r="FV15">
            <v>68.296000000000006</v>
          </cell>
          <cell r="FW15">
            <v>32.54</v>
          </cell>
          <cell r="FX15">
            <v>35.756</v>
          </cell>
          <cell r="FY15">
            <v>49.209000000000003</v>
          </cell>
          <cell r="FZ15">
            <v>24.568999999999999</v>
          </cell>
          <cell r="GA15">
            <v>24.640999999999998</v>
          </cell>
          <cell r="GB15">
            <v>32.043999999999997</v>
          </cell>
          <cell r="GC15">
            <v>17.931000000000001</v>
          </cell>
          <cell r="GD15">
            <v>14.113</v>
          </cell>
          <cell r="GE15">
            <v>17.164999999999999</v>
          </cell>
          <cell r="GF15">
            <v>6.6369999999999996</v>
          </cell>
          <cell r="GG15">
            <v>10.528</v>
          </cell>
          <cell r="GH15">
            <v>7.73</v>
          </cell>
          <cell r="GI15">
            <v>2.3450000000000002</v>
          </cell>
          <cell r="GJ15">
            <v>5.3849999999999998</v>
          </cell>
          <cell r="GK15">
            <v>6.2930000000000001</v>
          </cell>
          <cell r="GL15">
            <v>3.0329999999999999</v>
          </cell>
          <cell r="GM15">
            <v>3.26</v>
          </cell>
          <cell r="GN15">
            <v>12.792999999999999</v>
          </cell>
          <cell r="GO15">
            <v>4.9379999999999997</v>
          </cell>
          <cell r="GP15">
            <v>7.8550000000000004</v>
          </cell>
          <cell r="GQ15">
            <v>27.655000000000001</v>
          </cell>
          <cell r="GR15">
            <v>13.776</v>
          </cell>
          <cell r="GS15">
            <v>13.879</v>
          </cell>
          <cell r="GT15">
            <v>17.122</v>
          </cell>
          <cell r="GU15">
            <v>9.8770000000000007</v>
          </cell>
          <cell r="GV15">
            <v>7.2450000000000001</v>
          </cell>
          <cell r="GW15">
            <v>1.964</v>
          </cell>
          <cell r="GX15">
            <v>0.67600000000000005</v>
          </cell>
          <cell r="GY15">
            <v>1.288</v>
          </cell>
          <cell r="GZ15">
            <v>10.532999999999999</v>
          </cell>
          <cell r="HA15">
            <v>3.899</v>
          </cell>
          <cell r="HB15">
            <v>6.6340000000000003</v>
          </cell>
          <cell r="HC15">
            <v>13.503</v>
          </cell>
          <cell r="HD15">
            <v>7.351</v>
          </cell>
          <cell r="HE15">
            <v>6.1509999999999998</v>
          </cell>
          <cell r="HF15">
            <v>3.3519999999999999</v>
          </cell>
          <cell r="HG15">
            <v>2.363</v>
          </cell>
          <cell r="HH15">
            <v>0.98899999999999999</v>
          </cell>
          <cell r="HI15">
            <v>4.95</v>
          </cell>
          <cell r="HJ15">
            <v>3.2789999999999999</v>
          </cell>
          <cell r="HK15">
            <v>1.67</v>
          </cell>
          <cell r="HL15">
            <v>1.3420000000000001</v>
          </cell>
          <cell r="HM15">
            <v>0.43099999999999999</v>
          </cell>
          <cell r="HN15">
            <v>0.91100000000000003</v>
          </cell>
          <cell r="HO15">
            <v>8.5530000000000008</v>
          </cell>
          <cell r="HP15">
            <v>4.0720000000000001</v>
          </cell>
          <cell r="HQ15">
            <v>4.4809999999999999</v>
          </cell>
          <cell r="HR15">
            <v>121.34399999999999</v>
          </cell>
          <cell r="HS15">
            <v>64.316999999999993</v>
          </cell>
          <cell r="HT15">
            <v>57.027000000000001</v>
          </cell>
          <cell r="HU15">
            <v>25.936</v>
          </cell>
          <cell r="HV15">
            <v>14.526999999999999</v>
          </cell>
          <cell r="HW15">
            <v>11.41</v>
          </cell>
          <cell r="HX15">
            <v>5.3129999999999997</v>
          </cell>
          <cell r="HY15">
            <v>3.085</v>
          </cell>
          <cell r="HZ15">
            <v>2.2280000000000002</v>
          </cell>
          <cell r="IA15">
            <v>6.665</v>
          </cell>
          <cell r="IB15">
            <v>4.343</v>
          </cell>
          <cell r="IC15">
            <v>2.3220000000000001</v>
          </cell>
          <cell r="ID15">
            <v>13.958</v>
          </cell>
          <cell r="IE15">
            <v>7.0979999999999999</v>
          </cell>
          <cell r="IF15">
            <v>6.86</v>
          </cell>
          <cell r="IG15">
            <v>95.408000000000001</v>
          </cell>
          <cell r="IH15">
            <v>49.79</v>
          </cell>
          <cell r="II15">
            <v>45.616999999999997</v>
          </cell>
          <cell r="IJ15">
            <v>48.706000000000003</v>
          </cell>
          <cell r="IK15">
            <v>23.558</v>
          </cell>
          <cell r="IL15">
            <v>25.148</v>
          </cell>
          <cell r="IM15">
            <v>15.598000000000001</v>
          </cell>
          <cell r="IN15">
            <v>7.0830000000000002</v>
          </cell>
          <cell r="IO15">
            <v>8.5150000000000006</v>
          </cell>
          <cell r="IP15">
            <v>14.551</v>
          </cell>
          <cell r="IQ15">
            <v>7.8369999999999997</v>
          </cell>
        </row>
        <row r="16">
          <cell r="B16">
            <v>1.202</v>
          </cell>
          <cell r="C16">
            <v>4.4080000000000004</v>
          </cell>
          <cell r="D16">
            <v>36.826000000000001</v>
          </cell>
          <cell r="E16">
            <v>14.074999999999999</v>
          </cell>
          <cell r="F16">
            <v>22.751000000000001</v>
          </cell>
          <cell r="G16">
            <v>47.503</v>
          </cell>
          <cell r="H16">
            <v>28.681000000000001</v>
          </cell>
          <cell r="I16">
            <v>18.821999999999999</v>
          </cell>
          <cell r="J16">
            <v>19.896000000000001</v>
          </cell>
          <cell r="K16">
            <v>14.117000000000001</v>
          </cell>
          <cell r="L16">
            <v>5.7789999999999999</v>
          </cell>
          <cell r="M16">
            <v>19.824999999999999</v>
          </cell>
          <cell r="N16">
            <v>13.47</v>
          </cell>
          <cell r="O16">
            <v>6.3550000000000004</v>
          </cell>
          <cell r="P16">
            <v>5.0259999999999998</v>
          </cell>
          <cell r="Q16">
            <v>3.2869999999999999</v>
          </cell>
          <cell r="R16">
            <v>1.7390000000000001</v>
          </cell>
          <cell r="S16">
            <v>27.678000000000001</v>
          </cell>
          <cell r="T16">
            <v>15.211</v>
          </cell>
          <cell r="U16">
            <v>12.467000000000001</v>
          </cell>
          <cell r="V16">
            <v>1383.451</v>
          </cell>
          <cell r="W16">
            <v>742.48800000000006</v>
          </cell>
          <cell r="X16">
            <v>640.96299999999997</v>
          </cell>
          <cell r="Y16">
            <v>260.28100000000001</v>
          </cell>
          <cell r="Z16">
            <v>139.43299999999999</v>
          </cell>
          <cell r="AA16">
            <v>120.849</v>
          </cell>
          <cell r="AB16">
            <v>70.385000000000005</v>
          </cell>
          <cell r="AC16">
            <v>39.011000000000003</v>
          </cell>
          <cell r="AD16">
            <v>31.373999999999999</v>
          </cell>
          <cell r="AE16">
            <v>81.709000000000003</v>
          </cell>
          <cell r="AF16">
            <v>42.366</v>
          </cell>
          <cell r="AG16">
            <v>39.343000000000004</v>
          </cell>
          <cell r="AH16">
            <v>108.188</v>
          </cell>
          <cell r="AI16">
            <v>58.055999999999997</v>
          </cell>
          <cell r="AJ16">
            <v>50.131999999999998</v>
          </cell>
          <cell r="AK16">
            <v>1123.17</v>
          </cell>
          <cell r="AL16">
            <v>603.05600000000004</v>
          </cell>
          <cell r="AM16">
            <v>520.11400000000003</v>
          </cell>
          <cell r="AN16">
            <v>486.62700000000001</v>
          </cell>
          <cell r="AO16">
            <v>254.541</v>
          </cell>
          <cell r="AP16">
            <v>232.08600000000001</v>
          </cell>
          <cell r="AQ16">
            <v>129.88</v>
          </cell>
          <cell r="AR16">
            <v>70.709999999999994</v>
          </cell>
          <cell r="AS16">
            <v>59.168999999999997</v>
          </cell>
          <cell r="AT16">
            <v>162.54499999999999</v>
          </cell>
          <cell r="AU16">
            <v>88.001000000000005</v>
          </cell>
          <cell r="AV16">
            <v>74.545000000000002</v>
          </cell>
          <cell r="AW16">
            <v>194.202</v>
          </cell>
          <cell r="AX16">
            <v>95.83</v>
          </cell>
          <cell r="AY16">
            <v>98.372</v>
          </cell>
          <cell r="AZ16">
            <v>636.54300000000001</v>
          </cell>
          <cell r="BA16">
            <v>348.51400000000001</v>
          </cell>
          <cell r="BB16">
            <v>288.02800000000002</v>
          </cell>
          <cell r="BC16">
            <v>279.49900000000002</v>
          </cell>
          <cell r="BD16">
            <v>151.01599999999999</v>
          </cell>
          <cell r="BE16">
            <v>128.483</v>
          </cell>
          <cell r="BF16">
            <v>357.04399999999998</v>
          </cell>
          <cell r="BG16">
            <v>197.499</v>
          </cell>
          <cell r="BH16">
            <v>159.54599999999999</v>
          </cell>
          <cell r="BI16">
            <v>215.58099999999999</v>
          </cell>
          <cell r="BJ16">
            <v>110.068</v>
          </cell>
          <cell r="BK16">
            <v>105.51300000000001</v>
          </cell>
          <cell r="BL16">
            <v>141.46299999999999</v>
          </cell>
          <cell r="BM16">
            <v>87.430999999999997</v>
          </cell>
          <cell r="BN16">
            <v>54.033000000000001</v>
          </cell>
          <cell r="BO16">
            <v>111.447</v>
          </cell>
          <cell r="BP16">
            <v>62.945</v>
          </cell>
          <cell r="BQ16">
            <v>48.502000000000002</v>
          </cell>
          <cell r="BR16">
            <v>1272.0039999999999</v>
          </cell>
          <cell r="BS16">
            <v>679.54300000000001</v>
          </cell>
          <cell r="BT16">
            <v>592.46100000000001</v>
          </cell>
          <cell r="BU16">
            <v>2118.817</v>
          </cell>
          <cell r="BV16">
            <v>1049.501</v>
          </cell>
          <cell r="BW16">
            <v>1069.316</v>
          </cell>
          <cell r="BX16">
            <v>355.613</v>
          </cell>
          <cell r="BY16">
            <v>181.899</v>
          </cell>
          <cell r="BZ16">
            <v>173.714</v>
          </cell>
          <cell r="CA16">
            <v>261.88900000000001</v>
          </cell>
          <cell r="CB16">
            <v>138.684</v>
          </cell>
          <cell r="CC16">
            <v>123.205</v>
          </cell>
          <cell r="CD16">
            <v>162.441</v>
          </cell>
          <cell r="CE16">
            <v>89.822999999999993</v>
          </cell>
          <cell r="CF16">
            <v>72.617999999999995</v>
          </cell>
          <cell r="CG16">
            <v>99.447999999999993</v>
          </cell>
          <cell r="CH16">
            <v>48.860999999999997</v>
          </cell>
          <cell r="CI16">
            <v>50.587000000000003</v>
          </cell>
          <cell r="CJ16">
            <v>35.874000000000002</v>
          </cell>
          <cell r="CK16">
            <v>15.182</v>
          </cell>
          <cell r="CL16">
            <v>20.692</v>
          </cell>
          <cell r="CM16">
            <v>25.614000000000001</v>
          </cell>
          <cell r="CN16">
            <v>14.564</v>
          </cell>
          <cell r="CO16">
            <v>11.05</v>
          </cell>
          <cell r="CP16">
            <v>68.11</v>
          </cell>
          <cell r="CQ16">
            <v>28.651</v>
          </cell>
          <cell r="CR16">
            <v>39.459000000000003</v>
          </cell>
          <cell r="CS16">
            <v>132.92099999999999</v>
          </cell>
          <cell r="CT16">
            <v>61.225999999999999</v>
          </cell>
          <cell r="CU16">
            <v>71.695999999999998</v>
          </cell>
          <cell r="CV16">
            <v>86.364000000000004</v>
          </cell>
          <cell r="CW16">
            <v>45.723999999999997</v>
          </cell>
          <cell r="CX16">
            <v>40.64</v>
          </cell>
          <cell r="CY16">
            <v>9.2569999999999997</v>
          </cell>
          <cell r="CZ16">
            <v>3.371</v>
          </cell>
          <cell r="DA16">
            <v>5.8860000000000001</v>
          </cell>
          <cell r="DB16">
            <v>46.557000000000002</v>
          </cell>
          <cell r="DC16">
            <v>15.500999999999999</v>
          </cell>
          <cell r="DD16">
            <v>31.055</v>
          </cell>
          <cell r="DE16">
            <v>72.248999999999995</v>
          </cell>
          <cell r="DF16">
            <v>44.933999999999997</v>
          </cell>
          <cell r="DG16">
            <v>27.315000000000001</v>
          </cell>
          <cell r="DH16">
            <v>25.02</v>
          </cell>
          <cell r="DI16">
            <v>17.469000000000001</v>
          </cell>
          <cell r="DJ16">
            <v>7.5510000000000002</v>
          </cell>
          <cell r="DK16">
            <v>25.082999999999998</v>
          </cell>
          <cell r="DL16">
            <v>17.221</v>
          </cell>
          <cell r="DM16">
            <v>7.8620000000000001</v>
          </cell>
          <cell r="DN16">
            <v>3.956</v>
          </cell>
          <cell r="DO16">
            <v>2.0169999999999999</v>
          </cell>
          <cell r="DP16">
            <v>1.9390000000000001</v>
          </cell>
          <cell r="DQ16">
            <v>47.167000000000002</v>
          </cell>
          <cell r="DR16">
            <v>27.713000000000001</v>
          </cell>
          <cell r="DS16">
            <v>19.452999999999999</v>
          </cell>
          <cell r="DT16">
            <v>261.14299999999997</v>
          </cell>
          <cell r="DU16">
            <v>136.00399999999999</v>
          </cell>
          <cell r="DV16">
            <v>125.139</v>
          </cell>
          <cell r="DW16">
            <v>45.761000000000003</v>
          </cell>
          <cell r="DX16">
            <v>24.384</v>
          </cell>
          <cell r="DY16">
            <v>21.376999999999999</v>
          </cell>
          <cell r="DZ16">
            <v>11.599</v>
          </cell>
          <cell r="EA16">
            <v>5.6109999999999998</v>
          </cell>
          <cell r="EB16">
            <v>5.9880000000000004</v>
          </cell>
          <cell r="EC16">
            <v>13.581</v>
          </cell>
          <cell r="ED16">
            <v>7.8049999999999997</v>
          </cell>
          <cell r="EE16">
            <v>5.7759999999999998</v>
          </cell>
          <cell r="EF16">
            <v>20.581</v>
          </cell>
          <cell r="EG16">
            <v>10.968</v>
          </cell>
          <cell r="EH16">
            <v>9.6129999999999995</v>
          </cell>
          <cell r="EI16">
            <v>215.381</v>
          </cell>
          <cell r="EJ16">
            <v>111.62</v>
          </cell>
          <cell r="EK16">
            <v>103.761</v>
          </cell>
          <cell r="EL16">
            <v>88.126000000000005</v>
          </cell>
          <cell r="EM16">
            <v>44.582999999999998</v>
          </cell>
          <cell r="EN16">
            <v>43.542000000000002</v>
          </cell>
          <cell r="EO16">
            <v>25.292000000000002</v>
          </cell>
          <cell r="EP16">
            <v>12.457000000000001</v>
          </cell>
          <cell r="EQ16">
            <v>12.836</v>
          </cell>
          <cell r="ER16">
            <v>24.201000000000001</v>
          </cell>
          <cell r="ES16">
            <v>12.46</v>
          </cell>
          <cell r="ET16">
            <v>11.741</v>
          </cell>
          <cell r="EU16">
            <v>38.633000000000003</v>
          </cell>
          <cell r="EV16">
            <v>19.667000000000002</v>
          </cell>
          <cell r="EW16">
            <v>18.966000000000001</v>
          </cell>
          <cell r="EX16">
            <v>127.256</v>
          </cell>
          <cell r="EY16">
            <v>67.037000000000006</v>
          </cell>
          <cell r="EZ16">
            <v>60.219000000000001</v>
          </cell>
          <cell r="FA16">
            <v>43.805</v>
          </cell>
          <cell r="FB16">
            <v>22.638000000000002</v>
          </cell>
          <cell r="FC16">
            <v>21.167000000000002</v>
          </cell>
          <cell r="FD16">
            <v>83.45</v>
          </cell>
          <cell r="FE16">
            <v>44.398000000000003</v>
          </cell>
          <cell r="FF16">
            <v>39.052</v>
          </cell>
          <cell r="FG16">
            <v>47.802</v>
          </cell>
          <cell r="FH16">
            <v>24.239000000000001</v>
          </cell>
          <cell r="FI16">
            <v>23.562999999999999</v>
          </cell>
          <cell r="FJ16">
            <v>35.649000000000001</v>
          </cell>
          <cell r="FK16">
            <v>20.16</v>
          </cell>
          <cell r="FL16">
            <v>15.489000000000001</v>
          </cell>
          <cell r="FM16">
            <v>19.667000000000002</v>
          </cell>
          <cell r="FN16">
            <v>11.035</v>
          </cell>
          <cell r="FO16">
            <v>8.6319999999999997</v>
          </cell>
          <cell r="FP16">
            <v>241.476</v>
          </cell>
          <cell r="FQ16">
            <v>124.96899999999999</v>
          </cell>
          <cell r="FR16">
            <v>116.50700000000001</v>
          </cell>
          <cell r="FS16">
            <v>437.55900000000003</v>
          </cell>
          <cell r="FT16">
            <v>215.12799999999999</v>
          </cell>
          <cell r="FU16">
            <v>222.43100000000001</v>
          </cell>
          <cell r="FV16">
            <v>70.795000000000002</v>
          </cell>
          <cell r="FW16">
            <v>34.600999999999999</v>
          </cell>
          <cell r="FX16">
            <v>36.194000000000003</v>
          </cell>
          <cell r="FY16">
            <v>51.780999999999999</v>
          </cell>
          <cell r="FZ16">
            <v>26.73</v>
          </cell>
          <cell r="GA16">
            <v>25.050999999999998</v>
          </cell>
          <cell r="GB16">
            <v>31.027000000000001</v>
          </cell>
          <cell r="GC16">
            <v>17.663</v>
          </cell>
          <cell r="GD16">
            <v>13.364000000000001</v>
          </cell>
          <cell r="GE16">
            <v>20.754000000000001</v>
          </cell>
          <cell r="GF16">
            <v>9.0670000000000002</v>
          </cell>
          <cell r="GG16">
            <v>11.686999999999999</v>
          </cell>
          <cell r="GH16">
            <v>8.298</v>
          </cell>
          <cell r="GI16">
            <v>3.371</v>
          </cell>
          <cell r="GJ16">
            <v>4.9269999999999996</v>
          </cell>
          <cell r="GK16">
            <v>5.9249999999999998</v>
          </cell>
          <cell r="GL16">
            <v>4.1959999999999997</v>
          </cell>
          <cell r="GM16">
            <v>1.73</v>
          </cell>
          <cell r="GN16">
            <v>13.089</v>
          </cell>
          <cell r="GO16">
            <v>3.6749999999999998</v>
          </cell>
          <cell r="GP16">
            <v>9.4139999999999997</v>
          </cell>
          <cell r="GQ16">
            <v>25.684000000000001</v>
          </cell>
          <cell r="GR16">
            <v>12.756</v>
          </cell>
          <cell r="GS16">
            <v>12.929</v>
          </cell>
          <cell r="GT16">
            <v>15.204000000000001</v>
          </cell>
          <cell r="GU16">
            <v>8.7210000000000001</v>
          </cell>
          <cell r="GV16">
            <v>6.4829999999999997</v>
          </cell>
          <cell r="GW16">
            <v>2.2000000000000002</v>
          </cell>
          <cell r="GX16">
            <v>0.72399999999999998</v>
          </cell>
          <cell r="GY16">
            <v>1.4750000000000001</v>
          </cell>
          <cell r="GZ16">
            <v>10.48</v>
          </cell>
          <cell r="HA16">
            <v>4.0339999999999998</v>
          </cell>
          <cell r="HB16">
            <v>6.4459999999999997</v>
          </cell>
          <cell r="HC16">
            <v>12.997</v>
          </cell>
          <cell r="HD16">
            <v>6.1509999999999998</v>
          </cell>
          <cell r="HE16">
            <v>6.8460000000000001</v>
          </cell>
          <cell r="HF16">
            <v>4.1139999999999999</v>
          </cell>
          <cell r="HG16">
            <v>2.016</v>
          </cell>
          <cell r="HH16">
            <v>2.0979999999999999</v>
          </cell>
          <cell r="HI16">
            <v>4.4630000000000001</v>
          </cell>
          <cell r="HJ16">
            <v>2.3140000000000001</v>
          </cell>
          <cell r="HK16">
            <v>2.149</v>
          </cell>
          <cell r="HL16">
            <v>1.45</v>
          </cell>
          <cell r="HM16">
            <v>0.26800000000000002</v>
          </cell>
          <cell r="HN16">
            <v>1.1819999999999999</v>
          </cell>
          <cell r="HO16">
            <v>8.5340000000000007</v>
          </cell>
          <cell r="HP16">
            <v>3.8370000000000002</v>
          </cell>
          <cell r="HQ16">
            <v>4.6980000000000004</v>
          </cell>
          <cell r="HR16">
            <v>123.539</v>
          </cell>
          <cell r="HS16">
            <v>64.299000000000007</v>
          </cell>
          <cell r="HT16">
            <v>59.24</v>
          </cell>
          <cell r="HU16">
            <v>24.472000000000001</v>
          </cell>
          <cell r="HV16">
            <v>11.766999999999999</v>
          </cell>
          <cell r="HW16">
            <v>12.705</v>
          </cell>
          <cell r="HX16">
            <v>7.2080000000000002</v>
          </cell>
          <cell r="HY16">
            <v>3.6659999999999999</v>
          </cell>
          <cell r="HZ16">
            <v>3.5419999999999998</v>
          </cell>
          <cell r="IA16">
            <v>6.6150000000000002</v>
          </cell>
          <cell r="IB16">
            <v>2.7989999999999999</v>
          </cell>
          <cell r="IC16">
            <v>3.8159999999999998</v>
          </cell>
          <cell r="ID16">
            <v>10.648999999999999</v>
          </cell>
          <cell r="IE16">
            <v>5.3019999999999996</v>
          </cell>
          <cell r="IF16">
            <v>5.3470000000000004</v>
          </cell>
          <cell r="IG16">
            <v>99.066000000000003</v>
          </cell>
          <cell r="IH16">
            <v>52.531999999999996</v>
          </cell>
          <cell r="II16">
            <v>46.534999999999997</v>
          </cell>
          <cell r="IJ16">
            <v>46.112000000000002</v>
          </cell>
          <cell r="IK16">
            <v>23.672000000000001</v>
          </cell>
          <cell r="IL16">
            <v>22.44</v>
          </cell>
          <cell r="IM16">
            <v>13.393000000000001</v>
          </cell>
          <cell r="IN16">
            <v>6.5910000000000002</v>
          </cell>
          <cell r="IO16">
            <v>6.8010000000000002</v>
          </cell>
          <cell r="IP16">
            <v>14.348000000000001</v>
          </cell>
          <cell r="IQ16">
            <v>6.5609999999999999</v>
          </cell>
        </row>
        <row r="17">
          <cell r="B17">
            <v>3.2170000000000001</v>
          </cell>
          <cell r="C17">
            <v>2.8239999999999998</v>
          </cell>
          <cell r="D17">
            <v>26.128</v>
          </cell>
          <cell r="E17">
            <v>10.423999999999999</v>
          </cell>
          <cell r="F17">
            <v>15.702999999999999</v>
          </cell>
          <cell r="G17">
            <v>41.875</v>
          </cell>
          <cell r="H17">
            <v>23.902999999999999</v>
          </cell>
          <cell r="I17">
            <v>17.972000000000001</v>
          </cell>
          <cell r="J17">
            <v>20.472999999999999</v>
          </cell>
          <cell r="K17">
            <v>12.427</v>
          </cell>
          <cell r="L17">
            <v>8.0470000000000006</v>
          </cell>
          <cell r="M17">
            <v>17.861999999999998</v>
          </cell>
          <cell r="N17">
            <v>9.8219999999999992</v>
          </cell>
          <cell r="O17">
            <v>8.0399999999999991</v>
          </cell>
          <cell r="P17">
            <v>4.2009999999999996</v>
          </cell>
          <cell r="Q17">
            <v>1.6859999999999999</v>
          </cell>
          <cell r="R17">
            <v>2.5150000000000001</v>
          </cell>
          <cell r="S17">
            <v>24.013000000000002</v>
          </cell>
          <cell r="T17">
            <v>14.081</v>
          </cell>
          <cell r="U17">
            <v>9.9320000000000004</v>
          </cell>
          <cell r="V17">
            <v>1363.635</v>
          </cell>
          <cell r="W17">
            <v>729.81799999999998</v>
          </cell>
          <cell r="X17">
            <v>633.81700000000001</v>
          </cell>
          <cell r="Y17">
            <v>266.66399999999999</v>
          </cell>
          <cell r="Z17">
            <v>136.78</v>
          </cell>
          <cell r="AA17">
            <v>129.88399999999999</v>
          </cell>
          <cell r="AB17">
            <v>81.655000000000001</v>
          </cell>
          <cell r="AC17">
            <v>39.097999999999999</v>
          </cell>
          <cell r="AD17">
            <v>42.557000000000002</v>
          </cell>
          <cell r="AE17">
            <v>82.320999999999998</v>
          </cell>
          <cell r="AF17">
            <v>43.021000000000001</v>
          </cell>
          <cell r="AG17">
            <v>39.299999999999997</v>
          </cell>
          <cell r="AH17">
            <v>102.687</v>
          </cell>
          <cell r="AI17">
            <v>54.661000000000001</v>
          </cell>
          <cell r="AJ17">
            <v>48.027000000000001</v>
          </cell>
          <cell r="AK17">
            <v>1096.972</v>
          </cell>
          <cell r="AL17">
            <v>593.03899999999999</v>
          </cell>
          <cell r="AM17">
            <v>503.93299999999999</v>
          </cell>
          <cell r="AN17">
            <v>465.01299999999998</v>
          </cell>
          <cell r="AO17">
            <v>247.77</v>
          </cell>
          <cell r="AP17">
            <v>217.24199999999999</v>
          </cell>
          <cell r="AQ17">
            <v>122.261</v>
          </cell>
          <cell r="AR17">
            <v>65.495999999999995</v>
          </cell>
          <cell r="AS17">
            <v>56.765000000000001</v>
          </cell>
          <cell r="AT17">
            <v>142.88399999999999</v>
          </cell>
          <cell r="AU17">
            <v>69.241</v>
          </cell>
          <cell r="AV17">
            <v>73.643000000000001</v>
          </cell>
          <cell r="AW17">
            <v>199.86799999999999</v>
          </cell>
          <cell r="AX17">
            <v>113.03400000000001</v>
          </cell>
          <cell r="AY17">
            <v>86.834000000000003</v>
          </cell>
          <cell r="AZ17">
            <v>631.95899999999995</v>
          </cell>
          <cell r="BA17">
            <v>345.26799999999997</v>
          </cell>
          <cell r="BB17">
            <v>286.69099999999997</v>
          </cell>
          <cell r="BC17">
            <v>270.66199999999998</v>
          </cell>
          <cell r="BD17">
            <v>134.96</v>
          </cell>
          <cell r="BE17">
            <v>135.702</v>
          </cell>
          <cell r="BF17">
            <v>361.29700000000003</v>
          </cell>
          <cell r="BG17">
            <v>210.30799999999999</v>
          </cell>
          <cell r="BH17">
            <v>150.989</v>
          </cell>
          <cell r="BI17">
            <v>231.01400000000001</v>
          </cell>
          <cell r="BJ17">
            <v>131.852</v>
          </cell>
          <cell r="BK17">
            <v>99.162000000000006</v>
          </cell>
          <cell r="BL17">
            <v>130.28299999999999</v>
          </cell>
          <cell r="BM17">
            <v>78.456000000000003</v>
          </cell>
          <cell r="BN17">
            <v>51.826999999999998</v>
          </cell>
          <cell r="BO17">
            <v>127.407</v>
          </cell>
          <cell r="BP17">
            <v>64.52</v>
          </cell>
          <cell r="BQ17">
            <v>62.887</v>
          </cell>
          <cell r="BR17">
            <v>1236.2280000000001</v>
          </cell>
          <cell r="BS17">
            <v>665.298</v>
          </cell>
          <cell r="BT17">
            <v>570.92999999999995</v>
          </cell>
          <cell r="BU17">
            <v>2125.125</v>
          </cell>
          <cell r="BV17">
            <v>1055.0360000000001</v>
          </cell>
          <cell r="BW17">
            <v>1070.0889999999999</v>
          </cell>
          <cell r="BX17">
            <v>388.48599999999999</v>
          </cell>
          <cell r="BY17">
            <v>180.65</v>
          </cell>
          <cell r="BZ17">
            <v>207.83600000000001</v>
          </cell>
          <cell r="CA17">
            <v>271.65600000000001</v>
          </cell>
          <cell r="CB17">
            <v>129.37100000000001</v>
          </cell>
          <cell r="CC17">
            <v>142.285</v>
          </cell>
          <cell r="CD17">
            <v>176.136</v>
          </cell>
          <cell r="CE17">
            <v>87.983999999999995</v>
          </cell>
          <cell r="CF17">
            <v>88.152000000000001</v>
          </cell>
          <cell r="CG17">
            <v>95.52</v>
          </cell>
          <cell r="CH17">
            <v>41.387</v>
          </cell>
          <cell r="CI17">
            <v>54.133000000000003</v>
          </cell>
          <cell r="CJ17">
            <v>38.591000000000001</v>
          </cell>
          <cell r="CK17">
            <v>15.565</v>
          </cell>
          <cell r="CL17">
            <v>23.024999999999999</v>
          </cell>
          <cell r="CM17">
            <v>38.058</v>
          </cell>
          <cell r="CN17">
            <v>24.048999999999999</v>
          </cell>
          <cell r="CO17">
            <v>14.01</v>
          </cell>
          <cell r="CP17">
            <v>78.772000000000006</v>
          </cell>
          <cell r="CQ17">
            <v>27.23</v>
          </cell>
          <cell r="CR17">
            <v>51.540999999999997</v>
          </cell>
          <cell r="CS17">
            <v>162.874</v>
          </cell>
          <cell r="CT17">
            <v>70.846999999999994</v>
          </cell>
          <cell r="CU17">
            <v>92.027000000000001</v>
          </cell>
          <cell r="CV17">
            <v>92.665000000000006</v>
          </cell>
          <cell r="CW17">
            <v>46.363999999999997</v>
          </cell>
          <cell r="CX17">
            <v>46.301000000000002</v>
          </cell>
          <cell r="CY17">
            <v>13.353</v>
          </cell>
          <cell r="CZ17">
            <v>5.1559999999999997</v>
          </cell>
          <cell r="DA17">
            <v>8.1969999999999992</v>
          </cell>
          <cell r="DB17">
            <v>70.207999999999998</v>
          </cell>
          <cell r="DC17">
            <v>24.481999999999999</v>
          </cell>
          <cell r="DD17">
            <v>45.725999999999999</v>
          </cell>
          <cell r="DE17">
            <v>81.363</v>
          </cell>
          <cell r="DF17">
            <v>44.953000000000003</v>
          </cell>
          <cell r="DG17">
            <v>36.411000000000001</v>
          </cell>
          <cell r="DH17">
            <v>33.25</v>
          </cell>
          <cell r="DI17">
            <v>19.72</v>
          </cell>
          <cell r="DJ17">
            <v>13.531000000000001</v>
          </cell>
          <cell r="DK17">
            <v>34.741999999999997</v>
          </cell>
          <cell r="DL17">
            <v>18.155999999999999</v>
          </cell>
          <cell r="DM17">
            <v>16.585999999999999</v>
          </cell>
          <cell r="DN17">
            <v>5.77</v>
          </cell>
          <cell r="DO17">
            <v>0.52100000000000002</v>
          </cell>
          <cell r="DP17">
            <v>5.2489999999999997</v>
          </cell>
          <cell r="DQ17">
            <v>46.622</v>
          </cell>
          <cell r="DR17">
            <v>26.797000000000001</v>
          </cell>
          <cell r="DS17">
            <v>19.824999999999999</v>
          </cell>
          <cell r="DT17">
            <v>260.28800000000001</v>
          </cell>
          <cell r="DU17">
            <v>136.06</v>
          </cell>
          <cell r="DV17">
            <v>124.229</v>
          </cell>
          <cell r="DW17">
            <v>47.728999999999999</v>
          </cell>
          <cell r="DX17">
            <v>24.622</v>
          </cell>
          <cell r="DY17">
            <v>23.106999999999999</v>
          </cell>
          <cell r="DZ17">
            <v>15.78</v>
          </cell>
          <cell r="EA17">
            <v>8.2449999999999992</v>
          </cell>
          <cell r="EB17">
            <v>7.5350000000000001</v>
          </cell>
          <cell r="EC17">
            <v>16.062000000000001</v>
          </cell>
          <cell r="ED17">
            <v>8.4390000000000001</v>
          </cell>
          <cell r="EE17">
            <v>7.6219999999999999</v>
          </cell>
          <cell r="EF17">
            <v>15.887</v>
          </cell>
          <cell r="EG17">
            <v>7.9379999999999997</v>
          </cell>
          <cell r="EH17">
            <v>7.9489999999999998</v>
          </cell>
          <cell r="EI17">
            <v>212.559</v>
          </cell>
          <cell r="EJ17">
            <v>111.437</v>
          </cell>
          <cell r="EK17">
            <v>101.122</v>
          </cell>
          <cell r="EL17">
            <v>87.960999999999999</v>
          </cell>
          <cell r="EM17">
            <v>47.572000000000003</v>
          </cell>
          <cell r="EN17">
            <v>40.389000000000003</v>
          </cell>
          <cell r="EO17">
            <v>24.765000000000001</v>
          </cell>
          <cell r="EP17">
            <v>13.301</v>
          </cell>
          <cell r="EQ17">
            <v>11.464</v>
          </cell>
          <cell r="ER17">
            <v>26.393000000000001</v>
          </cell>
          <cell r="ES17">
            <v>13.742000000000001</v>
          </cell>
          <cell r="ET17">
            <v>12.651</v>
          </cell>
          <cell r="EU17">
            <v>36.802999999999997</v>
          </cell>
          <cell r="EV17">
            <v>20.529</v>
          </cell>
          <cell r="EW17">
            <v>16.274000000000001</v>
          </cell>
          <cell r="EX17">
            <v>124.598</v>
          </cell>
          <cell r="EY17">
            <v>63.865000000000002</v>
          </cell>
          <cell r="EZ17">
            <v>60.732999999999997</v>
          </cell>
          <cell r="FA17">
            <v>47.5</v>
          </cell>
          <cell r="FB17">
            <v>23.795999999999999</v>
          </cell>
          <cell r="FC17">
            <v>23.704000000000001</v>
          </cell>
          <cell r="FD17">
            <v>77.097999999999999</v>
          </cell>
          <cell r="FE17">
            <v>40.069000000000003</v>
          </cell>
          <cell r="FF17">
            <v>37.029000000000003</v>
          </cell>
          <cell r="FG17">
            <v>41.527000000000001</v>
          </cell>
          <cell r="FH17">
            <v>20.69</v>
          </cell>
          <cell r="FI17">
            <v>20.837</v>
          </cell>
          <cell r="FJ17">
            <v>35.570999999999998</v>
          </cell>
          <cell r="FK17">
            <v>19.379000000000001</v>
          </cell>
          <cell r="FL17">
            <v>16.192</v>
          </cell>
          <cell r="FM17">
            <v>22.533000000000001</v>
          </cell>
          <cell r="FN17">
            <v>11.803000000000001</v>
          </cell>
          <cell r="FO17">
            <v>10.731</v>
          </cell>
          <cell r="FP17">
            <v>237.755</v>
          </cell>
          <cell r="FQ17">
            <v>124.25700000000001</v>
          </cell>
          <cell r="FR17">
            <v>113.498</v>
          </cell>
          <cell r="FS17">
            <v>443.30200000000002</v>
          </cell>
          <cell r="FT17">
            <v>218.09100000000001</v>
          </cell>
          <cell r="FU17">
            <v>225.21100000000001</v>
          </cell>
          <cell r="FV17">
            <v>68.510999999999996</v>
          </cell>
          <cell r="FW17">
            <v>34.097999999999999</v>
          </cell>
          <cell r="FX17">
            <v>34.412999999999997</v>
          </cell>
          <cell r="FY17">
            <v>50.915999999999997</v>
          </cell>
          <cell r="FZ17">
            <v>25.593</v>
          </cell>
          <cell r="GA17">
            <v>25.323</v>
          </cell>
          <cell r="GB17">
            <v>33.668999999999997</v>
          </cell>
          <cell r="GC17">
            <v>16.670999999999999</v>
          </cell>
          <cell r="GD17">
            <v>16.998000000000001</v>
          </cell>
          <cell r="GE17">
            <v>17.247</v>
          </cell>
          <cell r="GF17">
            <v>8.923</v>
          </cell>
          <cell r="GG17">
            <v>8.3239999999999998</v>
          </cell>
          <cell r="GH17">
            <v>7.915</v>
          </cell>
          <cell r="GI17">
            <v>3.47</v>
          </cell>
          <cell r="GJ17">
            <v>4.4450000000000003</v>
          </cell>
          <cell r="GK17">
            <v>4.0019999999999998</v>
          </cell>
          <cell r="GL17">
            <v>2.2730000000000001</v>
          </cell>
          <cell r="GM17">
            <v>1.7290000000000001</v>
          </cell>
          <cell r="GN17">
            <v>13.593</v>
          </cell>
          <cell r="GO17">
            <v>6.2320000000000002</v>
          </cell>
          <cell r="GP17">
            <v>7.3609999999999998</v>
          </cell>
          <cell r="GQ17">
            <v>24.776</v>
          </cell>
          <cell r="GR17">
            <v>12.53</v>
          </cell>
          <cell r="GS17">
            <v>12.247</v>
          </cell>
          <cell r="GT17">
            <v>16.154</v>
          </cell>
          <cell r="GU17">
            <v>8.8209999999999997</v>
          </cell>
          <cell r="GV17">
            <v>7.3330000000000002</v>
          </cell>
          <cell r="GW17">
            <v>2.3050000000000002</v>
          </cell>
          <cell r="GX17">
            <v>0.876</v>
          </cell>
          <cell r="GY17">
            <v>1.4279999999999999</v>
          </cell>
          <cell r="GZ17">
            <v>8.6219999999999999</v>
          </cell>
          <cell r="HA17">
            <v>3.7090000000000001</v>
          </cell>
          <cell r="HB17">
            <v>4.9130000000000003</v>
          </cell>
          <cell r="HC17">
            <v>15.352</v>
          </cell>
          <cell r="HD17">
            <v>7.7779999999999996</v>
          </cell>
          <cell r="HE17">
            <v>7.5739999999999998</v>
          </cell>
          <cell r="HF17">
            <v>6.1120000000000001</v>
          </cell>
          <cell r="HG17">
            <v>3.831</v>
          </cell>
          <cell r="HH17">
            <v>2.2810000000000001</v>
          </cell>
          <cell r="HI17">
            <v>6.3789999999999996</v>
          </cell>
          <cell r="HJ17">
            <v>2.9820000000000002</v>
          </cell>
          <cell r="HK17">
            <v>3.3969999999999998</v>
          </cell>
          <cell r="HL17">
            <v>1.081</v>
          </cell>
          <cell r="HM17">
            <v>0.38100000000000001</v>
          </cell>
          <cell r="HN17">
            <v>0.7</v>
          </cell>
          <cell r="HO17">
            <v>8.9730000000000008</v>
          </cell>
          <cell r="HP17">
            <v>4.7960000000000003</v>
          </cell>
          <cell r="HQ17">
            <v>4.1769999999999996</v>
          </cell>
          <cell r="HR17">
            <v>116.462</v>
          </cell>
          <cell r="HS17">
            <v>61.362000000000002</v>
          </cell>
          <cell r="HT17">
            <v>55.1</v>
          </cell>
          <cell r="HU17">
            <v>21.946000000000002</v>
          </cell>
          <cell r="HV17">
            <v>11.702999999999999</v>
          </cell>
          <cell r="HW17">
            <v>10.243</v>
          </cell>
          <cell r="HX17">
            <v>7.57</v>
          </cell>
          <cell r="HY17">
            <v>4.5190000000000001</v>
          </cell>
          <cell r="HZ17">
            <v>3.0510000000000002</v>
          </cell>
          <cell r="IA17">
            <v>6.2009999999999996</v>
          </cell>
          <cell r="IB17">
            <v>3.141</v>
          </cell>
          <cell r="IC17">
            <v>3.06</v>
          </cell>
          <cell r="ID17">
            <v>8.1739999999999995</v>
          </cell>
          <cell r="IE17">
            <v>4.0430000000000001</v>
          </cell>
          <cell r="IF17">
            <v>4.1310000000000002</v>
          </cell>
          <cell r="IG17">
            <v>94.516999999999996</v>
          </cell>
          <cell r="IH17">
            <v>49.658999999999999</v>
          </cell>
          <cell r="II17">
            <v>44.856999999999999</v>
          </cell>
          <cell r="IJ17">
            <v>42.308999999999997</v>
          </cell>
          <cell r="IK17">
            <v>21.111999999999998</v>
          </cell>
          <cell r="IL17">
            <v>21.196000000000002</v>
          </cell>
          <cell r="IM17">
            <v>12.622</v>
          </cell>
          <cell r="IN17">
            <v>6.7160000000000002</v>
          </cell>
          <cell r="IO17">
            <v>5.9059999999999997</v>
          </cell>
          <cell r="IP17">
            <v>14.118</v>
          </cell>
          <cell r="IQ17">
            <v>6.2039999999999997</v>
          </cell>
        </row>
        <row r="18">
          <cell r="B18">
            <v>1.5209999999999999</v>
          </cell>
          <cell r="C18">
            <v>5.95</v>
          </cell>
          <cell r="D18">
            <v>37.957000000000001</v>
          </cell>
          <cell r="E18">
            <v>17.867999999999999</v>
          </cell>
          <cell r="F18">
            <v>20.088000000000001</v>
          </cell>
          <cell r="G18">
            <v>40.404000000000003</v>
          </cell>
          <cell r="H18">
            <v>20.908999999999999</v>
          </cell>
          <cell r="I18">
            <v>19.495000000000001</v>
          </cell>
          <cell r="J18">
            <v>14.55</v>
          </cell>
          <cell r="K18">
            <v>7.2549999999999999</v>
          </cell>
          <cell r="L18">
            <v>7.2949999999999999</v>
          </cell>
          <cell r="M18">
            <v>14.974</v>
          </cell>
          <cell r="N18">
            <v>9.2230000000000008</v>
          </cell>
          <cell r="O18">
            <v>5.7510000000000003</v>
          </cell>
          <cell r="P18">
            <v>1.865</v>
          </cell>
          <cell r="Q18">
            <v>1.4319999999999999</v>
          </cell>
          <cell r="R18">
            <v>0.433</v>
          </cell>
          <cell r="S18">
            <v>25.43</v>
          </cell>
          <cell r="T18">
            <v>11.686</v>
          </cell>
          <cell r="U18">
            <v>13.744</v>
          </cell>
          <cell r="V18">
            <v>1456.479</v>
          </cell>
          <cell r="W18">
            <v>767.13599999999997</v>
          </cell>
          <cell r="X18">
            <v>689.34299999999996</v>
          </cell>
          <cell r="Y18">
            <v>317.49700000000001</v>
          </cell>
          <cell r="Z18">
            <v>150.68600000000001</v>
          </cell>
          <cell r="AA18">
            <v>166.81100000000001</v>
          </cell>
          <cell r="AB18">
            <v>91.600999999999999</v>
          </cell>
          <cell r="AC18">
            <v>48.162999999999997</v>
          </cell>
          <cell r="AD18">
            <v>43.438000000000002</v>
          </cell>
          <cell r="AE18">
            <v>89.203000000000003</v>
          </cell>
          <cell r="AF18">
            <v>42.905000000000001</v>
          </cell>
          <cell r="AG18">
            <v>46.298999999999999</v>
          </cell>
          <cell r="AH18">
            <v>136.69200000000001</v>
          </cell>
          <cell r="AI18">
            <v>59.618000000000002</v>
          </cell>
          <cell r="AJ18">
            <v>77.073999999999998</v>
          </cell>
          <cell r="AK18">
            <v>1138.982</v>
          </cell>
          <cell r="AL18">
            <v>616.45100000000002</v>
          </cell>
          <cell r="AM18">
            <v>522.53200000000004</v>
          </cell>
          <cell r="AN18">
            <v>497.392</v>
          </cell>
          <cell r="AO18">
            <v>262.41399999999999</v>
          </cell>
          <cell r="AP18">
            <v>234.97800000000001</v>
          </cell>
          <cell r="AQ18">
            <v>175.91900000000001</v>
          </cell>
          <cell r="AR18">
            <v>94.718999999999994</v>
          </cell>
          <cell r="AS18">
            <v>81.2</v>
          </cell>
          <cell r="AT18">
            <v>138.15899999999999</v>
          </cell>
          <cell r="AU18">
            <v>71.156000000000006</v>
          </cell>
          <cell r="AV18">
            <v>67.003</v>
          </cell>
          <cell r="AW18">
            <v>183.31399999999999</v>
          </cell>
          <cell r="AX18">
            <v>96.54</v>
          </cell>
          <cell r="AY18">
            <v>86.775000000000006</v>
          </cell>
          <cell r="AZ18">
            <v>641.59</v>
          </cell>
          <cell r="BA18">
            <v>354.036</v>
          </cell>
          <cell r="BB18">
            <v>287.55399999999997</v>
          </cell>
          <cell r="BC18">
            <v>251.654</v>
          </cell>
          <cell r="BD18">
            <v>133.41999999999999</v>
          </cell>
          <cell r="BE18">
            <v>118.23399999999999</v>
          </cell>
          <cell r="BF18">
            <v>389.93700000000001</v>
          </cell>
          <cell r="BG18">
            <v>220.61600000000001</v>
          </cell>
          <cell r="BH18">
            <v>169.32</v>
          </cell>
          <cell r="BI18">
            <v>257.21300000000002</v>
          </cell>
          <cell r="BJ18">
            <v>136.70500000000001</v>
          </cell>
          <cell r="BK18">
            <v>120.508</v>
          </cell>
          <cell r="BL18">
            <v>132.72300000000001</v>
          </cell>
          <cell r="BM18">
            <v>83.911000000000001</v>
          </cell>
          <cell r="BN18">
            <v>48.811999999999998</v>
          </cell>
          <cell r="BO18">
            <v>166.226</v>
          </cell>
          <cell r="BP18">
            <v>81.972999999999999</v>
          </cell>
          <cell r="BQ18">
            <v>84.253</v>
          </cell>
          <cell r="BR18">
            <v>1290.2529999999999</v>
          </cell>
          <cell r="BS18">
            <v>685.16300000000001</v>
          </cell>
          <cell r="BT18">
            <v>605.09</v>
          </cell>
          <cell r="BU18">
            <v>2150.3539999999998</v>
          </cell>
          <cell r="BV18">
            <v>1063.069</v>
          </cell>
          <cell r="BW18">
            <v>1087.2860000000001</v>
          </cell>
          <cell r="BX18">
            <v>424.37900000000002</v>
          </cell>
          <cell r="BY18">
            <v>201.22399999999999</v>
          </cell>
          <cell r="BZ18">
            <v>223.155</v>
          </cell>
          <cell r="CA18">
            <v>315.57600000000002</v>
          </cell>
          <cell r="CB18">
            <v>145.88900000000001</v>
          </cell>
          <cell r="CC18">
            <v>169.68700000000001</v>
          </cell>
          <cell r="CD18">
            <v>225.24199999999999</v>
          </cell>
          <cell r="CE18">
            <v>110.34099999999999</v>
          </cell>
          <cell r="CF18">
            <v>114.901</v>
          </cell>
          <cell r="CG18">
            <v>90.334000000000003</v>
          </cell>
          <cell r="CH18">
            <v>35.548000000000002</v>
          </cell>
          <cell r="CI18">
            <v>54.784999999999997</v>
          </cell>
          <cell r="CJ18">
            <v>34.429000000000002</v>
          </cell>
          <cell r="CK18">
            <v>10.493</v>
          </cell>
          <cell r="CL18">
            <v>23.936</v>
          </cell>
          <cell r="CM18">
            <v>29.738</v>
          </cell>
          <cell r="CN18">
            <v>17.911000000000001</v>
          </cell>
          <cell r="CO18">
            <v>11.827</v>
          </cell>
          <cell r="CP18">
            <v>79.064999999999998</v>
          </cell>
          <cell r="CQ18">
            <v>37.423000000000002</v>
          </cell>
          <cell r="CR18">
            <v>41.642000000000003</v>
          </cell>
          <cell r="CS18">
            <v>204.65299999999999</v>
          </cell>
          <cell r="CT18">
            <v>96.594999999999999</v>
          </cell>
          <cell r="CU18">
            <v>108.059</v>
          </cell>
          <cell r="CV18">
            <v>137.88300000000001</v>
          </cell>
          <cell r="CW18">
            <v>65.91</v>
          </cell>
          <cell r="CX18">
            <v>71.974000000000004</v>
          </cell>
          <cell r="CY18">
            <v>13.273999999999999</v>
          </cell>
          <cell r="CZ18">
            <v>3.2890000000000001</v>
          </cell>
          <cell r="DA18">
            <v>9.9849999999999994</v>
          </cell>
          <cell r="DB18">
            <v>66.77</v>
          </cell>
          <cell r="DC18">
            <v>30.684999999999999</v>
          </cell>
          <cell r="DD18">
            <v>36.085000000000001</v>
          </cell>
          <cell r="DE18">
            <v>70.375</v>
          </cell>
          <cell r="DF18">
            <v>40.713000000000001</v>
          </cell>
          <cell r="DG18">
            <v>29.663</v>
          </cell>
          <cell r="DH18">
            <v>23.817</v>
          </cell>
          <cell r="DI18">
            <v>15.891999999999999</v>
          </cell>
          <cell r="DJ18">
            <v>7.9249999999999998</v>
          </cell>
          <cell r="DK18">
            <v>28.341999999999999</v>
          </cell>
          <cell r="DL18">
            <v>16.062999999999999</v>
          </cell>
          <cell r="DM18">
            <v>12.279</v>
          </cell>
          <cell r="DN18">
            <v>6.1429999999999998</v>
          </cell>
          <cell r="DO18">
            <v>3.0830000000000002</v>
          </cell>
          <cell r="DP18">
            <v>3.0609999999999999</v>
          </cell>
          <cell r="DQ18">
            <v>42.033000000000001</v>
          </cell>
          <cell r="DR18">
            <v>24.649000000000001</v>
          </cell>
          <cell r="DS18">
            <v>17.384</v>
          </cell>
          <cell r="DT18">
            <v>265.60599999999999</v>
          </cell>
          <cell r="DU18">
            <v>137.886</v>
          </cell>
          <cell r="DV18">
            <v>127.72</v>
          </cell>
          <cell r="DW18">
            <v>52.168999999999997</v>
          </cell>
          <cell r="DX18">
            <v>25.503</v>
          </cell>
          <cell r="DY18">
            <v>26.666</v>
          </cell>
          <cell r="DZ18">
            <v>14.505000000000001</v>
          </cell>
          <cell r="EA18">
            <v>7.2679999999999998</v>
          </cell>
          <cell r="EB18">
            <v>7.2370000000000001</v>
          </cell>
          <cell r="EC18">
            <v>13.712999999999999</v>
          </cell>
          <cell r="ED18">
            <v>7.0739999999999998</v>
          </cell>
          <cell r="EE18">
            <v>6.6390000000000002</v>
          </cell>
          <cell r="EF18">
            <v>23.951000000000001</v>
          </cell>
          <cell r="EG18">
            <v>11.161</v>
          </cell>
          <cell r="EH18">
            <v>12.79</v>
          </cell>
          <cell r="EI18">
            <v>213.43700000000001</v>
          </cell>
          <cell r="EJ18">
            <v>112.383</v>
          </cell>
          <cell r="EK18">
            <v>101.054</v>
          </cell>
          <cell r="EL18">
            <v>85.808999999999997</v>
          </cell>
          <cell r="EM18">
            <v>44.902999999999999</v>
          </cell>
          <cell r="EN18">
            <v>40.905999999999999</v>
          </cell>
          <cell r="EO18">
            <v>21.007000000000001</v>
          </cell>
          <cell r="EP18">
            <v>11.188000000000001</v>
          </cell>
          <cell r="EQ18">
            <v>9.8190000000000008</v>
          </cell>
          <cell r="ER18">
            <v>27.167000000000002</v>
          </cell>
          <cell r="ES18">
            <v>13.696</v>
          </cell>
          <cell r="ET18">
            <v>13.471</v>
          </cell>
          <cell r="EU18">
            <v>37.634</v>
          </cell>
          <cell r="EV18">
            <v>20.018999999999998</v>
          </cell>
          <cell r="EW18">
            <v>17.616</v>
          </cell>
          <cell r="EX18">
            <v>127.628</v>
          </cell>
          <cell r="EY18">
            <v>67.48</v>
          </cell>
          <cell r="EZ18">
            <v>60.148000000000003</v>
          </cell>
          <cell r="FA18">
            <v>46.856000000000002</v>
          </cell>
          <cell r="FB18">
            <v>23.859000000000002</v>
          </cell>
          <cell r="FC18">
            <v>22.995999999999999</v>
          </cell>
          <cell r="FD18">
            <v>80.772000000000006</v>
          </cell>
          <cell r="FE18">
            <v>43.621000000000002</v>
          </cell>
          <cell r="FF18">
            <v>37.152000000000001</v>
          </cell>
          <cell r="FG18">
            <v>47.741</v>
          </cell>
          <cell r="FH18">
            <v>24.751000000000001</v>
          </cell>
          <cell r="FI18">
            <v>22.99</v>
          </cell>
          <cell r="FJ18">
            <v>33.030999999999999</v>
          </cell>
          <cell r="FK18">
            <v>18.87</v>
          </cell>
          <cell r="FL18">
            <v>14.162000000000001</v>
          </cell>
          <cell r="FM18">
            <v>23.193000000000001</v>
          </cell>
          <cell r="FN18">
            <v>11.846</v>
          </cell>
          <cell r="FO18">
            <v>11.347</v>
          </cell>
          <cell r="FP18">
            <v>242.41300000000001</v>
          </cell>
          <cell r="FQ18">
            <v>126.04</v>
          </cell>
          <cell r="FR18">
            <v>116.373</v>
          </cell>
          <cell r="FS18">
            <v>443.05700000000002</v>
          </cell>
          <cell r="FT18">
            <v>217.928</v>
          </cell>
          <cell r="FU18">
            <v>225.12899999999999</v>
          </cell>
          <cell r="FV18">
            <v>74.622</v>
          </cell>
          <cell r="FW18">
            <v>35.268000000000001</v>
          </cell>
          <cell r="FX18">
            <v>39.353999999999999</v>
          </cell>
          <cell r="FY18">
            <v>55.412999999999997</v>
          </cell>
          <cell r="FZ18">
            <v>27.486999999999998</v>
          </cell>
          <cell r="GA18">
            <v>27.925000000000001</v>
          </cell>
          <cell r="GB18">
            <v>36.33</v>
          </cell>
          <cell r="GC18">
            <v>18.632000000000001</v>
          </cell>
          <cell r="GD18">
            <v>17.698</v>
          </cell>
          <cell r="GE18">
            <v>19.082000000000001</v>
          </cell>
          <cell r="GF18">
            <v>8.8550000000000004</v>
          </cell>
          <cell r="GG18">
            <v>10.227</v>
          </cell>
          <cell r="GH18">
            <v>7.02</v>
          </cell>
          <cell r="GI18">
            <v>2.9849999999999999</v>
          </cell>
          <cell r="GJ18">
            <v>4.0350000000000001</v>
          </cell>
          <cell r="GK18">
            <v>3.85</v>
          </cell>
          <cell r="GL18">
            <v>1.7490000000000001</v>
          </cell>
          <cell r="GM18">
            <v>2.1019999999999999</v>
          </cell>
          <cell r="GN18">
            <v>15.359</v>
          </cell>
          <cell r="GO18">
            <v>6.032</v>
          </cell>
          <cell r="GP18">
            <v>9.327</v>
          </cell>
          <cell r="GQ18">
            <v>31.190999999999999</v>
          </cell>
          <cell r="GR18">
            <v>13.798999999999999</v>
          </cell>
          <cell r="GS18">
            <v>17.391999999999999</v>
          </cell>
          <cell r="GT18">
            <v>20.260000000000002</v>
          </cell>
          <cell r="GU18">
            <v>10.058</v>
          </cell>
          <cell r="GV18">
            <v>10.202</v>
          </cell>
          <cell r="GW18">
            <v>2.2789999999999999</v>
          </cell>
          <cell r="GX18">
            <v>0.76900000000000002</v>
          </cell>
          <cell r="GY18">
            <v>1.51</v>
          </cell>
          <cell r="GZ18">
            <v>10.930999999999999</v>
          </cell>
          <cell r="HA18">
            <v>3.7410000000000001</v>
          </cell>
          <cell r="HB18">
            <v>7.1890000000000001</v>
          </cell>
          <cell r="HC18">
            <v>11.212</v>
          </cell>
          <cell r="HD18">
            <v>5.827</v>
          </cell>
          <cell r="HE18">
            <v>5.3840000000000003</v>
          </cell>
          <cell r="HF18">
            <v>2.5179999999999998</v>
          </cell>
          <cell r="HG18">
            <v>1.385</v>
          </cell>
          <cell r="HH18">
            <v>1.133</v>
          </cell>
          <cell r="HI18">
            <v>2.9319999999999999</v>
          </cell>
          <cell r="HJ18">
            <v>1.788</v>
          </cell>
          <cell r="HK18">
            <v>1.145</v>
          </cell>
          <cell r="HL18">
            <v>0.92</v>
          </cell>
          <cell r="HM18">
            <v>0.66600000000000004</v>
          </cell>
          <cell r="HN18">
            <v>0.254</v>
          </cell>
          <cell r="HO18">
            <v>8.2789999999999999</v>
          </cell>
          <cell r="HP18">
            <v>4.04</v>
          </cell>
          <cell r="HQ18">
            <v>4.2389999999999999</v>
          </cell>
          <cell r="HR18">
            <v>121.254</v>
          </cell>
          <cell r="HS18">
            <v>62.591000000000001</v>
          </cell>
          <cell r="HT18">
            <v>58.662999999999997</v>
          </cell>
          <cell r="HU18">
            <v>26.43</v>
          </cell>
          <cell r="HV18">
            <v>13.355</v>
          </cell>
          <cell r="HW18">
            <v>13.074999999999999</v>
          </cell>
          <cell r="HX18">
            <v>5.6950000000000003</v>
          </cell>
          <cell r="HY18">
            <v>2.887</v>
          </cell>
          <cell r="HZ18">
            <v>2.8079999999999998</v>
          </cell>
          <cell r="IA18">
            <v>7.1070000000000002</v>
          </cell>
          <cell r="IB18">
            <v>3.6819999999999999</v>
          </cell>
          <cell r="IC18">
            <v>3.4239999999999999</v>
          </cell>
          <cell r="ID18">
            <v>13.628</v>
          </cell>
          <cell r="IE18">
            <v>6.7850000000000001</v>
          </cell>
          <cell r="IF18">
            <v>6.843</v>
          </cell>
          <cell r="IG18">
            <v>94.823999999999998</v>
          </cell>
          <cell r="IH18">
            <v>49.235999999999997</v>
          </cell>
          <cell r="II18">
            <v>45.588000000000001</v>
          </cell>
          <cell r="IJ18">
            <v>45.511000000000003</v>
          </cell>
          <cell r="IK18">
            <v>22.562000000000001</v>
          </cell>
          <cell r="IL18">
            <v>22.95</v>
          </cell>
          <cell r="IM18">
            <v>13.762</v>
          </cell>
          <cell r="IN18">
            <v>6.109</v>
          </cell>
          <cell r="IO18">
            <v>7.6539999999999999</v>
          </cell>
          <cell r="IP18">
            <v>12.71</v>
          </cell>
          <cell r="IQ18">
            <v>6.306</v>
          </cell>
        </row>
      </sheetData>
      <sheetData sheetId="9">
        <row r="1">
          <cell r="B1" t="str">
            <v>Northern Territory ;  &gt;&gt;&gt; 2 years in main job ;  &gt; Females ;</v>
          </cell>
          <cell r="C1" t="str">
            <v>Northern Territory ;  &gt;&gt;&gt; 3-4 years in main job ;  Persons ;</v>
          </cell>
          <cell r="D1" t="str">
            <v>Northern Territory ;  &gt;&gt;&gt; 3-4 years in main job ;  &gt; Males ;</v>
          </cell>
          <cell r="E1" t="str">
            <v>Northern Territory ;  &gt;&gt;&gt; 3-4 years in main job ;  &gt; Females ;</v>
          </cell>
          <cell r="F1" t="str">
            <v>Northern Territory ;  &gt;&gt; 5 years or more in main job ;  Persons ;</v>
          </cell>
          <cell r="G1" t="str">
            <v>Northern Territory ;  &gt;&gt; 5 years or more in main job ;  &gt; Males ;</v>
          </cell>
          <cell r="H1" t="str">
            <v>Northern Territory ;  &gt;&gt; 5 years or more in main job ;  &gt; Females ;</v>
          </cell>
          <cell r="I1" t="str">
            <v>Northern Territory ;  &gt;&gt;&gt; 5-9 years in main job ;  Persons ;</v>
          </cell>
          <cell r="J1" t="str">
            <v>Northern Territory ;  &gt;&gt;&gt; 5-9 years in main job ;  &gt; Males ;</v>
          </cell>
          <cell r="K1" t="str">
            <v>Northern Territory ;  &gt;&gt;&gt; 5-9 years in main job ;  &gt; Females ;</v>
          </cell>
          <cell r="L1" t="str">
            <v>Northern Territory ;  &gt;&gt;&gt; 10 years or more in main job ;  Persons ;</v>
          </cell>
          <cell r="M1" t="str">
            <v>Northern Territory ;  &gt;&gt;&gt; 10 years or more in main job ;  &gt; Males ;</v>
          </cell>
          <cell r="N1" t="str">
            <v>Northern Territory ;  &gt;&gt;&gt; 10 years or more in main job ;  &gt; Females ;</v>
          </cell>
          <cell r="O1" t="str">
            <v>Northern Territory ;  &gt;&gt;&gt;&gt; 10-19 years in main job ;  Persons ;</v>
          </cell>
          <cell r="P1" t="str">
            <v>Northern Territory ;  &gt;&gt;&gt;&gt; 10-19 years in main job ;  &gt; Males ;</v>
          </cell>
          <cell r="Q1" t="str">
            <v>Northern Territory ;  &gt;&gt;&gt;&gt; 10-19 years in main job ;  &gt; Females ;</v>
          </cell>
          <cell r="R1" t="str">
            <v>Northern Territory ;  &gt;&gt;&gt;&gt; 20 years or more in main job ;  Persons ;</v>
          </cell>
          <cell r="S1" t="str">
            <v>Northern Territory ;  &gt;&gt;&gt;&gt; 20 years or more in main job ;  &gt; Males ;</v>
          </cell>
          <cell r="T1" t="str">
            <v>Northern Territory ;  &gt;&gt;&gt;&gt; 20 years or more in main job ;  &gt; Females ;</v>
          </cell>
          <cell r="U1" t="str">
            <v>Northern Territory ;  &gt; Changed jobs in last 12 months ;  Persons ;</v>
          </cell>
          <cell r="V1" t="str">
            <v>Northern Territory ;  &gt; Changed jobs in last 12 months ;  &gt; Males ;</v>
          </cell>
          <cell r="W1" t="str">
            <v>Northern Territory ;  &gt; Changed jobs in last 12 months ;  &gt; Females ;</v>
          </cell>
          <cell r="X1" t="str">
            <v>Northern Territory ;  &gt; Did not change jobs in last 12 months ;  Persons ;</v>
          </cell>
          <cell r="Y1" t="str">
            <v>Northern Territory ;  &gt; Did not change jobs in last 12 months ;  &gt; Males ;</v>
          </cell>
          <cell r="Z1" t="str">
            <v>Northern Territory ;  &gt; Did not change jobs in last 12 months ;  &gt; Females ;</v>
          </cell>
          <cell r="AA1" t="str">
            <v>Northern Territory ;  Civilian Population aged 15 and over ;  Persons ;</v>
          </cell>
          <cell r="AB1" t="str">
            <v>Northern Territory ;  Civilian Population aged 15 and over ;  &gt; Males ;</v>
          </cell>
          <cell r="AC1" t="str">
            <v>Northern Territory ;  Civilian Population aged 15 and over ;  &gt; Females ;</v>
          </cell>
          <cell r="AD1" t="str">
            <v>Northern Territory ;  Left, lost or worked multiple jobs last year ;  Persons ;</v>
          </cell>
          <cell r="AE1" t="str">
            <v>Northern Territory ;  Left, lost or worked multiple jobs last year ;  &gt; Males ;</v>
          </cell>
          <cell r="AF1" t="str">
            <v>Northern Territory ;  Left, lost or worked multiple jobs last year ;  &gt; Females ;</v>
          </cell>
          <cell r="AG1" t="str">
            <v>Northern Territory ;  &gt; Employed and had more than one job last year ;  Persons ;</v>
          </cell>
          <cell r="AH1" t="str">
            <v>Northern Territory ;  &gt; Employed and had more than one job last year ;  &gt; Males ;</v>
          </cell>
          <cell r="AI1" t="str">
            <v>Northern Territory ;  &gt; Employed and had more than one job last year ;  &gt; Females ;</v>
          </cell>
          <cell r="AJ1" t="str">
            <v>Northern Territory ;  &gt;&gt; Single job holder and had more than one job last year ;  Persons ;</v>
          </cell>
          <cell r="AK1" t="str">
            <v>Northern Territory ;  &gt;&gt; Single job holder and had more than one job last year ;  &gt; Males ;</v>
          </cell>
          <cell r="AL1" t="str">
            <v>Northern Territory ;  &gt;&gt; Single job holder and had more than one job last year ;  &gt; Females ;</v>
          </cell>
          <cell r="AM1" t="str">
            <v>Northern Territory ;  &gt;&gt; Multiple job holder and had more than one job last year ;  Persons ;</v>
          </cell>
          <cell r="AN1" t="str">
            <v>Northern Territory ;  &gt;&gt; Multiple job holder and had more than one job last year ;  &gt; Males ;</v>
          </cell>
          <cell r="AO1" t="str">
            <v>Northern Territory ;  &gt;&gt; Multiple job holder and had more than one job last year ;  &gt; Females ;</v>
          </cell>
          <cell r="AP1" t="str">
            <v>Northern Territory ;  &gt;&gt; Underemployed and had more than one job last year ;  Persons ;</v>
          </cell>
          <cell r="AQ1" t="str">
            <v>Northern Territory ;  &gt;&gt; Underemployed and had more than one job last year ;  &gt; Males ;</v>
          </cell>
          <cell r="AR1" t="str">
            <v>Northern Territory ;  &gt;&gt; Underemployed and had more than one job last year ;  &gt; Females ;</v>
          </cell>
          <cell r="AS1" t="str">
            <v>Northern Territory ;  &gt; Unemployed and had a job last year ;  Persons ;</v>
          </cell>
          <cell r="AT1" t="str">
            <v>Northern Territory ;  &gt; Unemployed and had a job last year ;  &gt; Males ;</v>
          </cell>
          <cell r="AU1" t="str">
            <v>Northern Territory ;  &gt; Unemployed and had a job last year ;  &gt; Females ;</v>
          </cell>
          <cell r="AV1" t="str">
            <v>Northern Territory ;  &gt; Not in the labour force and had a job last year ;  Persons ;</v>
          </cell>
          <cell r="AW1" t="str">
            <v>Northern Territory ;  &gt; Not in the labour force and had a job last year ;  &gt; Males ;</v>
          </cell>
          <cell r="AX1" t="str">
            <v>Northern Territory ;  &gt; Not in the labour force and had a job last year ;  &gt; Females ;</v>
          </cell>
          <cell r="AY1" t="str">
            <v>Northern Territory ;  Left a job last year ;  Persons ;</v>
          </cell>
          <cell r="AZ1" t="str">
            <v>Northern Territory ;  Left a job last year ;  &gt; Males ;</v>
          </cell>
          <cell r="BA1" t="str">
            <v>Northern Territory ;  Left a job last year ;  &gt; Females ;</v>
          </cell>
          <cell r="BB1" t="str">
            <v>Northern Territory ;  &gt; Employed in a new job since left last job ;  Persons ;</v>
          </cell>
          <cell r="BC1" t="str">
            <v>Northern Territory ;  &gt; Employed in a new job since left last job ;  &gt; Males ;</v>
          </cell>
          <cell r="BD1" t="str">
            <v>Northern Territory ;  &gt; Employed in a new job since left last job ;  &gt; Females ;</v>
          </cell>
          <cell r="BE1" t="str">
            <v>Northern Territory ;  &gt;&gt; Underemployed in a new job since left last job ;  Persons ;</v>
          </cell>
          <cell r="BF1" t="str">
            <v>Northern Territory ;  &gt;&gt; Underemployed in a new job since left last job ;  &gt; Males ;</v>
          </cell>
          <cell r="BG1" t="str">
            <v>Northern Territory ;  &gt;&gt; Underemployed in a new job since left last job ;  &gt; Females ;</v>
          </cell>
          <cell r="BH1" t="str">
            <v>Northern Territory ;  &gt; Not employed since left last job ;  Persons ;</v>
          </cell>
          <cell r="BI1" t="str">
            <v>Northern Territory ;  &gt; Not employed since left last job ;  &gt; Males ;</v>
          </cell>
          <cell r="BJ1" t="str">
            <v>Northern Territory ;  &gt; Not employed since left last job ;  &gt; Females ;</v>
          </cell>
          <cell r="BK1" t="str">
            <v>Northern Territory ;  Lost a job last year ;  Persons ;</v>
          </cell>
          <cell r="BL1" t="str">
            <v>Northern Territory ;  Lost a job last year ;  &gt; Males ;</v>
          </cell>
          <cell r="BM1" t="str">
            <v>Northern Territory ;  Lost a job last year ;  &gt; Females ;</v>
          </cell>
          <cell r="BN1" t="str">
            <v>Northern Territory ;  &gt; Retrenched last year ;  Persons ;</v>
          </cell>
          <cell r="BO1" t="str">
            <v>Northern Territory ;  &gt; Retrenched last year ;  &gt; Males ;</v>
          </cell>
          <cell r="BP1" t="str">
            <v>Northern Territory ;  &gt; Retrenched last year ;  &gt; Females ;</v>
          </cell>
          <cell r="BQ1" t="str">
            <v>Northern Territory ;  &gt; Employed in a new job since lost last job ;  Persons ;</v>
          </cell>
          <cell r="BR1" t="str">
            <v>Northern Territory ;  &gt; Employed in a new job since lost last job ;  &gt; Males ;</v>
          </cell>
          <cell r="BS1" t="str">
            <v>Northern Territory ;  &gt; Employed in a new job since lost last job ;  &gt; Females ;</v>
          </cell>
          <cell r="BT1" t="str">
            <v>Northern Territory ;  &gt;&gt; Underemployed in a new job since lost last job ;  Persons ;</v>
          </cell>
          <cell r="BU1" t="str">
            <v>Northern Territory ;  &gt;&gt; Underemployed in a new job since lost last job ;  &gt; Males ;</v>
          </cell>
          <cell r="BV1" t="str">
            <v>Northern Territory ;  &gt;&gt; Underemployed in a new job since lost last job ;  &gt; Females ;</v>
          </cell>
          <cell r="BW1" t="str">
            <v>Northern Territory ;  &gt; Not employed since lost last job ;  Persons ;</v>
          </cell>
          <cell r="BX1" t="str">
            <v>Northern Territory ;  &gt; Not employed since lost last job ;  &gt; Males ;</v>
          </cell>
          <cell r="BY1" t="str">
            <v>Northern Territory ;  &gt; Not employed since lost last job ;  &gt; Females ;</v>
          </cell>
          <cell r="BZ1" t="str">
            <v>Australian Capital Territory ;  Employed total ;  Persons ;</v>
          </cell>
          <cell r="CA1" t="str">
            <v>Australian Capital Territory ;  Employed total ;  &gt; Males ;</v>
          </cell>
          <cell r="CB1" t="str">
            <v>Australian Capital Territory ;  Employed total ;  &gt; Females ;</v>
          </cell>
          <cell r="CC1" t="str">
            <v>Australian Capital Territory ;  &gt; Less than 1 year in main job ;  Persons ;</v>
          </cell>
          <cell r="CD1" t="str">
            <v>Australian Capital Territory ;  &gt; Less than 1 year in main job ;  &gt; Males ;</v>
          </cell>
          <cell r="CE1" t="str">
            <v>Australian Capital Territory ;  &gt; Less than 1 year in main job ;  &gt; Females ;</v>
          </cell>
          <cell r="CF1" t="str">
            <v>Australian Capital Territory ;  &gt;&gt; Less than 3 months in main job ;  Persons ;</v>
          </cell>
          <cell r="CG1" t="str">
            <v>Australian Capital Territory ;  &gt;&gt; Less than 3 months in main job ;  &gt; Males ;</v>
          </cell>
          <cell r="CH1" t="str">
            <v>Australian Capital Territory ;  &gt;&gt; Less than 3 months in main job ;  &gt; Females ;</v>
          </cell>
          <cell r="CI1" t="str">
            <v>Australian Capital Territory ;  &gt;&gt; 3-5 months in main job ;  Persons ;</v>
          </cell>
          <cell r="CJ1" t="str">
            <v>Australian Capital Territory ;  &gt;&gt; 3-5 months in main job ;  &gt; Males ;</v>
          </cell>
          <cell r="CK1" t="str">
            <v>Australian Capital Territory ;  &gt;&gt; 3-5 months in main job ;  &gt; Females ;</v>
          </cell>
          <cell r="CL1" t="str">
            <v>Australian Capital Territory ;  &gt;&gt; 6-11 months in main job ;  Persons ;</v>
          </cell>
          <cell r="CM1" t="str">
            <v>Australian Capital Territory ;  &gt;&gt; 6-11 months in main job ;  &gt; Males ;</v>
          </cell>
          <cell r="CN1" t="str">
            <v>Australian Capital Territory ;  &gt;&gt; 6-11 months in main job ;  &gt; Females ;</v>
          </cell>
          <cell r="CO1" t="str">
            <v>Australian Capital Territory ;  &gt; 1 year or more in main job ;  Persons ;</v>
          </cell>
          <cell r="CP1" t="str">
            <v>Australian Capital Territory ;  &gt; 1 year or more in main job ;  &gt; Males ;</v>
          </cell>
          <cell r="CQ1" t="str">
            <v>Australian Capital Territory ;  &gt; 1 year or more in main job ;  &gt; Females ;</v>
          </cell>
          <cell r="CR1" t="str">
            <v>Australian Capital Territory ;  &gt;&gt; 1-4 years in main job ;  Persons ;</v>
          </cell>
          <cell r="CS1" t="str">
            <v>Australian Capital Territory ;  &gt;&gt; 1-4 years in main job ;  &gt; Males ;</v>
          </cell>
          <cell r="CT1" t="str">
            <v>Australian Capital Territory ;  &gt;&gt; 1-4 years in main job ;  &gt; Females ;</v>
          </cell>
          <cell r="CU1" t="str">
            <v>Australian Capital Territory ;  &gt;&gt;&gt; 1 year in main job ;  Persons ;</v>
          </cell>
          <cell r="CV1" t="str">
            <v>Australian Capital Territory ;  &gt;&gt;&gt; 1 year in main job ;  &gt; Males ;</v>
          </cell>
          <cell r="CW1" t="str">
            <v>Australian Capital Territory ;  &gt;&gt;&gt; 1 year in main job ;  &gt; Females ;</v>
          </cell>
          <cell r="CX1" t="str">
            <v>Australian Capital Territory ;  &gt;&gt;&gt; 2 years in main job ;  Persons ;</v>
          </cell>
          <cell r="CY1" t="str">
            <v>Australian Capital Territory ;  &gt;&gt;&gt; 2 years in main job ;  &gt; Males ;</v>
          </cell>
          <cell r="CZ1" t="str">
            <v>Australian Capital Territory ;  &gt;&gt;&gt; 2 years in main job ;  &gt; Females ;</v>
          </cell>
          <cell r="DA1" t="str">
            <v>Australian Capital Territory ;  &gt;&gt;&gt; 3-4 years in main job ;  Persons ;</v>
          </cell>
          <cell r="DB1" t="str">
            <v>Australian Capital Territory ;  &gt;&gt;&gt; 3-4 years in main job ;  &gt; Males ;</v>
          </cell>
          <cell r="DC1" t="str">
            <v>Australian Capital Territory ;  &gt;&gt;&gt; 3-4 years in main job ;  &gt; Females ;</v>
          </cell>
          <cell r="DD1" t="str">
            <v>Australian Capital Territory ;  &gt;&gt; 5 years or more in main job ;  Persons ;</v>
          </cell>
          <cell r="DE1" t="str">
            <v>Australian Capital Territory ;  &gt;&gt; 5 years or more in main job ;  &gt; Males ;</v>
          </cell>
          <cell r="DF1" t="str">
            <v>Australian Capital Territory ;  &gt;&gt; 5 years or more in main job ;  &gt; Females ;</v>
          </cell>
          <cell r="DG1" t="str">
            <v>Australian Capital Territory ;  &gt;&gt;&gt; 5-9 years in main job ;  Persons ;</v>
          </cell>
          <cell r="DH1" t="str">
            <v>Australian Capital Territory ;  &gt;&gt;&gt; 5-9 years in main job ;  &gt; Males ;</v>
          </cell>
          <cell r="DI1" t="str">
            <v>Australian Capital Territory ;  &gt;&gt;&gt; 5-9 years in main job ;  &gt; Females ;</v>
          </cell>
          <cell r="DJ1" t="str">
            <v>Australian Capital Territory ;  &gt;&gt;&gt; 10 years or more in main job ;  Persons ;</v>
          </cell>
          <cell r="DK1" t="str">
            <v>Australian Capital Territory ;  &gt;&gt;&gt; 10 years or more in main job ;  &gt; Males ;</v>
          </cell>
          <cell r="DL1" t="str">
            <v>Australian Capital Territory ;  &gt;&gt;&gt; 10 years or more in main job ;  &gt; Females ;</v>
          </cell>
          <cell r="DM1" t="str">
            <v>Australian Capital Territory ;  &gt;&gt;&gt;&gt; 10-19 years in main job ;  Persons ;</v>
          </cell>
          <cell r="DN1" t="str">
            <v>Australian Capital Territory ;  &gt;&gt;&gt;&gt; 10-19 years in main job ;  &gt; Males ;</v>
          </cell>
          <cell r="DO1" t="str">
            <v>Australian Capital Territory ;  &gt;&gt;&gt;&gt; 10-19 years in main job ;  &gt; Females ;</v>
          </cell>
          <cell r="DP1" t="str">
            <v>Australian Capital Territory ;  &gt;&gt;&gt;&gt; 20 years or more in main job ;  Persons ;</v>
          </cell>
          <cell r="DQ1" t="str">
            <v>Australian Capital Territory ;  &gt;&gt;&gt;&gt; 20 years or more in main job ;  &gt; Males ;</v>
          </cell>
          <cell r="DR1" t="str">
            <v>Australian Capital Territory ;  &gt;&gt;&gt;&gt; 20 years or more in main job ;  &gt; Females ;</v>
          </cell>
          <cell r="DS1" t="str">
            <v>Australian Capital Territory ;  &gt; Changed jobs in last 12 months ;  Persons ;</v>
          </cell>
          <cell r="DT1" t="str">
            <v>Australian Capital Territory ;  &gt; Changed jobs in last 12 months ;  &gt; Males ;</v>
          </cell>
          <cell r="DU1" t="str">
            <v>Australian Capital Territory ;  &gt; Changed jobs in last 12 months ;  &gt; Females ;</v>
          </cell>
          <cell r="DV1" t="str">
            <v>Australian Capital Territory ;  &gt; Did not change jobs in last 12 months ;  Persons ;</v>
          </cell>
          <cell r="DW1" t="str">
            <v>Australian Capital Territory ;  &gt; Did not change jobs in last 12 months ;  &gt; Males ;</v>
          </cell>
          <cell r="DX1" t="str">
            <v>Australian Capital Territory ;  &gt; Did not change jobs in last 12 months ;  &gt; Females ;</v>
          </cell>
          <cell r="DY1" t="str">
            <v>Australian Capital Territory ;  Civilian Population aged 15 and over ;  Persons ;</v>
          </cell>
          <cell r="DZ1" t="str">
            <v>Australian Capital Territory ;  Civilian Population aged 15 and over ;  &gt; Males ;</v>
          </cell>
          <cell r="EA1" t="str">
            <v>Australian Capital Territory ;  Civilian Population aged 15 and over ;  &gt; Females ;</v>
          </cell>
          <cell r="EB1" t="str">
            <v>Australian Capital Territory ;  Left, lost or worked multiple jobs last year ;  Persons ;</v>
          </cell>
          <cell r="EC1" t="str">
            <v>Australian Capital Territory ;  Left, lost or worked multiple jobs last year ;  &gt; Males ;</v>
          </cell>
          <cell r="ED1" t="str">
            <v>Australian Capital Territory ;  Left, lost or worked multiple jobs last year ;  &gt; Females ;</v>
          </cell>
          <cell r="EE1" t="str">
            <v>Australian Capital Territory ;  &gt; Employed and had more than one job last year ;  Persons ;</v>
          </cell>
          <cell r="EF1" t="str">
            <v>Australian Capital Territory ;  &gt; Employed and had more than one job last year ;  &gt; Males ;</v>
          </cell>
          <cell r="EG1" t="str">
            <v>Australian Capital Territory ;  &gt; Employed and had more than one job last year ;  &gt; Females ;</v>
          </cell>
          <cell r="EH1" t="str">
            <v>Australian Capital Territory ;  &gt;&gt; Single job holder and had more than one job last year ;  Persons ;</v>
          </cell>
          <cell r="EI1" t="str">
            <v>Australian Capital Territory ;  &gt;&gt; Single job holder and had more than one job last year ;  &gt; Males ;</v>
          </cell>
          <cell r="EJ1" t="str">
            <v>Australian Capital Territory ;  &gt;&gt; Single job holder and had more than one job last year ;  &gt; Females ;</v>
          </cell>
          <cell r="EK1" t="str">
            <v>Australian Capital Territory ;  &gt;&gt; Multiple job holder and had more than one job last year ;  Persons ;</v>
          </cell>
          <cell r="EL1" t="str">
            <v>Australian Capital Territory ;  &gt;&gt; Multiple job holder and had more than one job last year ;  &gt; Males ;</v>
          </cell>
          <cell r="EM1" t="str">
            <v>Australian Capital Territory ;  &gt;&gt; Multiple job holder and had more than one job last year ;  &gt; Females ;</v>
          </cell>
          <cell r="EN1" t="str">
            <v>Australian Capital Territory ;  &gt;&gt; Underemployed and had more than one job last year ;  Persons ;</v>
          </cell>
          <cell r="EO1" t="str">
            <v>Australian Capital Territory ;  &gt;&gt; Underemployed and had more than one job last year ;  &gt; Males ;</v>
          </cell>
          <cell r="EP1" t="str">
            <v>Australian Capital Territory ;  &gt;&gt; Underemployed and had more than one job last year ;  &gt; Females ;</v>
          </cell>
          <cell r="EQ1" t="str">
            <v>Australian Capital Territory ;  &gt; Unemployed and had a job last year ;  Persons ;</v>
          </cell>
          <cell r="ER1" t="str">
            <v>Australian Capital Territory ;  &gt; Unemployed and had a job last year ;  &gt; Males ;</v>
          </cell>
          <cell r="ES1" t="str">
            <v>Australian Capital Territory ;  &gt; Unemployed and had a job last year ;  &gt; Females ;</v>
          </cell>
          <cell r="ET1" t="str">
            <v>Australian Capital Territory ;  &gt; Not in the labour force and had a job last year ;  Persons ;</v>
          </cell>
          <cell r="EU1" t="str">
            <v>Australian Capital Territory ;  &gt; Not in the labour force and had a job last year ;  &gt; Males ;</v>
          </cell>
          <cell r="EV1" t="str">
            <v>Australian Capital Territory ;  &gt; Not in the labour force and had a job last year ;  &gt; Females ;</v>
          </cell>
          <cell r="EW1" t="str">
            <v>Australian Capital Territory ;  Left a job last year ;  Persons ;</v>
          </cell>
          <cell r="EX1" t="str">
            <v>Australian Capital Territory ;  Left a job last year ;  &gt; Males ;</v>
          </cell>
          <cell r="EY1" t="str">
            <v>Australian Capital Territory ;  Left a job last year ;  &gt; Females ;</v>
          </cell>
          <cell r="EZ1" t="str">
            <v>Australian Capital Territory ;  &gt; Employed in a new job since left last job ;  Persons ;</v>
          </cell>
          <cell r="FA1" t="str">
            <v>Australian Capital Territory ;  &gt; Employed in a new job since left last job ;  &gt; Males ;</v>
          </cell>
          <cell r="FB1" t="str">
            <v>Australian Capital Territory ;  &gt; Employed in a new job since left last job ;  &gt; Females ;</v>
          </cell>
          <cell r="FC1" t="str">
            <v>Australian Capital Territory ;  &gt;&gt; Underemployed in a new job since left last job ;  Persons ;</v>
          </cell>
          <cell r="FD1" t="str">
            <v>Australian Capital Territory ;  &gt;&gt; Underemployed in a new job since left last job ;  &gt; Males ;</v>
          </cell>
          <cell r="FE1" t="str">
            <v>Australian Capital Territory ;  &gt;&gt; Underemployed in a new job since left last job ;  &gt; Females ;</v>
          </cell>
          <cell r="FF1" t="str">
            <v>Australian Capital Territory ;  &gt; Not employed since left last job ;  Persons ;</v>
          </cell>
          <cell r="FG1" t="str">
            <v>Australian Capital Territory ;  &gt; Not employed since left last job ;  &gt; Males ;</v>
          </cell>
          <cell r="FH1" t="str">
            <v>Australian Capital Territory ;  &gt; Not employed since left last job ;  &gt; Females ;</v>
          </cell>
          <cell r="FI1" t="str">
            <v>Australian Capital Territory ;  Lost a job last year ;  Persons ;</v>
          </cell>
          <cell r="FJ1" t="str">
            <v>Australian Capital Territory ;  Lost a job last year ;  &gt; Males ;</v>
          </cell>
          <cell r="FK1" t="str">
            <v>Australian Capital Territory ;  Lost a job last year ;  &gt; Females ;</v>
          </cell>
          <cell r="FL1" t="str">
            <v>Australian Capital Territory ;  &gt; Retrenched last year ;  Persons ;</v>
          </cell>
          <cell r="FM1" t="str">
            <v>Australian Capital Territory ;  &gt; Retrenched last year ;  &gt; Males ;</v>
          </cell>
          <cell r="FN1" t="str">
            <v>Australian Capital Territory ;  &gt; Retrenched last year ;  &gt; Females ;</v>
          </cell>
          <cell r="FO1" t="str">
            <v>Australian Capital Territory ;  &gt; Employed in a new job since lost last job ;  Persons ;</v>
          </cell>
          <cell r="FP1" t="str">
            <v>Australian Capital Territory ;  &gt; Employed in a new job since lost last job ;  &gt; Males ;</v>
          </cell>
          <cell r="FQ1" t="str">
            <v>Australian Capital Territory ;  &gt; Employed in a new job since lost last job ;  &gt; Females ;</v>
          </cell>
          <cell r="FR1" t="str">
            <v>Australian Capital Territory ;  &gt;&gt; Underemployed in a new job since lost last job ;  Persons ;</v>
          </cell>
          <cell r="FS1" t="str">
            <v>Australian Capital Territory ;  &gt;&gt; Underemployed in a new job since lost last job ;  &gt; Males ;</v>
          </cell>
          <cell r="FT1" t="str">
            <v>Australian Capital Territory ;  &gt;&gt; Underemployed in a new job since lost last job ;  &gt; Females ;</v>
          </cell>
          <cell r="FU1" t="str">
            <v>Australian Capital Territory ;  &gt; Not employed since lost last job ;  Persons ;</v>
          </cell>
          <cell r="FV1" t="str">
            <v>Australian Capital Territory ;  &gt; Not employed since lost last job ;  &gt; Males ;</v>
          </cell>
          <cell r="FW1" t="str">
            <v>Australian Capital Territory ;  &gt; Not employed since lost last job ;  &gt; Females ;</v>
          </cell>
        </row>
        <row r="2">
          <cell r="B2" t="str">
            <v>000</v>
          </cell>
          <cell r="C2" t="str">
            <v>000</v>
          </cell>
          <cell r="D2" t="str">
            <v>000</v>
          </cell>
          <cell r="E2" t="str">
            <v>000</v>
          </cell>
          <cell r="F2" t="str">
            <v>000</v>
          </cell>
          <cell r="G2" t="str">
            <v>000</v>
          </cell>
          <cell r="H2" t="str">
            <v>000</v>
          </cell>
          <cell r="I2" t="str">
            <v>000</v>
          </cell>
          <cell r="J2" t="str">
            <v>000</v>
          </cell>
          <cell r="K2" t="str">
            <v>000</v>
          </cell>
          <cell r="L2" t="str">
            <v>000</v>
          </cell>
          <cell r="M2" t="str">
            <v>000</v>
          </cell>
          <cell r="N2" t="str">
            <v>000</v>
          </cell>
          <cell r="O2" t="str">
            <v>000</v>
          </cell>
          <cell r="P2" t="str">
            <v>000</v>
          </cell>
          <cell r="Q2" t="str">
            <v>000</v>
          </cell>
          <cell r="R2" t="str">
            <v>000</v>
          </cell>
          <cell r="S2" t="str">
            <v>000</v>
          </cell>
          <cell r="T2" t="str">
            <v>000</v>
          </cell>
          <cell r="U2" t="str">
            <v>000</v>
          </cell>
          <cell r="V2" t="str">
            <v>000</v>
          </cell>
          <cell r="W2" t="str">
            <v>000</v>
          </cell>
          <cell r="X2" t="str">
            <v>000</v>
          </cell>
          <cell r="Y2" t="str">
            <v>000</v>
          </cell>
          <cell r="Z2" t="str">
            <v>000</v>
          </cell>
          <cell r="AA2" t="str">
            <v>000</v>
          </cell>
          <cell r="AB2" t="str">
            <v>000</v>
          </cell>
          <cell r="AC2" t="str">
            <v>000</v>
          </cell>
          <cell r="AD2" t="str">
            <v>000</v>
          </cell>
          <cell r="AE2" t="str">
            <v>000</v>
          </cell>
          <cell r="AF2" t="str">
            <v>000</v>
          </cell>
          <cell r="AG2" t="str">
            <v>000</v>
          </cell>
          <cell r="AH2" t="str">
            <v>000</v>
          </cell>
          <cell r="AI2" t="str">
            <v>000</v>
          </cell>
          <cell r="AJ2" t="str">
            <v>000</v>
          </cell>
          <cell r="AK2" t="str">
            <v>000</v>
          </cell>
          <cell r="AL2" t="str">
            <v>000</v>
          </cell>
          <cell r="AM2" t="str">
            <v>000</v>
          </cell>
          <cell r="AN2" t="str">
            <v>000</v>
          </cell>
          <cell r="AO2" t="str">
            <v>000</v>
          </cell>
          <cell r="AP2" t="str">
            <v>000</v>
          </cell>
          <cell r="AQ2" t="str">
            <v>000</v>
          </cell>
          <cell r="AR2" t="str">
            <v>000</v>
          </cell>
          <cell r="AS2" t="str">
            <v>000</v>
          </cell>
          <cell r="AT2" t="str">
            <v>000</v>
          </cell>
          <cell r="AU2" t="str">
            <v>000</v>
          </cell>
          <cell r="AV2" t="str">
            <v>000</v>
          </cell>
          <cell r="AW2" t="str">
            <v>000</v>
          </cell>
          <cell r="AX2" t="str">
            <v>000</v>
          </cell>
          <cell r="AY2" t="str">
            <v>000</v>
          </cell>
          <cell r="AZ2" t="str">
            <v>000</v>
          </cell>
          <cell r="BA2" t="str">
            <v>000</v>
          </cell>
          <cell r="BB2" t="str">
            <v>000</v>
          </cell>
          <cell r="BC2" t="str">
            <v>000</v>
          </cell>
          <cell r="BD2" t="str">
            <v>000</v>
          </cell>
          <cell r="BE2" t="str">
            <v>000</v>
          </cell>
          <cell r="BF2" t="str">
            <v>000</v>
          </cell>
          <cell r="BG2" t="str">
            <v>000</v>
          </cell>
          <cell r="BH2" t="str">
            <v>000</v>
          </cell>
          <cell r="BI2" t="str">
            <v>000</v>
          </cell>
          <cell r="BJ2" t="str">
            <v>000</v>
          </cell>
          <cell r="BK2" t="str">
            <v>000</v>
          </cell>
          <cell r="BL2" t="str">
            <v>000</v>
          </cell>
          <cell r="BM2" t="str">
            <v>000</v>
          </cell>
          <cell r="BN2" t="str">
            <v>000</v>
          </cell>
          <cell r="BO2" t="str">
            <v>000</v>
          </cell>
          <cell r="BP2" t="str">
            <v>000</v>
          </cell>
          <cell r="BQ2" t="str">
            <v>000</v>
          </cell>
          <cell r="BR2" t="str">
            <v>000</v>
          </cell>
          <cell r="BS2" t="str">
            <v>000</v>
          </cell>
          <cell r="BT2" t="str">
            <v>000</v>
          </cell>
          <cell r="BU2" t="str">
            <v>000</v>
          </cell>
          <cell r="BV2" t="str">
            <v>000</v>
          </cell>
          <cell r="BW2" t="str">
            <v>000</v>
          </cell>
          <cell r="BX2" t="str">
            <v>000</v>
          </cell>
          <cell r="BY2" t="str">
            <v>000</v>
          </cell>
          <cell r="BZ2" t="str">
            <v>000</v>
          </cell>
          <cell r="CA2" t="str">
            <v>000</v>
          </cell>
          <cell r="CB2" t="str">
            <v>000</v>
          </cell>
          <cell r="CC2" t="str">
            <v>000</v>
          </cell>
          <cell r="CD2" t="str">
            <v>000</v>
          </cell>
          <cell r="CE2" t="str">
            <v>000</v>
          </cell>
          <cell r="CF2" t="str">
            <v>000</v>
          </cell>
          <cell r="CG2" t="str">
            <v>000</v>
          </cell>
          <cell r="CH2" t="str">
            <v>000</v>
          </cell>
          <cell r="CI2" t="str">
            <v>000</v>
          </cell>
          <cell r="CJ2" t="str">
            <v>000</v>
          </cell>
          <cell r="CK2" t="str">
            <v>000</v>
          </cell>
          <cell r="CL2" t="str">
            <v>000</v>
          </cell>
          <cell r="CM2" t="str">
            <v>000</v>
          </cell>
          <cell r="CN2" t="str">
            <v>000</v>
          </cell>
          <cell r="CO2" t="str">
            <v>000</v>
          </cell>
          <cell r="CP2" t="str">
            <v>000</v>
          </cell>
          <cell r="CQ2" t="str">
            <v>000</v>
          </cell>
          <cell r="CR2" t="str">
            <v>000</v>
          </cell>
          <cell r="CS2" t="str">
            <v>000</v>
          </cell>
          <cell r="CT2" t="str">
            <v>000</v>
          </cell>
          <cell r="CU2" t="str">
            <v>000</v>
          </cell>
          <cell r="CV2" t="str">
            <v>000</v>
          </cell>
          <cell r="CW2" t="str">
            <v>000</v>
          </cell>
          <cell r="CX2" t="str">
            <v>000</v>
          </cell>
          <cell r="CY2" t="str">
            <v>000</v>
          </cell>
          <cell r="CZ2" t="str">
            <v>000</v>
          </cell>
          <cell r="DA2" t="str">
            <v>000</v>
          </cell>
          <cell r="DB2" t="str">
            <v>000</v>
          </cell>
          <cell r="DC2" t="str">
            <v>000</v>
          </cell>
          <cell r="DD2" t="str">
            <v>000</v>
          </cell>
          <cell r="DE2" t="str">
            <v>000</v>
          </cell>
          <cell r="DF2" t="str">
            <v>000</v>
          </cell>
          <cell r="DG2" t="str">
            <v>000</v>
          </cell>
          <cell r="DH2" t="str">
            <v>000</v>
          </cell>
          <cell r="DI2" t="str">
            <v>000</v>
          </cell>
          <cell r="DJ2" t="str">
            <v>000</v>
          </cell>
          <cell r="DK2" t="str">
            <v>000</v>
          </cell>
          <cell r="DL2" t="str">
            <v>000</v>
          </cell>
          <cell r="DM2" t="str">
            <v>000</v>
          </cell>
          <cell r="DN2" t="str">
            <v>000</v>
          </cell>
          <cell r="DO2" t="str">
            <v>000</v>
          </cell>
          <cell r="DP2" t="str">
            <v>000</v>
          </cell>
          <cell r="DQ2" t="str">
            <v>000</v>
          </cell>
          <cell r="DR2" t="str">
            <v>000</v>
          </cell>
          <cell r="DS2" t="str">
            <v>000</v>
          </cell>
          <cell r="DT2" t="str">
            <v>000</v>
          </cell>
          <cell r="DU2" t="str">
            <v>000</v>
          </cell>
          <cell r="DV2" t="str">
            <v>000</v>
          </cell>
          <cell r="DW2" t="str">
            <v>000</v>
          </cell>
          <cell r="DX2" t="str">
            <v>000</v>
          </cell>
          <cell r="DY2" t="str">
            <v>000</v>
          </cell>
          <cell r="DZ2" t="str">
            <v>000</v>
          </cell>
          <cell r="EA2" t="str">
            <v>000</v>
          </cell>
          <cell r="EB2" t="str">
            <v>000</v>
          </cell>
          <cell r="EC2" t="str">
            <v>000</v>
          </cell>
          <cell r="ED2" t="str">
            <v>000</v>
          </cell>
          <cell r="EE2" t="str">
            <v>000</v>
          </cell>
          <cell r="EF2" t="str">
            <v>000</v>
          </cell>
          <cell r="EG2" t="str">
            <v>000</v>
          </cell>
          <cell r="EH2" t="str">
            <v>000</v>
          </cell>
          <cell r="EI2" t="str">
            <v>000</v>
          </cell>
          <cell r="EJ2" t="str">
            <v>000</v>
          </cell>
          <cell r="EK2" t="str">
            <v>000</v>
          </cell>
          <cell r="EL2" t="str">
            <v>000</v>
          </cell>
          <cell r="EM2" t="str">
            <v>000</v>
          </cell>
          <cell r="EN2" t="str">
            <v>000</v>
          </cell>
          <cell r="EO2" t="str">
            <v>000</v>
          </cell>
          <cell r="EP2" t="str">
            <v>000</v>
          </cell>
          <cell r="EQ2" t="str">
            <v>000</v>
          </cell>
          <cell r="ER2" t="str">
            <v>000</v>
          </cell>
          <cell r="ES2" t="str">
            <v>000</v>
          </cell>
          <cell r="ET2" t="str">
            <v>000</v>
          </cell>
          <cell r="EU2" t="str">
            <v>000</v>
          </cell>
          <cell r="EV2" t="str">
            <v>000</v>
          </cell>
          <cell r="EW2" t="str">
            <v>000</v>
          </cell>
          <cell r="EX2" t="str">
            <v>000</v>
          </cell>
          <cell r="EY2" t="str">
            <v>000</v>
          </cell>
          <cell r="EZ2" t="str">
            <v>000</v>
          </cell>
          <cell r="FA2" t="str">
            <v>000</v>
          </cell>
          <cell r="FB2" t="str">
            <v>000</v>
          </cell>
          <cell r="FC2" t="str">
            <v>000</v>
          </cell>
          <cell r="FD2" t="str">
            <v>000</v>
          </cell>
          <cell r="FE2" t="str">
            <v>000</v>
          </cell>
          <cell r="FF2" t="str">
            <v>000</v>
          </cell>
          <cell r="FG2" t="str">
            <v>000</v>
          </cell>
          <cell r="FH2" t="str">
            <v>000</v>
          </cell>
          <cell r="FI2" t="str">
            <v>000</v>
          </cell>
          <cell r="FJ2" t="str">
            <v>000</v>
          </cell>
          <cell r="FK2" t="str">
            <v>000</v>
          </cell>
          <cell r="FL2" t="str">
            <v>000</v>
          </cell>
          <cell r="FM2" t="str">
            <v>000</v>
          </cell>
          <cell r="FN2" t="str">
            <v>000</v>
          </cell>
          <cell r="FO2" t="str">
            <v>000</v>
          </cell>
          <cell r="FP2" t="str">
            <v>000</v>
          </cell>
          <cell r="FQ2" t="str">
            <v>000</v>
          </cell>
          <cell r="FR2" t="str">
            <v>000</v>
          </cell>
          <cell r="FS2" t="str">
            <v>000</v>
          </cell>
          <cell r="FT2" t="str">
            <v>000</v>
          </cell>
          <cell r="FU2" t="str">
            <v>000</v>
          </cell>
          <cell r="FV2" t="str">
            <v>000</v>
          </cell>
          <cell r="FW2" t="str">
            <v>000</v>
          </cell>
        </row>
        <row r="3"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CT3" t="str">
            <v>Original</v>
          </cell>
          <cell r="CU3" t="str">
            <v>Original</v>
          </cell>
          <cell r="CV3" t="str">
            <v>Original</v>
          </cell>
          <cell r="CW3" t="str">
            <v>Original</v>
          </cell>
          <cell r="CX3" t="str">
            <v>Original</v>
          </cell>
          <cell r="CY3" t="str">
            <v>Original</v>
          </cell>
          <cell r="CZ3" t="str">
            <v>Original</v>
          </cell>
          <cell r="DA3" t="str">
            <v>Original</v>
          </cell>
          <cell r="DB3" t="str">
            <v>Original</v>
          </cell>
          <cell r="DC3" t="str">
            <v>Original</v>
          </cell>
          <cell r="DD3" t="str">
            <v>Original</v>
          </cell>
          <cell r="DE3" t="str">
            <v>Original</v>
          </cell>
          <cell r="DF3" t="str">
            <v>Original</v>
          </cell>
          <cell r="DG3" t="str">
            <v>Original</v>
          </cell>
          <cell r="DH3" t="str">
            <v>Original</v>
          </cell>
          <cell r="DI3" t="str">
            <v>Original</v>
          </cell>
          <cell r="DJ3" t="str">
            <v>Original</v>
          </cell>
          <cell r="DK3" t="str">
            <v>Original</v>
          </cell>
          <cell r="DL3" t="str">
            <v>Original</v>
          </cell>
          <cell r="DM3" t="str">
            <v>Original</v>
          </cell>
          <cell r="DN3" t="str">
            <v>Original</v>
          </cell>
          <cell r="DO3" t="str">
            <v>Original</v>
          </cell>
          <cell r="DP3" t="str">
            <v>Original</v>
          </cell>
          <cell r="DQ3" t="str">
            <v>Original</v>
          </cell>
          <cell r="DR3" t="str">
            <v>Original</v>
          </cell>
          <cell r="DS3" t="str">
            <v>Original</v>
          </cell>
          <cell r="DT3" t="str">
            <v>Original</v>
          </cell>
          <cell r="DU3" t="str">
            <v>Original</v>
          </cell>
          <cell r="DV3" t="str">
            <v>Original</v>
          </cell>
          <cell r="DW3" t="str">
            <v>Original</v>
          </cell>
          <cell r="DX3" t="str">
            <v>Original</v>
          </cell>
          <cell r="DY3" t="str">
            <v>Original</v>
          </cell>
          <cell r="DZ3" t="str">
            <v>Original</v>
          </cell>
          <cell r="EA3" t="str">
            <v>Original</v>
          </cell>
          <cell r="EB3" t="str">
            <v>Original</v>
          </cell>
          <cell r="EC3" t="str">
            <v>Original</v>
          </cell>
          <cell r="ED3" t="str">
            <v>Original</v>
          </cell>
          <cell r="EE3" t="str">
            <v>Original</v>
          </cell>
          <cell r="EF3" t="str">
            <v>Original</v>
          </cell>
          <cell r="EG3" t="str">
            <v>Original</v>
          </cell>
          <cell r="EH3" t="str">
            <v>Original</v>
          </cell>
          <cell r="EI3" t="str">
            <v>Original</v>
          </cell>
          <cell r="EJ3" t="str">
            <v>Original</v>
          </cell>
          <cell r="EK3" t="str">
            <v>Original</v>
          </cell>
          <cell r="EL3" t="str">
            <v>Original</v>
          </cell>
          <cell r="EM3" t="str">
            <v>Original</v>
          </cell>
          <cell r="EN3" t="str">
            <v>Original</v>
          </cell>
          <cell r="EO3" t="str">
            <v>Original</v>
          </cell>
          <cell r="EP3" t="str">
            <v>Original</v>
          </cell>
          <cell r="EQ3" t="str">
            <v>Original</v>
          </cell>
          <cell r="ER3" t="str">
            <v>Original</v>
          </cell>
          <cell r="ES3" t="str">
            <v>Original</v>
          </cell>
          <cell r="ET3" t="str">
            <v>Original</v>
          </cell>
          <cell r="EU3" t="str">
            <v>Original</v>
          </cell>
          <cell r="EV3" t="str">
            <v>Original</v>
          </cell>
          <cell r="EW3" t="str">
            <v>Original</v>
          </cell>
          <cell r="EX3" t="str">
            <v>Original</v>
          </cell>
          <cell r="EY3" t="str">
            <v>Original</v>
          </cell>
          <cell r="EZ3" t="str">
            <v>Original</v>
          </cell>
          <cell r="FA3" t="str">
            <v>Original</v>
          </cell>
          <cell r="FB3" t="str">
            <v>Original</v>
          </cell>
          <cell r="FC3" t="str">
            <v>Original</v>
          </cell>
          <cell r="FD3" t="str">
            <v>Original</v>
          </cell>
          <cell r="FE3" t="str">
            <v>Original</v>
          </cell>
          <cell r="FF3" t="str">
            <v>Original</v>
          </cell>
          <cell r="FG3" t="str">
            <v>Original</v>
          </cell>
          <cell r="FH3" t="str">
            <v>Original</v>
          </cell>
          <cell r="FI3" t="str">
            <v>Original</v>
          </cell>
          <cell r="FJ3" t="str">
            <v>Original</v>
          </cell>
          <cell r="FK3" t="str">
            <v>Original</v>
          </cell>
          <cell r="FL3" t="str">
            <v>Original</v>
          </cell>
          <cell r="FM3" t="str">
            <v>Original</v>
          </cell>
          <cell r="FN3" t="str">
            <v>Original</v>
          </cell>
          <cell r="FO3" t="str">
            <v>Original</v>
          </cell>
          <cell r="FP3" t="str">
            <v>Original</v>
          </cell>
          <cell r="FQ3" t="str">
            <v>Original</v>
          </cell>
          <cell r="FR3" t="str">
            <v>Original</v>
          </cell>
          <cell r="FS3" t="str">
            <v>Original</v>
          </cell>
          <cell r="FT3" t="str">
            <v>Original</v>
          </cell>
          <cell r="FU3" t="str">
            <v>Original</v>
          </cell>
          <cell r="FV3" t="str">
            <v>Original</v>
          </cell>
          <cell r="FW3" t="str">
            <v>Original</v>
          </cell>
        </row>
        <row r="4">
          <cell r="B4" t="str">
            <v>STOCK</v>
          </cell>
          <cell r="C4" t="str">
            <v>STOCK</v>
          </cell>
          <cell r="D4" t="str">
            <v>STOCK</v>
          </cell>
          <cell r="E4" t="str">
            <v>STOCK</v>
          </cell>
          <cell r="F4" t="str">
            <v>STOCK</v>
          </cell>
          <cell r="G4" t="str">
            <v>STOCK</v>
          </cell>
          <cell r="H4" t="str">
            <v>STOCK</v>
          </cell>
          <cell r="I4" t="str">
            <v>STOCK</v>
          </cell>
          <cell r="J4" t="str">
            <v>STOCK</v>
          </cell>
          <cell r="K4" t="str">
            <v>STOCK</v>
          </cell>
          <cell r="L4" t="str">
            <v>STOCK</v>
          </cell>
          <cell r="M4" t="str">
            <v>STOCK</v>
          </cell>
          <cell r="N4" t="str">
            <v>STOCK</v>
          </cell>
          <cell r="O4" t="str">
            <v>STOCK</v>
          </cell>
          <cell r="P4" t="str">
            <v>STOCK</v>
          </cell>
          <cell r="Q4" t="str">
            <v>STOCK</v>
          </cell>
          <cell r="R4" t="str">
            <v>STOCK</v>
          </cell>
          <cell r="S4" t="str">
            <v>STOCK</v>
          </cell>
          <cell r="T4" t="str">
            <v>STOCK</v>
          </cell>
          <cell r="U4" t="str">
            <v>STOCK</v>
          </cell>
          <cell r="V4" t="str">
            <v>STOCK</v>
          </cell>
          <cell r="W4" t="str">
            <v>STOCK</v>
          </cell>
          <cell r="X4" t="str">
            <v>STOCK</v>
          </cell>
          <cell r="Y4" t="str">
            <v>STOCK</v>
          </cell>
          <cell r="Z4" t="str">
            <v>STOCK</v>
          </cell>
          <cell r="AA4" t="str">
            <v>STOCK</v>
          </cell>
          <cell r="AB4" t="str">
            <v>STOCK</v>
          </cell>
          <cell r="AC4" t="str">
            <v>STOCK</v>
          </cell>
          <cell r="AD4" t="str">
            <v>STOCK</v>
          </cell>
          <cell r="AE4" t="str">
            <v>STOCK</v>
          </cell>
          <cell r="AF4" t="str">
            <v>STOCK</v>
          </cell>
          <cell r="AG4" t="str">
            <v>STOCK</v>
          </cell>
          <cell r="AH4" t="str">
            <v>STOCK</v>
          </cell>
          <cell r="AI4" t="str">
            <v>STOCK</v>
          </cell>
          <cell r="AJ4" t="str">
            <v>STOCK</v>
          </cell>
          <cell r="AK4" t="str">
            <v>STOCK</v>
          </cell>
          <cell r="AL4" t="str">
            <v>STOCK</v>
          </cell>
          <cell r="AM4" t="str">
            <v>STOCK</v>
          </cell>
          <cell r="AN4" t="str">
            <v>STOCK</v>
          </cell>
          <cell r="AO4" t="str">
            <v>STOCK</v>
          </cell>
          <cell r="AP4" t="str">
            <v>STOCK</v>
          </cell>
          <cell r="AQ4" t="str">
            <v>STOCK</v>
          </cell>
          <cell r="AR4" t="str">
            <v>STOCK</v>
          </cell>
          <cell r="AS4" t="str">
            <v>STOCK</v>
          </cell>
          <cell r="AT4" t="str">
            <v>STOCK</v>
          </cell>
          <cell r="AU4" t="str">
            <v>STOCK</v>
          </cell>
          <cell r="AV4" t="str">
            <v>STOCK</v>
          </cell>
          <cell r="AW4" t="str">
            <v>STOCK</v>
          </cell>
          <cell r="AX4" t="str">
            <v>STOCK</v>
          </cell>
          <cell r="AY4" t="str">
            <v>STOCK</v>
          </cell>
          <cell r="AZ4" t="str">
            <v>STOCK</v>
          </cell>
          <cell r="BA4" t="str">
            <v>STOCK</v>
          </cell>
          <cell r="BB4" t="str">
            <v>STOCK</v>
          </cell>
          <cell r="BC4" t="str">
            <v>STOCK</v>
          </cell>
          <cell r="BD4" t="str">
            <v>STOCK</v>
          </cell>
          <cell r="BE4" t="str">
            <v>STOCK</v>
          </cell>
          <cell r="BF4" t="str">
            <v>STOCK</v>
          </cell>
          <cell r="BG4" t="str">
            <v>STOCK</v>
          </cell>
          <cell r="BH4" t="str">
            <v>STOCK</v>
          </cell>
          <cell r="BI4" t="str">
            <v>STOCK</v>
          </cell>
          <cell r="BJ4" t="str">
            <v>STOCK</v>
          </cell>
          <cell r="BK4" t="str">
            <v>STOCK</v>
          </cell>
          <cell r="BL4" t="str">
            <v>STOCK</v>
          </cell>
          <cell r="BM4" t="str">
            <v>STOCK</v>
          </cell>
          <cell r="BN4" t="str">
            <v>STOCK</v>
          </cell>
          <cell r="BO4" t="str">
            <v>STOCK</v>
          </cell>
          <cell r="BP4" t="str">
            <v>STOCK</v>
          </cell>
          <cell r="BQ4" t="str">
            <v>STOCK</v>
          </cell>
          <cell r="BR4" t="str">
            <v>STOCK</v>
          </cell>
          <cell r="BS4" t="str">
            <v>STOCK</v>
          </cell>
          <cell r="BT4" t="str">
            <v>STOCK</v>
          </cell>
          <cell r="BU4" t="str">
            <v>STOCK</v>
          </cell>
          <cell r="BV4" t="str">
            <v>STOCK</v>
          </cell>
          <cell r="BW4" t="str">
            <v>STOCK</v>
          </cell>
          <cell r="BX4" t="str">
            <v>STOCK</v>
          </cell>
          <cell r="BY4" t="str">
            <v>STOCK</v>
          </cell>
          <cell r="BZ4" t="str">
            <v>STOCK</v>
          </cell>
          <cell r="CA4" t="str">
            <v>STOCK</v>
          </cell>
          <cell r="CB4" t="str">
            <v>STOCK</v>
          </cell>
          <cell r="CC4" t="str">
            <v>STOCK</v>
          </cell>
          <cell r="CD4" t="str">
            <v>STOCK</v>
          </cell>
          <cell r="CE4" t="str">
            <v>STOCK</v>
          </cell>
          <cell r="CF4" t="str">
            <v>STOCK</v>
          </cell>
          <cell r="CG4" t="str">
            <v>STOCK</v>
          </cell>
          <cell r="CH4" t="str">
            <v>STOCK</v>
          </cell>
          <cell r="CI4" t="str">
            <v>STOCK</v>
          </cell>
          <cell r="CJ4" t="str">
            <v>STOCK</v>
          </cell>
          <cell r="CK4" t="str">
            <v>STOCK</v>
          </cell>
          <cell r="CL4" t="str">
            <v>STOCK</v>
          </cell>
          <cell r="CM4" t="str">
            <v>STOCK</v>
          </cell>
          <cell r="CN4" t="str">
            <v>STOCK</v>
          </cell>
          <cell r="CO4" t="str">
            <v>STOCK</v>
          </cell>
          <cell r="CP4" t="str">
            <v>STOCK</v>
          </cell>
          <cell r="CQ4" t="str">
            <v>STOCK</v>
          </cell>
          <cell r="CR4" t="str">
            <v>STOCK</v>
          </cell>
          <cell r="CS4" t="str">
            <v>STOCK</v>
          </cell>
          <cell r="CT4" t="str">
            <v>STOCK</v>
          </cell>
          <cell r="CU4" t="str">
            <v>STOCK</v>
          </cell>
          <cell r="CV4" t="str">
            <v>STOCK</v>
          </cell>
          <cell r="CW4" t="str">
            <v>STOCK</v>
          </cell>
          <cell r="CX4" t="str">
            <v>STOCK</v>
          </cell>
          <cell r="CY4" t="str">
            <v>STOCK</v>
          </cell>
          <cell r="CZ4" t="str">
            <v>STOCK</v>
          </cell>
          <cell r="DA4" t="str">
            <v>STOCK</v>
          </cell>
          <cell r="DB4" t="str">
            <v>STOCK</v>
          </cell>
          <cell r="DC4" t="str">
            <v>STOCK</v>
          </cell>
          <cell r="DD4" t="str">
            <v>STOCK</v>
          </cell>
          <cell r="DE4" t="str">
            <v>STOCK</v>
          </cell>
          <cell r="DF4" t="str">
            <v>STOCK</v>
          </cell>
          <cell r="DG4" t="str">
            <v>STOCK</v>
          </cell>
          <cell r="DH4" t="str">
            <v>STOCK</v>
          </cell>
          <cell r="DI4" t="str">
            <v>STOCK</v>
          </cell>
          <cell r="DJ4" t="str">
            <v>STOCK</v>
          </cell>
          <cell r="DK4" t="str">
            <v>STOCK</v>
          </cell>
          <cell r="DL4" t="str">
            <v>STOCK</v>
          </cell>
          <cell r="DM4" t="str">
            <v>STOCK</v>
          </cell>
          <cell r="DN4" t="str">
            <v>STOCK</v>
          </cell>
          <cell r="DO4" t="str">
            <v>STOCK</v>
          </cell>
          <cell r="DP4" t="str">
            <v>STOCK</v>
          </cell>
          <cell r="DQ4" t="str">
            <v>STOCK</v>
          </cell>
          <cell r="DR4" t="str">
            <v>STOCK</v>
          </cell>
          <cell r="DS4" t="str">
            <v>STOCK</v>
          </cell>
          <cell r="DT4" t="str">
            <v>STOCK</v>
          </cell>
          <cell r="DU4" t="str">
            <v>STOCK</v>
          </cell>
          <cell r="DV4" t="str">
            <v>STOCK</v>
          </cell>
          <cell r="DW4" t="str">
            <v>STOCK</v>
          </cell>
          <cell r="DX4" t="str">
            <v>STOCK</v>
          </cell>
          <cell r="DY4" t="str">
            <v>STOCK</v>
          </cell>
          <cell r="DZ4" t="str">
            <v>STOCK</v>
          </cell>
          <cell r="EA4" t="str">
            <v>STOCK</v>
          </cell>
          <cell r="EB4" t="str">
            <v>STOCK</v>
          </cell>
          <cell r="EC4" t="str">
            <v>STOCK</v>
          </cell>
          <cell r="ED4" t="str">
            <v>STOCK</v>
          </cell>
          <cell r="EE4" t="str">
            <v>STOCK</v>
          </cell>
          <cell r="EF4" t="str">
            <v>STOCK</v>
          </cell>
          <cell r="EG4" t="str">
            <v>STOCK</v>
          </cell>
          <cell r="EH4" t="str">
            <v>STOCK</v>
          </cell>
          <cell r="EI4" t="str">
            <v>STOCK</v>
          </cell>
          <cell r="EJ4" t="str">
            <v>STOCK</v>
          </cell>
          <cell r="EK4" t="str">
            <v>STOCK</v>
          </cell>
          <cell r="EL4" t="str">
            <v>STOCK</v>
          </cell>
          <cell r="EM4" t="str">
            <v>STOCK</v>
          </cell>
          <cell r="EN4" t="str">
            <v>STOCK</v>
          </cell>
          <cell r="EO4" t="str">
            <v>STOCK</v>
          </cell>
          <cell r="EP4" t="str">
            <v>STOCK</v>
          </cell>
          <cell r="EQ4" t="str">
            <v>STOCK</v>
          </cell>
          <cell r="ER4" t="str">
            <v>STOCK</v>
          </cell>
          <cell r="ES4" t="str">
            <v>STOCK</v>
          </cell>
          <cell r="ET4" t="str">
            <v>STOCK</v>
          </cell>
          <cell r="EU4" t="str">
            <v>STOCK</v>
          </cell>
          <cell r="EV4" t="str">
            <v>STOCK</v>
          </cell>
          <cell r="EW4" t="str">
            <v>STOCK</v>
          </cell>
          <cell r="EX4" t="str">
            <v>STOCK</v>
          </cell>
          <cell r="EY4" t="str">
            <v>STOCK</v>
          </cell>
          <cell r="EZ4" t="str">
            <v>STOCK</v>
          </cell>
          <cell r="FA4" t="str">
            <v>STOCK</v>
          </cell>
          <cell r="FB4" t="str">
            <v>STOCK</v>
          </cell>
          <cell r="FC4" t="str">
            <v>STOCK</v>
          </cell>
          <cell r="FD4" t="str">
            <v>STOCK</v>
          </cell>
          <cell r="FE4" t="str">
            <v>STOCK</v>
          </cell>
          <cell r="FF4" t="str">
            <v>STOCK</v>
          </cell>
          <cell r="FG4" t="str">
            <v>STOCK</v>
          </cell>
          <cell r="FH4" t="str">
            <v>STOCK</v>
          </cell>
          <cell r="FI4" t="str">
            <v>STOCK</v>
          </cell>
          <cell r="FJ4" t="str">
            <v>STOCK</v>
          </cell>
          <cell r="FK4" t="str">
            <v>STOCK</v>
          </cell>
          <cell r="FL4" t="str">
            <v>STOCK</v>
          </cell>
          <cell r="FM4" t="str">
            <v>STOCK</v>
          </cell>
          <cell r="FN4" t="str">
            <v>STOCK</v>
          </cell>
          <cell r="FO4" t="str">
            <v>STOCK</v>
          </cell>
          <cell r="FP4" t="str">
            <v>STOCK</v>
          </cell>
          <cell r="FQ4" t="str">
            <v>STOCK</v>
          </cell>
          <cell r="FR4" t="str">
            <v>STOCK</v>
          </cell>
          <cell r="FS4" t="str">
            <v>STOCK</v>
          </cell>
          <cell r="FT4" t="str">
            <v>STOCK</v>
          </cell>
          <cell r="FU4" t="str">
            <v>STOCK</v>
          </cell>
          <cell r="FV4" t="str">
            <v>STOCK</v>
          </cell>
          <cell r="FW4" t="str">
            <v>STOCK</v>
          </cell>
        </row>
        <row r="5">
          <cell r="B5" t="str">
            <v>Annual</v>
          </cell>
          <cell r="C5" t="str">
            <v>Annual</v>
          </cell>
          <cell r="D5" t="str">
            <v>Annual</v>
          </cell>
          <cell r="E5" t="str">
            <v>Annual</v>
          </cell>
          <cell r="F5" t="str">
            <v>Annual</v>
          </cell>
          <cell r="G5" t="str">
            <v>Annual</v>
          </cell>
          <cell r="H5" t="str">
            <v>Annual</v>
          </cell>
          <cell r="I5" t="str">
            <v>Annual</v>
          </cell>
          <cell r="J5" t="str">
            <v>Annual</v>
          </cell>
          <cell r="K5" t="str">
            <v>Annual</v>
          </cell>
          <cell r="L5" t="str">
            <v>Annual</v>
          </cell>
          <cell r="M5" t="str">
            <v>Annual</v>
          </cell>
          <cell r="N5" t="str">
            <v>Annual</v>
          </cell>
          <cell r="O5" t="str">
            <v>Annual</v>
          </cell>
          <cell r="P5" t="str">
            <v>Annual</v>
          </cell>
          <cell r="Q5" t="str">
            <v>Annual</v>
          </cell>
          <cell r="R5" t="str">
            <v>Annual</v>
          </cell>
          <cell r="S5" t="str">
            <v>Annual</v>
          </cell>
          <cell r="T5" t="str">
            <v>Annual</v>
          </cell>
          <cell r="U5" t="str">
            <v>Annual</v>
          </cell>
          <cell r="V5" t="str">
            <v>Annual</v>
          </cell>
          <cell r="W5" t="str">
            <v>Annual</v>
          </cell>
          <cell r="X5" t="str">
            <v>Annual</v>
          </cell>
          <cell r="Y5" t="str">
            <v>Annual</v>
          </cell>
          <cell r="Z5" t="str">
            <v>Annual</v>
          </cell>
          <cell r="AA5" t="str">
            <v>Annual</v>
          </cell>
          <cell r="AB5" t="str">
            <v>Annual</v>
          </cell>
          <cell r="AC5" t="str">
            <v>Annual</v>
          </cell>
          <cell r="AD5" t="str">
            <v>Annual</v>
          </cell>
          <cell r="AE5" t="str">
            <v>Annual</v>
          </cell>
          <cell r="AF5" t="str">
            <v>Annual</v>
          </cell>
          <cell r="AG5" t="str">
            <v>Annual</v>
          </cell>
          <cell r="AH5" t="str">
            <v>Annual</v>
          </cell>
          <cell r="AI5" t="str">
            <v>Annual</v>
          </cell>
          <cell r="AJ5" t="str">
            <v>Annual</v>
          </cell>
          <cell r="AK5" t="str">
            <v>Annual</v>
          </cell>
          <cell r="AL5" t="str">
            <v>Annual</v>
          </cell>
          <cell r="AM5" t="str">
            <v>Annual</v>
          </cell>
          <cell r="AN5" t="str">
            <v>Annual</v>
          </cell>
          <cell r="AO5" t="str">
            <v>Annual</v>
          </cell>
          <cell r="AP5" t="str">
            <v>Annual</v>
          </cell>
          <cell r="AQ5" t="str">
            <v>Annual</v>
          </cell>
          <cell r="AR5" t="str">
            <v>Annual</v>
          </cell>
          <cell r="AS5" t="str">
            <v>Annual</v>
          </cell>
          <cell r="AT5" t="str">
            <v>Annual</v>
          </cell>
          <cell r="AU5" t="str">
            <v>Annual</v>
          </cell>
          <cell r="AV5" t="str">
            <v>Annual</v>
          </cell>
          <cell r="AW5" t="str">
            <v>Annual</v>
          </cell>
          <cell r="AX5" t="str">
            <v>Annual</v>
          </cell>
          <cell r="AY5" t="str">
            <v>Annual</v>
          </cell>
          <cell r="AZ5" t="str">
            <v>Annual</v>
          </cell>
          <cell r="BA5" t="str">
            <v>Annual</v>
          </cell>
          <cell r="BB5" t="str">
            <v>Annual</v>
          </cell>
          <cell r="BC5" t="str">
            <v>Annual</v>
          </cell>
          <cell r="BD5" t="str">
            <v>Annual</v>
          </cell>
          <cell r="BE5" t="str">
            <v>Annual</v>
          </cell>
          <cell r="BF5" t="str">
            <v>Annual</v>
          </cell>
          <cell r="BG5" t="str">
            <v>Annual</v>
          </cell>
          <cell r="BH5" t="str">
            <v>Annual</v>
          </cell>
          <cell r="BI5" t="str">
            <v>Annual</v>
          </cell>
          <cell r="BJ5" t="str">
            <v>Annual</v>
          </cell>
          <cell r="BK5" t="str">
            <v>Annual</v>
          </cell>
          <cell r="BL5" t="str">
            <v>Annual</v>
          </cell>
          <cell r="BM5" t="str">
            <v>Annual</v>
          </cell>
          <cell r="BN5" t="str">
            <v>Annual</v>
          </cell>
          <cell r="BO5" t="str">
            <v>Annual</v>
          </cell>
          <cell r="BP5" t="str">
            <v>Annual</v>
          </cell>
          <cell r="BQ5" t="str">
            <v>Annual</v>
          </cell>
          <cell r="BR5" t="str">
            <v>Annual</v>
          </cell>
          <cell r="BS5" t="str">
            <v>Annual</v>
          </cell>
          <cell r="BT5" t="str">
            <v>Annual</v>
          </cell>
          <cell r="BU5" t="str">
            <v>Annual</v>
          </cell>
          <cell r="BV5" t="str">
            <v>Annual</v>
          </cell>
          <cell r="BW5" t="str">
            <v>Annual</v>
          </cell>
          <cell r="BX5" t="str">
            <v>Annual</v>
          </cell>
          <cell r="BY5" t="str">
            <v>Annual</v>
          </cell>
          <cell r="BZ5" t="str">
            <v>Annual</v>
          </cell>
          <cell r="CA5" t="str">
            <v>Annual</v>
          </cell>
          <cell r="CB5" t="str">
            <v>Annual</v>
          </cell>
          <cell r="CC5" t="str">
            <v>Annual</v>
          </cell>
          <cell r="CD5" t="str">
            <v>Annual</v>
          </cell>
          <cell r="CE5" t="str">
            <v>Annual</v>
          </cell>
          <cell r="CF5" t="str">
            <v>Annual</v>
          </cell>
          <cell r="CG5" t="str">
            <v>Annual</v>
          </cell>
          <cell r="CH5" t="str">
            <v>Annual</v>
          </cell>
          <cell r="CI5" t="str">
            <v>Annual</v>
          </cell>
          <cell r="CJ5" t="str">
            <v>Annual</v>
          </cell>
          <cell r="CK5" t="str">
            <v>Annual</v>
          </cell>
          <cell r="CL5" t="str">
            <v>Annual</v>
          </cell>
          <cell r="CM5" t="str">
            <v>Annual</v>
          </cell>
          <cell r="CN5" t="str">
            <v>Annual</v>
          </cell>
          <cell r="CO5" t="str">
            <v>Annual</v>
          </cell>
          <cell r="CP5" t="str">
            <v>Annual</v>
          </cell>
          <cell r="CQ5" t="str">
            <v>Annual</v>
          </cell>
          <cell r="CR5" t="str">
            <v>Annual</v>
          </cell>
          <cell r="CS5" t="str">
            <v>Annual</v>
          </cell>
          <cell r="CT5" t="str">
            <v>Annual</v>
          </cell>
          <cell r="CU5" t="str">
            <v>Annual</v>
          </cell>
          <cell r="CV5" t="str">
            <v>Annual</v>
          </cell>
          <cell r="CW5" t="str">
            <v>Annual</v>
          </cell>
          <cell r="CX5" t="str">
            <v>Annual</v>
          </cell>
          <cell r="CY5" t="str">
            <v>Annual</v>
          </cell>
          <cell r="CZ5" t="str">
            <v>Annual</v>
          </cell>
          <cell r="DA5" t="str">
            <v>Annual</v>
          </cell>
          <cell r="DB5" t="str">
            <v>Annual</v>
          </cell>
          <cell r="DC5" t="str">
            <v>Annual</v>
          </cell>
          <cell r="DD5" t="str">
            <v>Annual</v>
          </cell>
          <cell r="DE5" t="str">
            <v>Annual</v>
          </cell>
          <cell r="DF5" t="str">
            <v>Annual</v>
          </cell>
          <cell r="DG5" t="str">
            <v>Annual</v>
          </cell>
          <cell r="DH5" t="str">
            <v>Annual</v>
          </cell>
          <cell r="DI5" t="str">
            <v>Annual</v>
          </cell>
          <cell r="DJ5" t="str">
            <v>Annual</v>
          </cell>
          <cell r="DK5" t="str">
            <v>Annual</v>
          </cell>
          <cell r="DL5" t="str">
            <v>Annual</v>
          </cell>
          <cell r="DM5" t="str">
            <v>Annual</v>
          </cell>
          <cell r="DN5" t="str">
            <v>Annual</v>
          </cell>
          <cell r="DO5" t="str">
            <v>Annual</v>
          </cell>
          <cell r="DP5" t="str">
            <v>Annual</v>
          </cell>
          <cell r="DQ5" t="str">
            <v>Annual</v>
          </cell>
          <cell r="DR5" t="str">
            <v>Annual</v>
          </cell>
          <cell r="DS5" t="str">
            <v>Annual</v>
          </cell>
          <cell r="DT5" t="str">
            <v>Annual</v>
          </cell>
          <cell r="DU5" t="str">
            <v>Annual</v>
          </cell>
          <cell r="DV5" t="str">
            <v>Annual</v>
          </cell>
          <cell r="DW5" t="str">
            <v>Annual</v>
          </cell>
          <cell r="DX5" t="str">
            <v>Annual</v>
          </cell>
          <cell r="DY5" t="str">
            <v>Annual</v>
          </cell>
          <cell r="DZ5" t="str">
            <v>Annual</v>
          </cell>
          <cell r="EA5" t="str">
            <v>Annual</v>
          </cell>
          <cell r="EB5" t="str">
            <v>Annual</v>
          </cell>
          <cell r="EC5" t="str">
            <v>Annual</v>
          </cell>
          <cell r="ED5" t="str">
            <v>Annual</v>
          </cell>
          <cell r="EE5" t="str">
            <v>Annual</v>
          </cell>
          <cell r="EF5" t="str">
            <v>Annual</v>
          </cell>
          <cell r="EG5" t="str">
            <v>Annual</v>
          </cell>
          <cell r="EH5" t="str">
            <v>Annual</v>
          </cell>
          <cell r="EI5" t="str">
            <v>Annual</v>
          </cell>
          <cell r="EJ5" t="str">
            <v>Annual</v>
          </cell>
          <cell r="EK5" t="str">
            <v>Annual</v>
          </cell>
          <cell r="EL5" t="str">
            <v>Annual</v>
          </cell>
          <cell r="EM5" t="str">
            <v>Annual</v>
          </cell>
          <cell r="EN5" t="str">
            <v>Annual</v>
          </cell>
          <cell r="EO5" t="str">
            <v>Annual</v>
          </cell>
          <cell r="EP5" t="str">
            <v>Annual</v>
          </cell>
          <cell r="EQ5" t="str">
            <v>Annual</v>
          </cell>
          <cell r="ER5" t="str">
            <v>Annual</v>
          </cell>
          <cell r="ES5" t="str">
            <v>Annual</v>
          </cell>
          <cell r="ET5" t="str">
            <v>Annual</v>
          </cell>
          <cell r="EU5" t="str">
            <v>Annual</v>
          </cell>
          <cell r="EV5" t="str">
            <v>Annual</v>
          </cell>
          <cell r="EW5" t="str">
            <v>Annual</v>
          </cell>
          <cell r="EX5" t="str">
            <v>Annual</v>
          </cell>
          <cell r="EY5" t="str">
            <v>Annual</v>
          </cell>
          <cell r="EZ5" t="str">
            <v>Annual</v>
          </cell>
          <cell r="FA5" t="str">
            <v>Annual</v>
          </cell>
          <cell r="FB5" t="str">
            <v>Annual</v>
          </cell>
          <cell r="FC5" t="str">
            <v>Annual</v>
          </cell>
          <cell r="FD5" t="str">
            <v>Annual</v>
          </cell>
          <cell r="FE5" t="str">
            <v>Annual</v>
          </cell>
          <cell r="FF5" t="str">
            <v>Annual</v>
          </cell>
          <cell r="FG5" t="str">
            <v>Annual</v>
          </cell>
          <cell r="FH5" t="str">
            <v>Annual</v>
          </cell>
          <cell r="FI5" t="str">
            <v>Annual</v>
          </cell>
          <cell r="FJ5" t="str">
            <v>Annual</v>
          </cell>
          <cell r="FK5" t="str">
            <v>Annual</v>
          </cell>
          <cell r="FL5" t="str">
            <v>Annual</v>
          </cell>
          <cell r="FM5" t="str">
            <v>Annual</v>
          </cell>
          <cell r="FN5" t="str">
            <v>Annual</v>
          </cell>
          <cell r="FO5" t="str">
            <v>Annual</v>
          </cell>
          <cell r="FP5" t="str">
            <v>Annual</v>
          </cell>
          <cell r="FQ5" t="str">
            <v>Annual</v>
          </cell>
          <cell r="FR5" t="str">
            <v>Annual</v>
          </cell>
          <cell r="FS5" t="str">
            <v>Annual</v>
          </cell>
          <cell r="FT5" t="str">
            <v>Annual</v>
          </cell>
          <cell r="FU5" t="str">
            <v>Annual</v>
          </cell>
          <cell r="FV5" t="str">
            <v>Annual</v>
          </cell>
          <cell r="FW5" t="str">
            <v>Annual</v>
          </cell>
        </row>
        <row r="6">
          <cell r="B6">
            <v>2</v>
          </cell>
          <cell r="C6">
            <v>2</v>
          </cell>
          <cell r="D6">
            <v>2</v>
          </cell>
          <cell r="E6">
            <v>2</v>
          </cell>
          <cell r="F6">
            <v>2</v>
          </cell>
          <cell r="G6">
            <v>2</v>
          </cell>
          <cell r="H6">
            <v>2</v>
          </cell>
          <cell r="I6">
            <v>2</v>
          </cell>
          <cell r="J6">
            <v>2</v>
          </cell>
          <cell r="K6">
            <v>2</v>
          </cell>
          <cell r="L6">
            <v>2</v>
          </cell>
          <cell r="M6">
            <v>2</v>
          </cell>
          <cell r="N6">
            <v>2</v>
          </cell>
          <cell r="O6">
            <v>2</v>
          </cell>
          <cell r="P6">
            <v>2</v>
          </cell>
          <cell r="Q6">
            <v>2</v>
          </cell>
          <cell r="R6">
            <v>2</v>
          </cell>
          <cell r="S6">
            <v>2</v>
          </cell>
          <cell r="T6">
            <v>2</v>
          </cell>
          <cell r="U6">
            <v>2</v>
          </cell>
          <cell r="V6">
            <v>2</v>
          </cell>
          <cell r="W6">
            <v>2</v>
          </cell>
          <cell r="X6">
            <v>2</v>
          </cell>
          <cell r="Y6">
            <v>2</v>
          </cell>
          <cell r="Z6">
            <v>2</v>
          </cell>
          <cell r="AA6">
            <v>2</v>
          </cell>
          <cell r="AB6">
            <v>2</v>
          </cell>
          <cell r="AC6">
            <v>2</v>
          </cell>
          <cell r="AD6">
            <v>2</v>
          </cell>
          <cell r="AE6">
            <v>2</v>
          </cell>
          <cell r="AF6">
            <v>2</v>
          </cell>
          <cell r="AG6">
            <v>2</v>
          </cell>
          <cell r="AH6">
            <v>2</v>
          </cell>
          <cell r="AI6">
            <v>2</v>
          </cell>
          <cell r="AJ6">
            <v>2</v>
          </cell>
          <cell r="AK6">
            <v>2</v>
          </cell>
          <cell r="AL6">
            <v>2</v>
          </cell>
          <cell r="AM6">
            <v>2</v>
          </cell>
          <cell r="AN6">
            <v>2</v>
          </cell>
          <cell r="AO6">
            <v>2</v>
          </cell>
          <cell r="AP6">
            <v>2</v>
          </cell>
          <cell r="AQ6">
            <v>2</v>
          </cell>
          <cell r="AR6">
            <v>2</v>
          </cell>
          <cell r="AS6">
            <v>2</v>
          </cell>
          <cell r="AT6">
            <v>2</v>
          </cell>
          <cell r="AU6">
            <v>2</v>
          </cell>
          <cell r="AV6">
            <v>2</v>
          </cell>
          <cell r="AW6">
            <v>2</v>
          </cell>
          <cell r="AX6">
            <v>2</v>
          </cell>
          <cell r="AY6">
            <v>2</v>
          </cell>
          <cell r="AZ6">
            <v>2</v>
          </cell>
          <cell r="BA6">
            <v>2</v>
          </cell>
          <cell r="BB6">
            <v>2</v>
          </cell>
          <cell r="BC6">
            <v>2</v>
          </cell>
          <cell r="BD6">
            <v>2</v>
          </cell>
          <cell r="BE6">
            <v>2</v>
          </cell>
          <cell r="BF6">
            <v>2</v>
          </cell>
          <cell r="BG6">
            <v>2</v>
          </cell>
          <cell r="BH6">
            <v>2</v>
          </cell>
          <cell r="BI6">
            <v>2</v>
          </cell>
          <cell r="BJ6">
            <v>2</v>
          </cell>
          <cell r="BK6">
            <v>2</v>
          </cell>
          <cell r="BL6">
            <v>2</v>
          </cell>
          <cell r="BM6">
            <v>2</v>
          </cell>
          <cell r="BN6">
            <v>2</v>
          </cell>
          <cell r="BO6">
            <v>2</v>
          </cell>
          <cell r="BP6">
            <v>2</v>
          </cell>
          <cell r="BQ6">
            <v>2</v>
          </cell>
          <cell r="BR6">
            <v>2</v>
          </cell>
          <cell r="BS6">
            <v>2</v>
          </cell>
          <cell r="BT6">
            <v>2</v>
          </cell>
          <cell r="BU6">
            <v>2</v>
          </cell>
          <cell r="BV6">
            <v>2</v>
          </cell>
          <cell r="BW6">
            <v>2</v>
          </cell>
          <cell r="BX6">
            <v>2</v>
          </cell>
          <cell r="BY6">
            <v>2</v>
          </cell>
          <cell r="BZ6">
            <v>2</v>
          </cell>
          <cell r="CA6">
            <v>2</v>
          </cell>
          <cell r="CB6">
            <v>2</v>
          </cell>
          <cell r="CC6">
            <v>2</v>
          </cell>
          <cell r="CD6">
            <v>2</v>
          </cell>
          <cell r="CE6">
            <v>2</v>
          </cell>
          <cell r="CF6">
            <v>2</v>
          </cell>
          <cell r="CG6">
            <v>2</v>
          </cell>
          <cell r="CH6">
            <v>2</v>
          </cell>
          <cell r="CI6">
            <v>2</v>
          </cell>
          <cell r="CJ6">
            <v>2</v>
          </cell>
          <cell r="CK6">
            <v>2</v>
          </cell>
          <cell r="CL6">
            <v>2</v>
          </cell>
          <cell r="CM6">
            <v>2</v>
          </cell>
          <cell r="CN6">
            <v>2</v>
          </cell>
          <cell r="CO6">
            <v>2</v>
          </cell>
          <cell r="CP6">
            <v>2</v>
          </cell>
          <cell r="CQ6">
            <v>2</v>
          </cell>
          <cell r="CR6">
            <v>2</v>
          </cell>
          <cell r="CS6">
            <v>2</v>
          </cell>
          <cell r="CT6">
            <v>2</v>
          </cell>
          <cell r="CU6">
            <v>2</v>
          </cell>
          <cell r="CV6">
            <v>2</v>
          </cell>
          <cell r="CW6">
            <v>2</v>
          </cell>
          <cell r="CX6">
            <v>2</v>
          </cell>
          <cell r="CY6">
            <v>2</v>
          </cell>
          <cell r="CZ6">
            <v>2</v>
          </cell>
          <cell r="DA6">
            <v>2</v>
          </cell>
          <cell r="DB6">
            <v>2</v>
          </cell>
          <cell r="DC6">
            <v>2</v>
          </cell>
          <cell r="DD6">
            <v>2</v>
          </cell>
          <cell r="DE6">
            <v>2</v>
          </cell>
          <cell r="DF6">
            <v>2</v>
          </cell>
          <cell r="DG6">
            <v>2</v>
          </cell>
          <cell r="DH6">
            <v>2</v>
          </cell>
          <cell r="DI6">
            <v>2</v>
          </cell>
          <cell r="DJ6">
            <v>2</v>
          </cell>
          <cell r="DK6">
            <v>2</v>
          </cell>
          <cell r="DL6">
            <v>2</v>
          </cell>
          <cell r="DM6">
            <v>2</v>
          </cell>
          <cell r="DN6">
            <v>2</v>
          </cell>
          <cell r="DO6">
            <v>2</v>
          </cell>
          <cell r="DP6">
            <v>2</v>
          </cell>
          <cell r="DQ6">
            <v>2</v>
          </cell>
          <cell r="DR6">
            <v>2</v>
          </cell>
          <cell r="DS6">
            <v>2</v>
          </cell>
          <cell r="DT6">
            <v>2</v>
          </cell>
          <cell r="DU6">
            <v>2</v>
          </cell>
          <cell r="DV6">
            <v>2</v>
          </cell>
          <cell r="DW6">
            <v>2</v>
          </cell>
          <cell r="DX6">
            <v>2</v>
          </cell>
          <cell r="DY6">
            <v>2</v>
          </cell>
          <cell r="DZ6">
            <v>2</v>
          </cell>
          <cell r="EA6">
            <v>2</v>
          </cell>
          <cell r="EB6">
            <v>2</v>
          </cell>
          <cell r="EC6">
            <v>2</v>
          </cell>
          <cell r="ED6">
            <v>2</v>
          </cell>
          <cell r="EE6">
            <v>2</v>
          </cell>
          <cell r="EF6">
            <v>2</v>
          </cell>
          <cell r="EG6">
            <v>2</v>
          </cell>
          <cell r="EH6">
            <v>2</v>
          </cell>
          <cell r="EI6">
            <v>2</v>
          </cell>
          <cell r="EJ6">
            <v>2</v>
          </cell>
          <cell r="EK6">
            <v>2</v>
          </cell>
          <cell r="EL6">
            <v>2</v>
          </cell>
          <cell r="EM6">
            <v>2</v>
          </cell>
          <cell r="EN6">
            <v>2</v>
          </cell>
          <cell r="EO6">
            <v>2</v>
          </cell>
          <cell r="EP6">
            <v>2</v>
          </cell>
          <cell r="EQ6">
            <v>2</v>
          </cell>
          <cell r="ER6">
            <v>2</v>
          </cell>
          <cell r="ES6">
            <v>2</v>
          </cell>
          <cell r="ET6">
            <v>2</v>
          </cell>
          <cell r="EU6">
            <v>2</v>
          </cell>
          <cell r="EV6">
            <v>2</v>
          </cell>
          <cell r="EW6">
            <v>2</v>
          </cell>
          <cell r="EX6">
            <v>2</v>
          </cell>
          <cell r="EY6">
            <v>2</v>
          </cell>
          <cell r="EZ6">
            <v>2</v>
          </cell>
          <cell r="FA6">
            <v>2</v>
          </cell>
          <cell r="FB6">
            <v>2</v>
          </cell>
          <cell r="FC6">
            <v>2</v>
          </cell>
          <cell r="FD6">
            <v>2</v>
          </cell>
          <cell r="FE6">
            <v>2</v>
          </cell>
          <cell r="FF6">
            <v>2</v>
          </cell>
          <cell r="FG6">
            <v>2</v>
          </cell>
          <cell r="FH6">
            <v>2</v>
          </cell>
          <cell r="FI6">
            <v>2</v>
          </cell>
          <cell r="FJ6">
            <v>2</v>
          </cell>
          <cell r="FK6">
            <v>2</v>
          </cell>
          <cell r="FL6">
            <v>2</v>
          </cell>
          <cell r="FM6">
            <v>2</v>
          </cell>
          <cell r="FN6">
            <v>2</v>
          </cell>
          <cell r="FO6">
            <v>2</v>
          </cell>
          <cell r="FP6">
            <v>2</v>
          </cell>
          <cell r="FQ6">
            <v>2</v>
          </cell>
          <cell r="FR6">
            <v>2</v>
          </cell>
          <cell r="FS6">
            <v>2</v>
          </cell>
          <cell r="FT6">
            <v>2</v>
          </cell>
          <cell r="FU6">
            <v>2</v>
          </cell>
          <cell r="FV6">
            <v>2</v>
          </cell>
          <cell r="FW6">
            <v>2</v>
          </cell>
        </row>
        <row r="7">
          <cell r="B7">
            <v>42036</v>
          </cell>
          <cell r="C7">
            <v>42036</v>
          </cell>
          <cell r="D7">
            <v>42036</v>
          </cell>
          <cell r="E7">
            <v>42036</v>
          </cell>
          <cell r="F7">
            <v>42036</v>
          </cell>
          <cell r="G7">
            <v>42036</v>
          </cell>
          <cell r="H7">
            <v>42036</v>
          </cell>
          <cell r="I7">
            <v>42036</v>
          </cell>
          <cell r="J7">
            <v>42036</v>
          </cell>
          <cell r="K7">
            <v>42036</v>
          </cell>
          <cell r="L7">
            <v>42036</v>
          </cell>
          <cell r="M7">
            <v>42036</v>
          </cell>
          <cell r="N7">
            <v>42036</v>
          </cell>
          <cell r="O7">
            <v>42036</v>
          </cell>
          <cell r="P7">
            <v>42036</v>
          </cell>
          <cell r="Q7">
            <v>42036</v>
          </cell>
          <cell r="R7">
            <v>42036</v>
          </cell>
          <cell r="S7">
            <v>42036</v>
          </cell>
          <cell r="T7">
            <v>42036</v>
          </cell>
          <cell r="U7">
            <v>42036</v>
          </cell>
          <cell r="V7">
            <v>42036</v>
          </cell>
          <cell r="W7">
            <v>42036</v>
          </cell>
          <cell r="X7">
            <v>42036</v>
          </cell>
          <cell r="Y7">
            <v>42036</v>
          </cell>
          <cell r="Z7">
            <v>42036</v>
          </cell>
          <cell r="AA7">
            <v>42036</v>
          </cell>
          <cell r="AB7">
            <v>42036</v>
          </cell>
          <cell r="AC7">
            <v>42036</v>
          </cell>
          <cell r="AD7">
            <v>42036</v>
          </cell>
          <cell r="AE7">
            <v>42036</v>
          </cell>
          <cell r="AF7">
            <v>42036</v>
          </cell>
          <cell r="AG7">
            <v>42036</v>
          </cell>
          <cell r="AH7">
            <v>42036</v>
          </cell>
          <cell r="AI7">
            <v>42036</v>
          </cell>
          <cell r="AJ7">
            <v>42036</v>
          </cell>
          <cell r="AK7">
            <v>42036</v>
          </cell>
          <cell r="AL7">
            <v>42036</v>
          </cell>
          <cell r="AM7">
            <v>42036</v>
          </cell>
          <cell r="AN7">
            <v>42036</v>
          </cell>
          <cell r="AO7">
            <v>42036</v>
          </cell>
          <cell r="AP7">
            <v>42036</v>
          </cell>
          <cell r="AQ7">
            <v>42036</v>
          </cell>
          <cell r="AR7">
            <v>42036</v>
          </cell>
          <cell r="AS7">
            <v>42036</v>
          </cell>
          <cell r="AT7">
            <v>42036</v>
          </cell>
          <cell r="AU7">
            <v>42036</v>
          </cell>
          <cell r="AV7">
            <v>42036</v>
          </cell>
          <cell r="AW7">
            <v>42036</v>
          </cell>
          <cell r="AX7">
            <v>42036</v>
          </cell>
          <cell r="AY7">
            <v>42036</v>
          </cell>
          <cell r="AZ7">
            <v>42036</v>
          </cell>
          <cell r="BA7">
            <v>42036</v>
          </cell>
          <cell r="BB7">
            <v>42036</v>
          </cell>
          <cell r="BC7">
            <v>42036</v>
          </cell>
          <cell r="BD7">
            <v>42036</v>
          </cell>
          <cell r="BE7">
            <v>42036</v>
          </cell>
          <cell r="BF7">
            <v>42036</v>
          </cell>
          <cell r="BG7">
            <v>42036</v>
          </cell>
          <cell r="BH7">
            <v>42036</v>
          </cell>
          <cell r="BI7">
            <v>42036</v>
          </cell>
          <cell r="BJ7">
            <v>42036</v>
          </cell>
          <cell r="BK7">
            <v>42036</v>
          </cell>
          <cell r="BL7">
            <v>42036</v>
          </cell>
          <cell r="BM7">
            <v>42036</v>
          </cell>
          <cell r="BN7">
            <v>42036</v>
          </cell>
          <cell r="BO7">
            <v>42036</v>
          </cell>
          <cell r="BP7">
            <v>42036</v>
          </cell>
          <cell r="BQ7">
            <v>42036</v>
          </cell>
          <cell r="BR7">
            <v>42036</v>
          </cell>
          <cell r="BS7">
            <v>42036</v>
          </cell>
          <cell r="BT7">
            <v>42036</v>
          </cell>
          <cell r="BU7">
            <v>42036</v>
          </cell>
          <cell r="BV7">
            <v>42036</v>
          </cell>
          <cell r="BW7">
            <v>42036</v>
          </cell>
          <cell r="BX7">
            <v>42036</v>
          </cell>
          <cell r="BY7">
            <v>42036</v>
          </cell>
          <cell r="BZ7">
            <v>42036</v>
          </cell>
          <cell r="CA7">
            <v>42036</v>
          </cell>
          <cell r="CB7">
            <v>42036</v>
          </cell>
          <cell r="CC7">
            <v>42036</v>
          </cell>
          <cell r="CD7">
            <v>42036</v>
          </cell>
          <cell r="CE7">
            <v>42036</v>
          </cell>
          <cell r="CF7">
            <v>42036</v>
          </cell>
          <cell r="CG7">
            <v>42036</v>
          </cell>
          <cell r="CH7">
            <v>42036</v>
          </cell>
          <cell r="CI7">
            <v>42036</v>
          </cell>
          <cell r="CJ7">
            <v>42036</v>
          </cell>
          <cell r="CK7">
            <v>42036</v>
          </cell>
          <cell r="CL7">
            <v>42036</v>
          </cell>
          <cell r="CM7">
            <v>42036</v>
          </cell>
          <cell r="CN7">
            <v>42036</v>
          </cell>
          <cell r="CO7">
            <v>42036</v>
          </cell>
          <cell r="CP7">
            <v>42036</v>
          </cell>
          <cell r="CQ7">
            <v>42036</v>
          </cell>
          <cell r="CR7">
            <v>42036</v>
          </cell>
          <cell r="CS7">
            <v>42036</v>
          </cell>
          <cell r="CT7">
            <v>42036</v>
          </cell>
          <cell r="CU7">
            <v>42036</v>
          </cell>
          <cell r="CV7">
            <v>42036</v>
          </cell>
          <cell r="CW7">
            <v>42036</v>
          </cell>
          <cell r="CX7">
            <v>42036</v>
          </cell>
          <cell r="CY7">
            <v>42036</v>
          </cell>
          <cell r="CZ7">
            <v>42036</v>
          </cell>
          <cell r="DA7">
            <v>42036</v>
          </cell>
          <cell r="DB7">
            <v>42036</v>
          </cell>
          <cell r="DC7">
            <v>42036</v>
          </cell>
          <cell r="DD7">
            <v>42036</v>
          </cell>
          <cell r="DE7">
            <v>42036</v>
          </cell>
          <cell r="DF7">
            <v>42036</v>
          </cell>
          <cell r="DG7">
            <v>42036</v>
          </cell>
          <cell r="DH7">
            <v>42036</v>
          </cell>
          <cell r="DI7">
            <v>42036</v>
          </cell>
          <cell r="DJ7">
            <v>42036</v>
          </cell>
          <cell r="DK7">
            <v>42036</v>
          </cell>
          <cell r="DL7">
            <v>42036</v>
          </cell>
          <cell r="DM7">
            <v>42036</v>
          </cell>
          <cell r="DN7">
            <v>42036</v>
          </cell>
          <cell r="DO7">
            <v>42036</v>
          </cell>
          <cell r="DP7">
            <v>42036</v>
          </cell>
          <cell r="DQ7">
            <v>42036</v>
          </cell>
          <cell r="DR7">
            <v>42036</v>
          </cell>
          <cell r="DS7">
            <v>42036</v>
          </cell>
          <cell r="DT7">
            <v>42036</v>
          </cell>
          <cell r="DU7">
            <v>42036</v>
          </cell>
          <cell r="DV7">
            <v>42036</v>
          </cell>
          <cell r="DW7">
            <v>42036</v>
          </cell>
          <cell r="DX7">
            <v>42036</v>
          </cell>
          <cell r="DY7">
            <v>42036</v>
          </cell>
          <cell r="DZ7">
            <v>42036</v>
          </cell>
          <cell r="EA7">
            <v>42036</v>
          </cell>
          <cell r="EB7">
            <v>42036</v>
          </cell>
          <cell r="EC7">
            <v>42036</v>
          </cell>
          <cell r="ED7">
            <v>42036</v>
          </cell>
          <cell r="EE7">
            <v>42036</v>
          </cell>
          <cell r="EF7">
            <v>42036</v>
          </cell>
          <cell r="EG7">
            <v>42036</v>
          </cell>
          <cell r="EH7">
            <v>42036</v>
          </cell>
          <cell r="EI7">
            <v>42036</v>
          </cell>
          <cell r="EJ7">
            <v>42036</v>
          </cell>
          <cell r="EK7">
            <v>42036</v>
          </cell>
          <cell r="EL7">
            <v>42036</v>
          </cell>
          <cell r="EM7">
            <v>42036</v>
          </cell>
          <cell r="EN7">
            <v>42036</v>
          </cell>
          <cell r="EO7">
            <v>42036</v>
          </cell>
          <cell r="EP7">
            <v>42036</v>
          </cell>
          <cell r="EQ7">
            <v>42036</v>
          </cell>
          <cell r="ER7">
            <v>42036</v>
          </cell>
          <cell r="ES7">
            <v>42036</v>
          </cell>
          <cell r="ET7">
            <v>42036</v>
          </cell>
          <cell r="EU7">
            <v>42036</v>
          </cell>
          <cell r="EV7">
            <v>42036</v>
          </cell>
          <cell r="EW7">
            <v>42036</v>
          </cell>
          <cell r="EX7">
            <v>42036</v>
          </cell>
          <cell r="EY7">
            <v>42036</v>
          </cell>
          <cell r="EZ7">
            <v>42036</v>
          </cell>
          <cell r="FA7">
            <v>42036</v>
          </cell>
          <cell r="FB7">
            <v>42036</v>
          </cell>
          <cell r="FC7">
            <v>42036</v>
          </cell>
          <cell r="FD7">
            <v>42036</v>
          </cell>
          <cell r="FE7">
            <v>42036</v>
          </cell>
          <cell r="FF7">
            <v>42036</v>
          </cell>
          <cell r="FG7">
            <v>42036</v>
          </cell>
          <cell r="FH7">
            <v>42036</v>
          </cell>
          <cell r="FI7">
            <v>42036</v>
          </cell>
          <cell r="FJ7">
            <v>42036</v>
          </cell>
          <cell r="FK7">
            <v>42036</v>
          </cell>
          <cell r="FL7">
            <v>42036</v>
          </cell>
          <cell r="FM7">
            <v>42036</v>
          </cell>
          <cell r="FN7">
            <v>42036</v>
          </cell>
          <cell r="FO7">
            <v>42036</v>
          </cell>
          <cell r="FP7">
            <v>42036</v>
          </cell>
          <cell r="FQ7">
            <v>42036</v>
          </cell>
          <cell r="FR7">
            <v>42036</v>
          </cell>
          <cell r="FS7">
            <v>42036</v>
          </cell>
          <cell r="FT7">
            <v>42036</v>
          </cell>
          <cell r="FU7">
            <v>42036</v>
          </cell>
          <cell r="FV7">
            <v>42036</v>
          </cell>
          <cell r="FW7">
            <v>42036</v>
          </cell>
        </row>
        <row r="8">
          <cell r="B8">
            <v>44593</v>
          </cell>
          <cell r="C8">
            <v>44593</v>
          </cell>
          <cell r="D8">
            <v>44593</v>
          </cell>
          <cell r="E8">
            <v>44593</v>
          </cell>
          <cell r="F8">
            <v>44593</v>
          </cell>
          <cell r="G8">
            <v>44593</v>
          </cell>
          <cell r="H8">
            <v>44593</v>
          </cell>
          <cell r="I8">
            <v>44593</v>
          </cell>
          <cell r="J8">
            <v>44593</v>
          </cell>
          <cell r="K8">
            <v>44593</v>
          </cell>
          <cell r="L8">
            <v>44593</v>
          </cell>
          <cell r="M8">
            <v>44593</v>
          </cell>
          <cell r="N8">
            <v>44593</v>
          </cell>
          <cell r="O8">
            <v>44593</v>
          </cell>
          <cell r="P8">
            <v>44593</v>
          </cell>
          <cell r="Q8">
            <v>44593</v>
          </cell>
          <cell r="R8">
            <v>44593</v>
          </cell>
          <cell r="S8">
            <v>44593</v>
          </cell>
          <cell r="T8">
            <v>44593</v>
          </cell>
          <cell r="U8">
            <v>44593</v>
          </cell>
          <cell r="V8">
            <v>44593</v>
          </cell>
          <cell r="W8">
            <v>44593</v>
          </cell>
          <cell r="X8">
            <v>44593</v>
          </cell>
          <cell r="Y8">
            <v>44593</v>
          </cell>
          <cell r="Z8">
            <v>44593</v>
          </cell>
          <cell r="AA8">
            <v>44593</v>
          </cell>
          <cell r="AB8">
            <v>44593</v>
          </cell>
          <cell r="AC8">
            <v>44593</v>
          </cell>
          <cell r="AD8">
            <v>44593</v>
          </cell>
          <cell r="AE8">
            <v>44593</v>
          </cell>
          <cell r="AF8">
            <v>44593</v>
          </cell>
          <cell r="AG8">
            <v>44593</v>
          </cell>
          <cell r="AH8">
            <v>44593</v>
          </cell>
          <cell r="AI8">
            <v>44593</v>
          </cell>
          <cell r="AJ8">
            <v>44593</v>
          </cell>
          <cell r="AK8">
            <v>44593</v>
          </cell>
          <cell r="AL8">
            <v>44593</v>
          </cell>
          <cell r="AM8">
            <v>44593</v>
          </cell>
          <cell r="AN8">
            <v>44593</v>
          </cell>
          <cell r="AO8">
            <v>44593</v>
          </cell>
          <cell r="AP8">
            <v>44593</v>
          </cell>
          <cell r="AQ8">
            <v>44593</v>
          </cell>
          <cell r="AR8">
            <v>44593</v>
          </cell>
          <cell r="AS8">
            <v>44593</v>
          </cell>
          <cell r="AT8">
            <v>44593</v>
          </cell>
          <cell r="AU8">
            <v>44593</v>
          </cell>
          <cell r="AV8">
            <v>44593</v>
          </cell>
          <cell r="AW8">
            <v>44593</v>
          </cell>
          <cell r="AX8">
            <v>44593</v>
          </cell>
          <cell r="AY8">
            <v>44593</v>
          </cell>
          <cell r="AZ8">
            <v>44593</v>
          </cell>
          <cell r="BA8">
            <v>44593</v>
          </cell>
          <cell r="BB8">
            <v>44593</v>
          </cell>
          <cell r="BC8">
            <v>44593</v>
          </cell>
          <cell r="BD8">
            <v>44593</v>
          </cell>
          <cell r="BE8">
            <v>44593</v>
          </cell>
          <cell r="BF8">
            <v>44593</v>
          </cell>
          <cell r="BG8">
            <v>44593</v>
          </cell>
          <cell r="BH8">
            <v>44593</v>
          </cell>
          <cell r="BI8">
            <v>44593</v>
          </cell>
          <cell r="BJ8">
            <v>44593</v>
          </cell>
          <cell r="BK8">
            <v>44593</v>
          </cell>
          <cell r="BL8">
            <v>44593</v>
          </cell>
          <cell r="BM8">
            <v>44593</v>
          </cell>
          <cell r="BN8">
            <v>44593</v>
          </cell>
          <cell r="BO8">
            <v>44593</v>
          </cell>
          <cell r="BP8">
            <v>44593</v>
          </cell>
          <cell r="BQ8">
            <v>44593</v>
          </cell>
          <cell r="BR8">
            <v>44593</v>
          </cell>
          <cell r="BS8">
            <v>44593</v>
          </cell>
          <cell r="BT8">
            <v>44593</v>
          </cell>
          <cell r="BU8">
            <v>44593</v>
          </cell>
          <cell r="BV8">
            <v>44593</v>
          </cell>
          <cell r="BW8">
            <v>44593</v>
          </cell>
          <cell r="BX8">
            <v>44593</v>
          </cell>
          <cell r="BY8">
            <v>44593</v>
          </cell>
          <cell r="BZ8">
            <v>44593</v>
          </cell>
          <cell r="CA8">
            <v>44593</v>
          </cell>
          <cell r="CB8">
            <v>44593</v>
          </cell>
          <cell r="CC8">
            <v>44593</v>
          </cell>
          <cell r="CD8">
            <v>44593</v>
          </cell>
          <cell r="CE8">
            <v>44593</v>
          </cell>
          <cell r="CF8">
            <v>44593</v>
          </cell>
          <cell r="CG8">
            <v>44593</v>
          </cell>
          <cell r="CH8">
            <v>44593</v>
          </cell>
          <cell r="CI8">
            <v>44593</v>
          </cell>
          <cell r="CJ8">
            <v>44593</v>
          </cell>
          <cell r="CK8">
            <v>44593</v>
          </cell>
          <cell r="CL8">
            <v>44593</v>
          </cell>
          <cell r="CM8">
            <v>44593</v>
          </cell>
          <cell r="CN8">
            <v>44593</v>
          </cell>
          <cell r="CO8">
            <v>44593</v>
          </cell>
          <cell r="CP8">
            <v>44593</v>
          </cell>
          <cell r="CQ8">
            <v>44593</v>
          </cell>
          <cell r="CR8">
            <v>44593</v>
          </cell>
          <cell r="CS8">
            <v>44593</v>
          </cell>
          <cell r="CT8">
            <v>44593</v>
          </cell>
          <cell r="CU8">
            <v>44593</v>
          </cell>
          <cell r="CV8">
            <v>44593</v>
          </cell>
          <cell r="CW8">
            <v>44593</v>
          </cell>
          <cell r="CX8">
            <v>44593</v>
          </cell>
          <cell r="CY8">
            <v>44593</v>
          </cell>
          <cell r="CZ8">
            <v>44593</v>
          </cell>
          <cell r="DA8">
            <v>44593</v>
          </cell>
          <cell r="DB8">
            <v>44593</v>
          </cell>
          <cell r="DC8">
            <v>44593</v>
          </cell>
          <cell r="DD8">
            <v>44593</v>
          </cell>
          <cell r="DE8">
            <v>44593</v>
          </cell>
          <cell r="DF8">
            <v>44593</v>
          </cell>
          <cell r="DG8">
            <v>44593</v>
          </cell>
          <cell r="DH8">
            <v>44593</v>
          </cell>
          <cell r="DI8">
            <v>44593</v>
          </cell>
          <cell r="DJ8">
            <v>44593</v>
          </cell>
          <cell r="DK8">
            <v>44593</v>
          </cell>
          <cell r="DL8">
            <v>44593</v>
          </cell>
          <cell r="DM8">
            <v>44593</v>
          </cell>
          <cell r="DN8">
            <v>44593</v>
          </cell>
          <cell r="DO8">
            <v>44593</v>
          </cell>
          <cell r="DP8">
            <v>44593</v>
          </cell>
          <cell r="DQ8">
            <v>44593</v>
          </cell>
          <cell r="DR8">
            <v>44593</v>
          </cell>
          <cell r="DS8">
            <v>44593</v>
          </cell>
          <cell r="DT8">
            <v>44593</v>
          </cell>
          <cell r="DU8">
            <v>44593</v>
          </cell>
          <cell r="DV8">
            <v>44593</v>
          </cell>
          <cell r="DW8">
            <v>44593</v>
          </cell>
          <cell r="DX8">
            <v>44593</v>
          </cell>
          <cell r="DY8">
            <v>44593</v>
          </cell>
          <cell r="DZ8">
            <v>44593</v>
          </cell>
          <cell r="EA8">
            <v>44593</v>
          </cell>
          <cell r="EB8">
            <v>44593</v>
          </cell>
          <cell r="EC8">
            <v>44593</v>
          </cell>
          <cell r="ED8">
            <v>44593</v>
          </cell>
          <cell r="EE8">
            <v>44593</v>
          </cell>
          <cell r="EF8">
            <v>44593</v>
          </cell>
          <cell r="EG8">
            <v>44593</v>
          </cell>
          <cell r="EH8">
            <v>44593</v>
          </cell>
          <cell r="EI8">
            <v>44593</v>
          </cell>
          <cell r="EJ8">
            <v>44593</v>
          </cell>
          <cell r="EK8">
            <v>44593</v>
          </cell>
          <cell r="EL8">
            <v>44593</v>
          </cell>
          <cell r="EM8">
            <v>44593</v>
          </cell>
          <cell r="EN8">
            <v>44593</v>
          </cell>
          <cell r="EO8">
            <v>44593</v>
          </cell>
          <cell r="EP8">
            <v>44593</v>
          </cell>
          <cell r="EQ8">
            <v>44593</v>
          </cell>
          <cell r="ER8">
            <v>44593</v>
          </cell>
          <cell r="ES8">
            <v>44593</v>
          </cell>
          <cell r="ET8">
            <v>44593</v>
          </cell>
          <cell r="EU8">
            <v>44593</v>
          </cell>
          <cell r="EV8">
            <v>44593</v>
          </cell>
          <cell r="EW8">
            <v>44593</v>
          </cell>
          <cell r="EX8">
            <v>44593</v>
          </cell>
          <cell r="EY8">
            <v>44593</v>
          </cell>
          <cell r="EZ8">
            <v>44593</v>
          </cell>
          <cell r="FA8">
            <v>44593</v>
          </cell>
          <cell r="FB8">
            <v>44593</v>
          </cell>
          <cell r="FC8">
            <v>44593</v>
          </cell>
          <cell r="FD8">
            <v>44593</v>
          </cell>
          <cell r="FE8">
            <v>44593</v>
          </cell>
          <cell r="FF8">
            <v>44593</v>
          </cell>
          <cell r="FG8">
            <v>44593</v>
          </cell>
          <cell r="FH8">
            <v>44593</v>
          </cell>
          <cell r="FI8">
            <v>44593</v>
          </cell>
          <cell r="FJ8">
            <v>44593</v>
          </cell>
          <cell r="FK8">
            <v>44593</v>
          </cell>
          <cell r="FL8">
            <v>44593</v>
          </cell>
          <cell r="FM8">
            <v>44593</v>
          </cell>
          <cell r="FN8">
            <v>44593</v>
          </cell>
          <cell r="FO8">
            <v>44593</v>
          </cell>
          <cell r="FP8">
            <v>44593</v>
          </cell>
          <cell r="FQ8">
            <v>44593</v>
          </cell>
          <cell r="FR8">
            <v>44593</v>
          </cell>
          <cell r="FS8">
            <v>44593</v>
          </cell>
          <cell r="FT8">
            <v>44593</v>
          </cell>
          <cell r="FU8">
            <v>44593</v>
          </cell>
          <cell r="FV8">
            <v>44593</v>
          </cell>
          <cell r="FW8">
            <v>44593</v>
          </cell>
        </row>
        <row r="9">
          <cell r="B9">
            <v>8</v>
          </cell>
          <cell r="C9">
            <v>8</v>
          </cell>
          <cell r="D9">
            <v>8</v>
          </cell>
          <cell r="E9">
            <v>8</v>
          </cell>
          <cell r="F9">
            <v>8</v>
          </cell>
          <cell r="G9">
            <v>8</v>
          </cell>
          <cell r="H9">
            <v>8</v>
          </cell>
          <cell r="I9">
            <v>8</v>
          </cell>
          <cell r="J9">
            <v>8</v>
          </cell>
          <cell r="K9">
            <v>8</v>
          </cell>
          <cell r="L9">
            <v>8</v>
          </cell>
          <cell r="M9">
            <v>8</v>
          </cell>
          <cell r="N9">
            <v>8</v>
          </cell>
          <cell r="O9">
            <v>8</v>
          </cell>
          <cell r="P9">
            <v>8</v>
          </cell>
          <cell r="Q9">
            <v>8</v>
          </cell>
          <cell r="R9">
            <v>8</v>
          </cell>
          <cell r="S9">
            <v>8</v>
          </cell>
          <cell r="T9">
            <v>8</v>
          </cell>
          <cell r="U9">
            <v>8</v>
          </cell>
          <cell r="V9">
            <v>8</v>
          </cell>
          <cell r="W9">
            <v>8</v>
          </cell>
          <cell r="X9">
            <v>8</v>
          </cell>
          <cell r="Y9">
            <v>8</v>
          </cell>
          <cell r="Z9">
            <v>8</v>
          </cell>
          <cell r="AA9">
            <v>8</v>
          </cell>
          <cell r="AB9">
            <v>8</v>
          </cell>
          <cell r="AC9">
            <v>8</v>
          </cell>
          <cell r="AD9">
            <v>8</v>
          </cell>
          <cell r="AE9">
            <v>8</v>
          </cell>
          <cell r="AF9">
            <v>8</v>
          </cell>
          <cell r="AG9">
            <v>8</v>
          </cell>
          <cell r="AH9">
            <v>8</v>
          </cell>
          <cell r="AI9">
            <v>8</v>
          </cell>
          <cell r="AJ9">
            <v>8</v>
          </cell>
          <cell r="AK9">
            <v>8</v>
          </cell>
          <cell r="AL9">
            <v>8</v>
          </cell>
          <cell r="AM9">
            <v>8</v>
          </cell>
          <cell r="AN9">
            <v>8</v>
          </cell>
          <cell r="AO9">
            <v>8</v>
          </cell>
          <cell r="AP9">
            <v>8</v>
          </cell>
          <cell r="AQ9">
            <v>8</v>
          </cell>
          <cell r="AR9">
            <v>8</v>
          </cell>
          <cell r="AS9">
            <v>8</v>
          </cell>
          <cell r="AT9">
            <v>8</v>
          </cell>
          <cell r="AU9">
            <v>8</v>
          </cell>
          <cell r="AV9">
            <v>8</v>
          </cell>
          <cell r="AW9">
            <v>8</v>
          </cell>
          <cell r="AX9">
            <v>8</v>
          </cell>
          <cell r="AY9">
            <v>8</v>
          </cell>
          <cell r="AZ9">
            <v>8</v>
          </cell>
          <cell r="BA9">
            <v>8</v>
          </cell>
          <cell r="BB9">
            <v>8</v>
          </cell>
          <cell r="BC9">
            <v>8</v>
          </cell>
          <cell r="BD9">
            <v>8</v>
          </cell>
          <cell r="BE9">
            <v>8</v>
          </cell>
          <cell r="BF9">
            <v>8</v>
          </cell>
          <cell r="BG9">
            <v>8</v>
          </cell>
          <cell r="BH9">
            <v>8</v>
          </cell>
          <cell r="BI9">
            <v>8</v>
          </cell>
          <cell r="BJ9">
            <v>8</v>
          </cell>
          <cell r="BK9">
            <v>8</v>
          </cell>
          <cell r="BL9">
            <v>8</v>
          </cell>
          <cell r="BM9">
            <v>8</v>
          </cell>
          <cell r="BN9">
            <v>8</v>
          </cell>
          <cell r="BO9">
            <v>8</v>
          </cell>
          <cell r="BP9">
            <v>8</v>
          </cell>
          <cell r="BQ9">
            <v>8</v>
          </cell>
          <cell r="BR9">
            <v>8</v>
          </cell>
          <cell r="BS9">
            <v>8</v>
          </cell>
          <cell r="BT9">
            <v>8</v>
          </cell>
          <cell r="BU9">
            <v>8</v>
          </cell>
          <cell r="BV9">
            <v>8</v>
          </cell>
          <cell r="BW9">
            <v>8</v>
          </cell>
          <cell r="BX9">
            <v>8</v>
          </cell>
          <cell r="BY9">
            <v>8</v>
          </cell>
          <cell r="BZ9">
            <v>8</v>
          </cell>
          <cell r="CA9">
            <v>8</v>
          </cell>
          <cell r="CB9">
            <v>8</v>
          </cell>
          <cell r="CC9">
            <v>8</v>
          </cell>
          <cell r="CD9">
            <v>8</v>
          </cell>
          <cell r="CE9">
            <v>8</v>
          </cell>
          <cell r="CF9">
            <v>8</v>
          </cell>
          <cell r="CG9">
            <v>8</v>
          </cell>
          <cell r="CH9">
            <v>8</v>
          </cell>
          <cell r="CI9">
            <v>8</v>
          </cell>
          <cell r="CJ9">
            <v>8</v>
          </cell>
          <cell r="CK9">
            <v>8</v>
          </cell>
          <cell r="CL9">
            <v>8</v>
          </cell>
          <cell r="CM9">
            <v>8</v>
          </cell>
          <cell r="CN9">
            <v>8</v>
          </cell>
          <cell r="CO9">
            <v>8</v>
          </cell>
          <cell r="CP9">
            <v>8</v>
          </cell>
          <cell r="CQ9">
            <v>8</v>
          </cell>
          <cell r="CR9">
            <v>8</v>
          </cell>
          <cell r="CS9">
            <v>8</v>
          </cell>
          <cell r="CT9">
            <v>8</v>
          </cell>
          <cell r="CU9">
            <v>8</v>
          </cell>
          <cell r="CV9">
            <v>8</v>
          </cell>
          <cell r="CW9">
            <v>8</v>
          </cell>
          <cell r="CX9">
            <v>8</v>
          </cell>
          <cell r="CY9">
            <v>8</v>
          </cell>
          <cell r="CZ9">
            <v>8</v>
          </cell>
          <cell r="DA9">
            <v>8</v>
          </cell>
          <cell r="DB9">
            <v>8</v>
          </cell>
          <cell r="DC9">
            <v>8</v>
          </cell>
          <cell r="DD9">
            <v>8</v>
          </cell>
          <cell r="DE9">
            <v>8</v>
          </cell>
          <cell r="DF9">
            <v>8</v>
          </cell>
          <cell r="DG9">
            <v>8</v>
          </cell>
          <cell r="DH9">
            <v>8</v>
          </cell>
          <cell r="DI9">
            <v>8</v>
          </cell>
          <cell r="DJ9">
            <v>8</v>
          </cell>
          <cell r="DK9">
            <v>8</v>
          </cell>
          <cell r="DL9">
            <v>8</v>
          </cell>
          <cell r="DM9">
            <v>8</v>
          </cell>
          <cell r="DN9">
            <v>8</v>
          </cell>
          <cell r="DO9">
            <v>8</v>
          </cell>
          <cell r="DP9">
            <v>8</v>
          </cell>
          <cell r="DQ9">
            <v>8</v>
          </cell>
          <cell r="DR9">
            <v>8</v>
          </cell>
          <cell r="DS9">
            <v>8</v>
          </cell>
          <cell r="DT9">
            <v>8</v>
          </cell>
          <cell r="DU9">
            <v>8</v>
          </cell>
          <cell r="DV9">
            <v>8</v>
          </cell>
          <cell r="DW9">
            <v>8</v>
          </cell>
          <cell r="DX9">
            <v>8</v>
          </cell>
          <cell r="DY9">
            <v>8</v>
          </cell>
          <cell r="DZ9">
            <v>8</v>
          </cell>
          <cell r="EA9">
            <v>8</v>
          </cell>
          <cell r="EB9">
            <v>8</v>
          </cell>
          <cell r="EC9">
            <v>8</v>
          </cell>
          <cell r="ED9">
            <v>8</v>
          </cell>
          <cell r="EE9">
            <v>8</v>
          </cell>
          <cell r="EF9">
            <v>8</v>
          </cell>
          <cell r="EG9">
            <v>8</v>
          </cell>
          <cell r="EH9">
            <v>8</v>
          </cell>
          <cell r="EI9">
            <v>8</v>
          </cell>
          <cell r="EJ9">
            <v>8</v>
          </cell>
          <cell r="EK9">
            <v>8</v>
          </cell>
          <cell r="EL9">
            <v>8</v>
          </cell>
          <cell r="EM9">
            <v>8</v>
          </cell>
          <cell r="EN9">
            <v>8</v>
          </cell>
          <cell r="EO9">
            <v>8</v>
          </cell>
          <cell r="EP9">
            <v>8</v>
          </cell>
          <cell r="EQ9">
            <v>8</v>
          </cell>
          <cell r="ER9">
            <v>8</v>
          </cell>
          <cell r="ES9">
            <v>8</v>
          </cell>
          <cell r="ET9">
            <v>8</v>
          </cell>
          <cell r="EU9">
            <v>8</v>
          </cell>
          <cell r="EV9">
            <v>8</v>
          </cell>
          <cell r="EW9">
            <v>8</v>
          </cell>
          <cell r="EX9">
            <v>8</v>
          </cell>
          <cell r="EY9">
            <v>8</v>
          </cell>
          <cell r="EZ9">
            <v>8</v>
          </cell>
          <cell r="FA9">
            <v>8</v>
          </cell>
          <cell r="FB9">
            <v>8</v>
          </cell>
          <cell r="FC9">
            <v>8</v>
          </cell>
          <cell r="FD9">
            <v>8</v>
          </cell>
          <cell r="FE9">
            <v>8</v>
          </cell>
          <cell r="FF9">
            <v>8</v>
          </cell>
          <cell r="FG9">
            <v>8</v>
          </cell>
          <cell r="FH9">
            <v>8</v>
          </cell>
          <cell r="FI9">
            <v>8</v>
          </cell>
          <cell r="FJ9">
            <v>8</v>
          </cell>
          <cell r="FK9">
            <v>8</v>
          </cell>
          <cell r="FL9">
            <v>8</v>
          </cell>
          <cell r="FM9">
            <v>8</v>
          </cell>
          <cell r="FN9">
            <v>8</v>
          </cell>
          <cell r="FO9">
            <v>8</v>
          </cell>
          <cell r="FP9">
            <v>8</v>
          </cell>
          <cell r="FQ9">
            <v>8</v>
          </cell>
          <cell r="FR9">
            <v>8</v>
          </cell>
          <cell r="FS9">
            <v>8</v>
          </cell>
          <cell r="FT9">
            <v>8</v>
          </cell>
          <cell r="FU9">
            <v>8</v>
          </cell>
          <cell r="FV9">
            <v>8</v>
          </cell>
          <cell r="FW9">
            <v>8</v>
          </cell>
        </row>
        <row r="10">
          <cell r="B10" t="str">
            <v>A126259718R</v>
          </cell>
          <cell r="C10" t="str">
            <v>A126252462V</v>
          </cell>
          <cell r="D10" t="str">
            <v>A126267150K</v>
          </cell>
          <cell r="E10" t="str">
            <v>A126259806R</v>
          </cell>
          <cell r="F10" t="str">
            <v>A126252434K</v>
          </cell>
          <cell r="G10" t="str">
            <v>A126267122A</v>
          </cell>
          <cell r="H10" t="str">
            <v>A126259778T</v>
          </cell>
          <cell r="I10" t="str">
            <v>A126252466C</v>
          </cell>
          <cell r="J10" t="str">
            <v>A126267154V</v>
          </cell>
          <cell r="K10" t="str">
            <v>A126259810F</v>
          </cell>
          <cell r="L10" t="str">
            <v>A126252378C</v>
          </cell>
          <cell r="M10" t="str">
            <v>A126267066V</v>
          </cell>
          <cell r="N10" t="str">
            <v>A126259722F</v>
          </cell>
          <cell r="O10" t="str">
            <v>A126252338K</v>
          </cell>
          <cell r="P10" t="str">
            <v>A126267026A</v>
          </cell>
          <cell r="Q10" t="str">
            <v>A126259682X</v>
          </cell>
          <cell r="R10" t="str">
            <v>A126252350A</v>
          </cell>
          <cell r="S10" t="str">
            <v>A126267038K</v>
          </cell>
          <cell r="T10" t="str">
            <v>A126259694J</v>
          </cell>
          <cell r="U10" t="str">
            <v>A126252410T</v>
          </cell>
          <cell r="V10" t="str">
            <v>A126267098L</v>
          </cell>
          <cell r="W10" t="str">
            <v>A126259754X</v>
          </cell>
          <cell r="X10" t="str">
            <v>A126252354K</v>
          </cell>
          <cell r="Y10" t="str">
            <v>A126267042A</v>
          </cell>
          <cell r="Z10" t="str">
            <v>A126259698T</v>
          </cell>
          <cell r="AA10" t="str">
            <v>A126252346K</v>
          </cell>
          <cell r="AB10" t="str">
            <v>A126267034A</v>
          </cell>
          <cell r="AC10" t="str">
            <v>A126259690X</v>
          </cell>
          <cell r="AD10" t="str">
            <v>A126252438V</v>
          </cell>
          <cell r="AE10" t="str">
            <v>A126267126K</v>
          </cell>
          <cell r="AF10" t="str">
            <v>A126259782J</v>
          </cell>
          <cell r="AG10" t="str">
            <v>A126252442K</v>
          </cell>
          <cell r="AH10" t="str">
            <v>A126267130A</v>
          </cell>
          <cell r="AI10" t="str">
            <v>A126259786T</v>
          </cell>
          <cell r="AJ10" t="str">
            <v>A126252362K</v>
          </cell>
          <cell r="AK10" t="str">
            <v>A126267050A</v>
          </cell>
          <cell r="AL10" t="str">
            <v>A126259706F</v>
          </cell>
          <cell r="AM10" t="str">
            <v>A126252342A</v>
          </cell>
          <cell r="AN10" t="str">
            <v>A126267030T</v>
          </cell>
          <cell r="AO10" t="str">
            <v>A126259686J</v>
          </cell>
          <cell r="AP10" t="str">
            <v>A126252382V</v>
          </cell>
          <cell r="AQ10" t="str">
            <v>A126267070K</v>
          </cell>
          <cell r="AR10" t="str">
            <v>A126259726R</v>
          </cell>
          <cell r="AS10" t="str">
            <v>A126252358V</v>
          </cell>
          <cell r="AT10" t="str">
            <v>A126267046K</v>
          </cell>
          <cell r="AU10" t="str">
            <v>A126259702W</v>
          </cell>
          <cell r="AV10" t="str">
            <v>A126252386C</v>
          </cell>
          <cell r="AW10" t="str">
            <v>A126267074V</v>
          </cell>
          <cell r="AX10" t="str">
            <v>A126259730F</v>
          </cell>
          <cell r="AY10" t="str">
            <v>A126252366V</v>
          </cell>
          <cell r="AZ10" t="str">
            <v>A126267054K</v>
          </cell>
          <cell r="BA10" t="str">
            <v>A126259710W</v>
          </cell>
          <cell r="BB10" t="str">
            <v>A126252390V</v>
          </cell>
          <cell r="BC10" t="str">
            <v>A126267078C</v>
          </cell>
          <cell r="BD10" t="str">
            <v>A126259734R</v>
          </cell>
          <cell r="BE10" t="str">
            <v>A126252418K</v>
          </cell>
          <cell r="BF10" t="str">
            <v>A126267106A</v>
          </cell>
          <cell r="BG10" t="str">
            <v>A126259762X</v>
          </cell>
          <cell r="BH10" t="str">
            <v>A126252394C</v>
          </cell>
          <cell r="BI10" t="str">
            <v>A126267082V</v>
          </cell>
          <cell r="BJ10" t="str">
            <v>A126259738X</v>
          </cell>
          <cell r="BK10" t="str">
            <v>A126252370K</v>
          </cell>
          <cell r="BL10" t="str">
            <v>A126267058V</v>
          </cell>
          <cell r="BM10" t="str">
            <v>A126259714F</v>
          </cell>
          <cell r="BN10" t="str">
            <v>A126252446V</v>
          </cell>
          <cell r="BO10" t="str">
            <v>A126267134K</v>
          </cell>
          <cell r="BP10" t="str">
            <v>A126259790J</v>
          </cell>
          <cell r="BQ10" t="str">
            <v>A126252422A</v>
          </cell>
          <cell r="BR10" t="str">
            <v>A126267110T</v>
          </cell>
          <cell r="BS10" t="str">
            <v>A126259766J</v>
          </cell>
          <cell r="BT10" t="str">
            <v>A126252426K</v>
          </cell>
          <cell r="BU10" t="str">
            <v>A126267114A</v>
          </cell>
          <cell r="BV10" t="str">
            <v>A126259770X</v>
          </cell>
          <cell r="BW10" t="str">
            <v>A126252470V</v>
          </cell>
          <cell r="BX10" t="str">
            <v>A126267158C</v>
          </cell>
          <cell r="BY10" t="str">
            <v>A126259814R</v>
          </cell>
          <cell r="BZ10" t="str">
            <v>A126251870L</v>
          </cell>
          <cell r="CA10" t="str">
            <v>A126266558W</v>
          </cell>
          <cell r="CB10" t="str">
            <v>A126259214K</v>
          </cell>
          <cell r="CC10" t="str">
            <v>A126251906C</v>
          </cell>
          <cell r="CD10" t="str">
            <v>A126266594F</v>
          </cell>
          <cell r="CE10" t="str">
            <v>A126259250V</v>
          </cell>
          <cell r="CF10" t="str">
            <v>A126251854L</v>
          </cell>
          <cell r="CG10" t="str">
            <v>A126266542C</v>
          </cell>
          <cell r="CH10" t="str">
            <v>A126259198W</v>
          </cell>
          <cell r="CI10" t="str">
            <v>A126251910V</v>
          </cell>
          <cell r="CJ10" t="str">
            <v>A126266598R</v>
          </cell>
          <cell r="CK10" t="str">
            <v>A126259254C</v>
          </cell>
          <cell r="CL10" t="str">
            <v>A126251914C</v>
          </cell>
          <cell r="CM10" t="str">
            <v>A126266602V</v>
          </cell>
          <cell r="CN10" t="str">
            <v>A126259258L</v>
          </cell>
          <cell r="CO10" t="str">
            <v>A126251858W</v>
          </cell>
          <cell r="CP10" t="str">
            <v>A126266546L</v>
          </cell>
          <cell r="CQ10" t="str">
            <v>A126259202A</v>
          </cell>
          <cell r="CR10" t="str">
            <v>A126251862L</v>
          </cell>
          <cell r="CS10" t="str">
            <v>A126266550C</v>
          </cell>
          <cell r="CT10" t="str">
            <v>A126259206K</v>
          </cell>
          <cell r="CU10" t="str">
            <v>A126251886F</v>
          </cell>
          <cell r="CV10" t="str">
            <v>A126266574W</v>
          </cell>
          <cell r="CW10" t="str">
            <v>A126259230K</v>
          </cell>
          <cell r="CX10" t="str">
            <v>A126251830V</v>
          </cell>
          <cell r="CY10" t="str">
            <v>A126266518C</v>
          </cell>
          <cell r="CZ10" t="str">
            <v>A126259174C</v>
          </cell>
          <cell r="DA10" t="str">
            <v>A126251918L</v>
          </cell>
          <cell r="DB10" t="str">
            <v>A126266606C</v>
          </cell>
          <cell r="DC10" t="str">
            <v>A126259262C</v>
          </cell>
          <cell r="DD10" t="str">
            <v>A126251890W</v>
          </cell>
          <cell r="DE10" t="str">
            <v>A126266578F</v>
          </cell>
          <cell r="DF10" t="str">
            <v>A126259234V</v>
          </cell>
          <cell r="DG10" t="str">
            <v>A126251922C</v>
          </cell>
          <cell r="DH10" t="str">
            <v>A126266610V</v>
          </cell>
          <cell r="DI10" t="str">
            <v>A126259266L</v>
          </cell>
          <cell r="DJ10" t="str">
            <v>A126251834C</v>
          </cell>
          <cell r="DK10" t="str">
            <v>A126266522V</v>
          </cell>
          <cell r="DL10" t="str">
            <v>A126259178L</v>
          </cell>
          <cell r="DM10" t="str">
            <v>A126251794W</v>
          </cell>
          <cell r="DN10" t="str">
            <v>A126266482L</v>
          </cell>
          <cell r="DO10" t="str">
            <v>A126259138V</v>
          </cell>
          <cell r="DP10" t="str">
            <v>A126251806V</v>
          </cell>
          <cell r="DQ10" t="str">
            <v>A126266494W</v>
          </cell>
          <cell r="DR10" t="str">
            <v>A126259150K</v>
          </cell>
          <cell r="DS10" t="str">
            <v>A126251866W</v>
          </cell>
          <cell r="DT10" t="str">
            <v>A126266554L</v>
          </cell>
          <cell r="DU10" t="str">
            <v>A126259210A</v>
          </cell>
          <cell r="DV10" t="str">
            <v>A126251810K</v>
          </cell>
          <cell r="DW10" t="str">
            <v>A126266498F</v>
          </cell>
          <cell r="DX10" t="str">
            <v>A126259154V</v>
          </cell>
          <cell r="DY10" t="str">
            <v>A126251802K</v>
          </cell>
          <cell r="DZ10" t="str">
            <v>A126266490L</v>
          </cell>
          <cell r="EA10" t="str">
            <v>A126259146V</v>
          </cell>
          <cell r="EB10" t="str">
            <v>A126251894F</v>
          </cell>
          <cell r="EC10" t="str">
            <v>A126266582W</v>
          </cell>
          <cell r="ED10" t="str">
            <v>A126259238C</v>
          </cell>
          <cell r="EE10" t="str">
            <v>A126251898R</v>
          </cell>
          <cell r="EF10" t="str">
            <v>A126266586F</v>
          </cell>
          <cell r="EG10" t="str">
            <v>A126259242V</v>
          </cell>
          <cell r="EH10" t="str">
            <v>A126251818C</v>
          </cell>
          <cell r="EI10" t="str">
            <v>A126266506V</v>
          </cell>
          <cell r="EJ10" t="str">
            <v>A126259162V</v>
          </cell>
          <cell r="EK10" t="str">
            <v>A126251798F</v>
          </cell>
          <cell r="EL10" t="str">
            <v>A126266486W</v>
          </cell>
          <cell r="EM10" t="str">
            <v>A126259142K</v>
          </cell>
          <cell r="EN10" t="str">
            <v>A126251838L</v>
          </cell>
          <cell r="EO10" t="str">
            <v>A126266526C</v>
          </cell>
          <cell r="EP10" t="str">
            <v>A126259182C</v>
          </cell>
          <cell r="EQ10" t="str">
            <v>A126251814V</v>
          </cell>
          <cell r="ER10" t="str">
            <v>A126266502K</v>
          </cell>
          <cell r="ES10" t="str">
            <v>A126259158C</v>
          </cell>
          <cell r="ET10" t="str">
            <v>A126251842C</v>
          </cell>
          <cell r="EU10" t="str">
            <v>A126266530V</v>
          </cell>
          <cell r="EV10" t="str">
            <v>A126259186L</v>
          </cell>
          <cell r="EW10" t="str">
            <v>A126251822V</v>
          </cell>
          <cell r="EX10" t="str">
            <v>A126266510K</v>
          </cell>
          <cell r="EY10" t="str">
            <v>A126259166C</v>
          </cell>
          <cell r="EZ10" t="str">
            <v>A126251846L</v>
          </cell>
          <cell r="FA10" t="str">
            <v>A126266534C</v>
          </cell>
          <cell r="FB10" t="str">
            <v>A126259190C</v>
          </cell>
          <cell r="FC10" t="str">
            <v>A126251874W</v>
          </cell>
          <cell r="FD10" t="str">
            <v>A126266562L</v>
          </cell>
          <cell r="FE10" t="str">
            <v>A126259218V</v>
          </cell>
          <cell r="FF10" t="str">
            <v>A126251850C</v>
          </cell>
          <cell r="FG10" t="str">
            <v>A126266538L</v>
          </cell>
          <cell r="FH10" t="str">
            <v>A126259194L</v>
          </cell>
          <cell r="FI10" t="str">
            <v>A126251826C</v>
          </cell>
          <cell r="FJ10" t="str">
            <v>A126266514V</v>
          </cell>
          <cell r="FK10" t="str">
            <v>A126259170V</v>
          </cell>
          <cell r="FL10" t="str">
            <v>A126251902V</v>
          </cell>
          <cell r="FM10" t="str">
            <v>A126266590W</v>
          </cell>
          <cell r="FN10" t="str">
            <v>A126259246C</v>
          </cell>
          <cell r="FO10" t="str">
            <v>A126251878F</v>
          </cell>
          <cell r="FP10" t="str">
            <v>A126266566W</v>
          </cell>
          <cell r="FQ10" t="str">
            <v>A126259222K</v>
          </cell>
          <cell r="FR10" t="str">
            <v>A126251882W</v>
          </cell>
          <cell r="FS10" t="str">
            <v>A126266570L</v>
          </cell>
          <cell r="FT10" t="str">
            <v>A126259226V</v>
          </cell>
          <cell r="FU10" t="str">
            <v>A126251926L</v>
          </cell>
          <cell r="FV10" t="str">
            <v>A126266614C</v>
          </cell>
          <cell r="FW10" t="str">
            <v>A126259270C</v>
          </cell>
        </row>
        <row r="11">
          <cell r="B11">
            <v>7.7770000000000001</v>
          </cell>
          <cell r="C11">
            <v>19.582000000000001</v>
          </cell>
          <cell r="D11">
            <v>10.567</v>
          </cell>
          <cell r="E11">
            <v>9.0150000000000006</v>
          </cell>
          <cell r="F11">
            <v>46.938000000000002</v>
          </cell>
          <cell r="G11">
            <v>26.545000000000002</v>
          </cell>
          <cell r="H11">
            <v>20.393000000000001</v>
          </cell>
          <cell r="I11">
            <v>22.387</v>
          </cell>
          <cell r="J11">
            <v>13.756</v>
          </cell>
          <cell r="K11">
            <v>8.6310000000000002</v>
          </cell>
          <cell r="L11">
            <v>24.550999999999998</v>
          </cell>
          <cell r="M11">
            <v>12.789</v>
          </cell>
          <cell r="N11">
            <v>11.762</v>
          </cell>
          <cell r="O11">
            <v>15.04</v>
          </cell>
          <cell r="P11">
            <v>7.4969999999999999</v>
          </cell>
          <cell r="Q11">
            <v>7.5439999999999996</v>
          </cell>
          <cell r="R11">
            <v>9.51</v>
          </cell>
          <cell r="S11">
            <v>5.2930000000000001</v>
          </cell>
          <cell r="T11">
            <v>4.218</v>
          </cell>
          <cell r="U11">
            <v>11.167</v>
          </cell>
          <cell r="V11">
            <v>5.758</v>
          </cell>
          <cell r="W11">
            <v>5.4089999999999998</v>
          </cell>
          <cell r="X11">
            <v>117.83799999999999</v>
          </cell>
          <cell r="Y11">
            <v>63.564</v>
          </cell>
          <cell r="Z11">
            <v>54.274000000000001</v>
          </cell>
          <cell r="AA11">
            <v>168.851</v>
          </cell>
          <cell r="AB11">
            <v>87.263000000000005</v>
          </cell>
          <cell r="AC11">
            <v>81.587999999999994</v>
          </cell>
          <cell r="AD11">
            <v>29.242999999999999</v>
          </cell>
          <cell r="AE11">
            <v>15.38</v>
          </cell>
          <cell r="AF11">
            <v>13.862</v>
          </cell>
          <cell r="AG11">
            <v>21.172000000000001</v>
          </cell>
          <cell r="AH11">
            <v>11.045999999999999</v>
          </cell>
          <cell r="AI11">
            <v>10.125999999999999</v>
          </cell>
          <cell r="AJ11">
            <v>14.071999999999999</v>
          </cell>
          <cell r="AK11">
            <v>7.0919999999999996</v>
          </cell>
          <cell r="AL11">
            <v>6.98</v>
          </cell>
          <cell r="AM11">
            <v>7.1</v>
          </cell>
          <cell r="AN11">
            <v>3.9540000000000002</v>
          </cell>
          <cell r="AO11">
            <v>3.1459999999999999</v>
          </cell>
          <cell r="AP11">
            <v>0.84899999999999998</v>
          </cell>
          <cell r="AQ11">
            <v>0.36499999999999999</v>
          </cell>
          <cell r="AR11">
            <v>0.48399999999999999</v>
          </cell>
          <cell r="AS11">
            <v>3.0110000000000001</v>
          </cell>
          <cell r="AT11">
            <v>1.8080000000000001</v>
          </cell>
          <cell r="AU11">
            <v>1.2030000000000001</v>
          </cell>
          <cell r="AV11">
            <v>5.0599999999999996</v>
          </cell>
          <cell r="AW11">
            <v>2.5259999999999998</v>
          </cell>
          <cell r="AX11">
            <v>2.5339999999999998</v>
          </cell>
          <cell r="AY11">
            <v>12.4</v>
          </cell>
          <cell r="AZ11">
            <v>5.8049999999999997</v>
          </cell>
          <cell r="BA11">
            <v>6.5949999999999998</v>
          </cell>
          <cell r="BB11">
            <v>8.1760000000000002</v>
          </cell>
          <cell r="BC11">
            <v>3.9039999999999999</v>
          </cell>
          <cell r="BD11">
            <v>4.2720000000000002</v>
          </cell>
          <cell r="BE11">
            <v>0.2</v>
          </cell>
          <cell r="BF11">
            <v>0</v>
          </cell>
          <cell r="BG11">
            <v>0.2</v>
          </cell>
          <cell r="BH11">
            <v>4.2240000000000002</v>
          </cell>
          <cell r="BI11">
            <v>1.901</v>
          </cell>
          <cell r="BJ11">
            <v>2.323</v>
          </cell>
          <cell r="BK11">
            <v>6.8369999999999997</v>
          </cell>
          <cell r="BL11">
            <v>4.2869999999999999</v>
          </cell>
          <cell r="BM11">
            <v>2.5499999999999998</v>
          </cell>
          <cell r="BN11">
            <v>3.3159999999999998</v>
          </cell>
          <cell r="BO11">
            <v>2.149</v>
          </cell>
          <cell r="BP11">
            <v>1.167</v>
          </cell>
          <cell r="BQ11">
            <v>2.99</v>
          </cell>
          <cell r="BR11">
            <v>1.853</v>
          </cell>
          <cell r="BS11">
            <v>1.137</v>
          </cell>
          <cell r="BT11">
            <v>9.4E-2</v>
          </cell>
          <cell r="BU11">
            <v>9.4E-2</v>
          </cell>
          <cell r="BV11">
            <v>0</v>
          </cell>
          <cell r="BW11">
            <v>3.847</v>
          </cell>
          <cell r="BX11">
            <v>2.4340000000000002</v>
          </cell>
          <cell r="BY11">
            <v>1.413</v>
          </cell>
          <cell r="BZ11">
            <v>209.685</v>
          </cell>
          <cell r="CA11">
            <v>107.553</v>
          </cell>
          <cell r="CB11">
            <v>102.13200000000001</v>
          </cell>
          <cell r="CC11">
            <v>39.076000000000001</v>
          </cell>
          <cell r="CD11">
            <v>19.623000000000001</v>
          </cell>
          <cell r="CE11">
            <v>19.452999999999999</v>
          </cell>
          <cell r="CF11">
            <v>11.996</v>
          </cell>
          <cell r="CG11">
            <v>4.8179999999999996</v>
          </cell>
          <cell r="CH11">
            <v>7.1779999999999999</v>
          </cell>
          <cell r="CI11">
            <v>11.673999999999999</v>
          </cell>
          <cell r="CJ11">
            <v>6.0839999999999996</v>
          </cell>
          <cell r="CK11">
            <v>5.59</v>
          </cell>
          <cell r="CL11">
            <v>15.406000000000001</v>
          </cell>
          <cell r="CM11">
            <v>8.7210000000000001</v>
          </cell>
          <cell r="CN11">
            <v>6.6849999999999996</v>
          </cell>
          <cell r="CO11">
            <v>170.60900000000001</v>
          </cell>
          <cell r="CP11">
            <v>87.93</v>
          </cell>
          <cell r="CQ11">
            <v>82.679000000000002</v>
          </cell>
          <cell r="CR11">
            <v>74.352999999999994</v>
          </cell>
          <cell r="CS11">
            <v>38.029000000000003</v>
          </cell>
          <cell r="CT11">
            <v>36.323999999999998</v>
          </cell>
          <cell r="CU11">
            <v>14.597</v>
          </cell>
          <cell r="CV11">
            <v>6.5179999999999998</v>
          </cell>
          <cell r="CW11">
            <v>8.0779999999999994</v>
          </cell>
          <cell r="CX11">
            <v>22.132000000000001</v>
          </cell>
          <cell r="CY11">
            <v>11.858000000000001</v>
          </cell>
          <cell r="CZ11">
            <v>10.273</v>
          </cell>
          <cell r="DA11">
            <v>37.624000000000002</v>
          </cell>
          <cell r="DB11">
            <v>19.652000000000001</v>
          </cell>
          <cell r="DC11">
            <v>17.972000000000001</v>
          </cell>
          <cell r="DD11">
            <v>96.257000000000005</v>
          </cell>
          <cell r="DE11">
            <v>49.901000000000003</v>
          </cell>
          <cell r="DF11">
            <v>46.356000000000002</v>
          </cell>
          <cell r="DG11">
            <v>46.953000000000003</v>
          </cell>
          <cell r="DH11">
            <v>23.466999999999999</v>
          </cell>
          <cell r="DI11">
            <v>23.484999999999999</v>
          </cell>
          <cell r="DJ11">
            <v>49.304000000000002</v>
          </cell>
          <cell r="DK11">
            <v>26.434000000000001</v>
          </cell>
          <cell r="DL11">
            <v>22.87</v>
          </cell>
          <cell r="DM11">
            <v>30.713000000000001</v>
          </cell>
          <cell r="DN11">
            <v>15.99</v>
          </cell>
          <cell r="DO11">
            <v>14.724</v>
          </cell>
          <cell r="DP11">
            <v>18.591000000000001</v>
          </cell>
          <cell r="DQ11">
            <v>10.444000000000001</v>
          </cell>
          <cell r="DR11">
            <v>8.1460000000000008</v>
          </cell>
          <cell r="DS11">
            <v>18.602</v>
          </cell>
          <cell r="DT11">
            <v>10.69</v>
          </cell>
          <cell r="DU11">
            <v>7.9130000000000003</v>
          </cell>
          <cell r="DV11">
            <v>191.083</v>
          </cell>
          <cell r="DW11">
            <v>96.863</v>
          </cell>
          <cell r="DX11">
            <v>94.218999999999994</v>
          </cell>
          <cell r="DY11">
            <v>310.238</v>
          </cell>
          <cell r="DZ11">
            <v>151.68199999999999</v>
          </cell>
          <cell r="EA11">
            <v>158.55600000000001</v>
          </cell>
          <cell r="EB11">
            <v>55.22</v>
          </cell>
          <cell r="EC11">
            <v>29.08</v>
          </cell>
          <cell r="ED11">
            <v>26.138999999999999</v>
          </cell>
          <cell r="EE11">
            <v>39.216000000000001</v>
          </cell>
          <cell r="EF11">
            <v>21.788</v>
          </cell>
          <cell r="EG11">
            <v>17.428000000000001</v>
          </cell>
          <cell r="EH11">
            <v>26.916</v>
          </cell>
          <cell r="EI11">
            <v>15.772</v>
          </cell>
          <cell r="EJ11">
            <v>11.144</v>
          </cell>
          <cell r="EK11">
            <v>12.3</v>
          </cell>
          <cell r="EL11">
            <v>6.016</v>
          </cell>
          <cell r="EM11">
            <v>6.2839999999999998</v>
          </cell>
          <cell r="EN11">
            <v>4.2130000000000001</v>
          </cell>
          <cell r="EO11">
            <v>1.9430000000000001</v>
          </cell>
          <cell r="EP11">
            <v>2.27</v>
          </cell>
          <cell r="EQ11">
            <v>5.23</v>
          </cell>
          <cell r="ER11">
            <v>1.877</v>
          </cell>
          <cell r="ES11">
            <v>3.3519999999999999</v>
          </cell>
          <cell r="ET11">
            <v>10.773999999999999</v>
          </cell>
          <cell r="EU11">
            <v>5.415</v>
          </cell>
          <cell r="EV11">
            <v>5.359</v>
          </cell>
          <cell r="EW11">
            <v>23.949000000000002</v>
          </cell>
          <cell r="EX11">
            <v>13.162000000000001</v>
          </cell>
          <cell r="EY11">
            <v>10.787000000000001</v>
          </cell>
          <cell r="EZ11">
            <v>14.023999999999999</v>
          </cell>
          <cell r="FA11">
            <v>8.1180000000000003</v>
          </cell>
          <cell r="FB11">
            <v>5.907</v>
          </cell>
          <cell r="FC11">
            <v>1.43</v>
          </cell>
          <cell r="FD11">
            <v>0.82899999999999996</v>
          </cell>
          <cell r="FE11">
            <v>0.60099999999999998</v>
          </cell>
          <cell r="FF11">
            <v>9.9239999999999995</v>
          </cell>
          <cell r="FG11">
            <v>5.0439999999999996</v>
          </cell>
          <cell r="FH11">
            <v>4.8810000000000002</v>
          </cell>
          <cell r="FI11">
            <v>10.657</v>
          </cell>
          <cell r="FJ11">
            <v>4.82</v>
          </cell>
          <cell r="FK11">
            <v>5.8369999999999997</v>
          </cell>
          <cell r="FL11">
            <v>4.9669999999999996</v>
          </cell>
          <cell r="FM11">
            <v>2.9409999999999998</v>
          </cell>
          <cell r="FN11">
            <v>2.0259999999999998</v>
          </cell>
          <cell r="FO11">
            <v>4.5780000000000003</v>
          </cell>
          <cell r="FP11">
            <v>2.5720000000000001</v>
          </cell>
          <cell r="FQ11">
            <v>2.0059999999999998</v>
          </cell>
          <cell r="FR11">
            <v>0.46700000000000003</v>
          </cell>
          <cell r="FS11">
            <v>0</v>
          </cell>
          <cell r="FT11">
            <v>0.46700000000000003</v>
          </cell>
          <cell r="FU11">
            <v>6.0789999999999997</v>
          </cell>
          <cell r="FV11">
            <v>2.2480000000000002</v>
          </cell>
          <cell r="FW11">
            <v>3.831</v>
          </cell>
        </row>
        <row r="12">
          <cell r="B12">
            <v>7.0670000000000002</v>
          </cell>
          <cell r="C12">
            <v>17.021000000000001</v>
          </cell>
          <cell r="D12">
            <v>8.4220000000000006</v>
          </cell>
          <cell r="E12">
            <v>8.5990000000000002</v>
          </cell>
          <cell r="F12">
            <v>52.826000000000001</v>
          </cell>
          <cell r="G12">
            <v>29.204000000000001</v>
          </cell>
          <cell r="H12">
            <v>23.622</v>
          </cell>
          <cell r="I12">
            <v>25.036000000000001</v>
          </cell>
          <cell r="J12">
            <v>13.922000000000001</v>
          </cell>
          <cell r="K12">
            <v>11.113</v>
          </cell>
          <cell r="L12">
            <v>27.79</v>
          </cell>
          <cell r="M12">
            <v>15.282</v>
          </cell>
          <cell r="N12">
            <v>12.509</v>
          </cell>
          <cell r="O12">
            <v>17.463000000000001</v>
          </cell>
          <cell r="P12">
            <v>9.3030000000000008</v>
          </cell>
          <cell r="Q12">
            <v>8.16</v>
          </cell>
          <cell r="R12">
            <v>10.327</v>
          </cell>
          <cell r="S12">
            <v>5.9779999999999998</v>
          </cell>
          <cell r="T12">
            <v>4.3490000000000002</v>
          </cell>
          <cell r="U12">
            <v>7.9089999999999998</v>
          </cell>
          <cell r="V12">
            <v>3.919</v>
          </cell>
          <cell r="W12">
            <v>3.99</v>
          </cell>
          <cell r="X12">
            <v>118.352</v>
          </cell>
          <cell r="Y12">
            <v>62.718000000000004</v>
          </cell>
          <cell r="Z12">
            <v>55.633000000000003</v>
          </cell>
          <cell r="AA12">
            <v>166.898</v>
          </cell>
          <cell r="AB12">
            <v>84.754000000000005</v>
          </cell>
          <cell r="AC12">
            <v>82.144000000000005</v>
          </cell>
          <cell r="AD12">
            <v>24.035</v>
          </cell>
          <cell r="AE12">
            <v>12.202</v>
          </cell>
          <cell r="AF12">
            <v>11.832000000000001</v>
          </cell>
          <cell r="AG12">
            <v>16.161999999999999</v>
          </cell>
          <cell r="AH12">
            <v>7.7869999999999999</v>
          </cell>
          <cell r="AI12">
            <v>8.375</v>
          </cell>
          <cell r="AJ12">
            <v>10.119999999999999</v>
          </cell>
          <cell r="AK12">
            <v>5.4210000000000003</v>
          </cell>
          <cell r="AL12">
            <v>4.7</v>
          </cell>
          <cell r="AM12">
            <v>6.0410000000000004</v>
          </cell>
          <cell r="AN12">
            <v>2.3660000000000001</v>
          </cell>
          <cell r="AO12">
            <v>3.6749999999999998</v>
          </cell>
          <cell r="AP12">
            <v>1.1379999999999999</v>
          </cell>
          <cell r="AQ12">
            <v>0.435</v>
          </cell>
          <cell r="AR12">
            <v>0.70199999999999996</v>
          </cell>
          <cell r="AS12">
            <v>2.9580000000000002</v>
          </cell>
          <cell r="AT12">
            <v>1.8320000000000001</v>
          </cell>
          <cell r="AU12">
            <v>1.1259999999999999</v>
          </cell>
          <cell r="AV12">
            <v>4.9139999999999997</v>
          </cell>
          <cell r="AW12">
            <v>2.5830000000000002</v>
          </cell>
          <cell r="AX12">
            <v>2.331</v>
          </cell>
          <cell r="AY12">
            <v>10.404</v>
          </cell>
          <cell r="AZ12">
            <v>4.5209999999999999</v>
          </cell>
          <cell r="BA12">
            <v>5.883</v>
          </cell>
          <cell r="BB12">
            <v>6.3730000000000002</v>
          </cell>
          <cell r="BC12">
            <v>2.9910000000000001</v>
          </cell>
          <cell r="BD12">
            <v>3.3809999999999998</v>
          </cell>
          <cell r="BE12">
            <v>0.25700000000000001</v>
          </cell>
          <cell r="BF12">
            <v>0.14899999999999999</v>
          </cell>
          <cell r="BG12">
            <v>0.107</v>
          </cell>
          <cell r="BH12">
            <v>4.032</v>
          </cell>
          <cell r="BI12">
            <v>1.53</v>
          </cell>
          <cell r="BJ12">
            <v>2.5009999999999999</v>
          </cell>
          <cell r="BK12">
            <v>5.3780000000000001</v>
          </cell>
          <cell r="BL12">
            <v>3.8130000000000002</v>
          </cell>
          <cell r="BM12">
            <v>1.5649999999999999</v>
          </cell>
          <cell r="BN12">
            <v>2.3170000000000002</v>
          </cell>
          <cell r="BO12">
            <v>1.458</v>
          </cell>
          <cell r="BP12">
            <v>0.85799999999999998</v>
          </cell>
          <cell r="BQ12">
            <v>1.5369999999999999</v>
          </cell>
          <cell r="BR12">
            <v>0.92800000000000005</v>
          </cell>
          <cell r="BS12">
            <v>0.60899999999999999</v>
          </cell>
          <cell r="BT12">
            <v>0.47499999999999998</v>
          </cell>
          <cell r="BU12">
            <v>0.182</v>
          </cell>
          <cell r="BV12">
            <v>0.29299999999999998</v>
          </cell>
          <cell r="BW12">
            <v>3.8410000000000002</v>
          </cell>
          <cell r="BX12">
            <v>2.8849999999999998</v>
          </cell>
          <cell r="BY12">
            <v>0.95599999999999996</v>
          </cell>
          <cell r="BZ12">
            <v>212.60900000000001</v>
          </cell>
          <cell r="CA12">
            <v>105.624</v>
          </cell>
          <cell r="CB12">
            <v>106.985</v>
          </cell>
          <cell r="CC12">
            <v>44.976999999999997</v>
          </cell>
          <cell r="CD12">
            <v>22.175000000000001</v>
          </cell>
          <cell r="CE12">
            <v>22.802</v>
          </cell>
          <cell r="CF12">
            <v>11.441000000000001</v>
          </cell>
          <cell r="CG12">
            <v>4.5540000000000003</v>
          </cell>
          <cell r="CH12">
            <v>6.8869999999999996</v>
          </cell>
          <cell r="CI12">
            <v>10.972</v>
          </cell>
          <cell r="CJ12">
            <v>5.359</v>
          </cell>
          <cell r="CK12">
            <v>5.6139999999999999</v>
          </cell>
          <cell r="CL12">
            <v>22.564</v>
          </cell>
          <cell r="CM12">
            <v>12.262</v>
          </cell>
          <cell r="CN12">
            <v>10.302</v>
          </cell>
          <cell r="CO12">
            <v>167.63200000000001</v>
          </cell>
          <cell r="CP12">
            <v>83.448999999999998</v>
          </cell>
          <cell r="CQ12">
            <v>84.182000000000002</v>
          </cell>
          <cell r="CR12">
            <v>68.36</v>
          </cell>
          <cell r="CS12">
            <v>32.405999999999999</v>
          </cell>
          <cell r="CT12">
            <v>35.954999999999998</v>
          </cell>
          <cell r="CU12">
            <v>20.876000000000001</v>
          </cell>
          <cell r="CV12">
            <v>9.2040000000000006</v>
          </cell>
          <cell r="CW12">
            <v>11.672000000000001</v>
          </cell>
          <cell r="CX12">
            <v>20.009</v>
          </cell>
          <cell r="CY12">
            <v>9.2509999999999994</v>
          </cell>
          <cell r="CZ12">
            <v>10.757999999999999</v>
          </cell>
          <cell r="DA12">
            <v>27.475000000000001</v>
          </cell>
          <cell r="DB12">
            <v>13.95</v>
          </cell>
          <cell r="DC12">
            <v>13.525</v>
          </cell>
          <cell r="DD12">
            <v>99.271000000000001</v>
          </cell>
          <cell r="DE12">
            <v>51.043999999999997</v>
          </cell>
          <cell r="DF12">
            <v>48.228000000000002</v>
          </cell>
          <cell r="DG12">
            <v>50.314999999999998</v>
          </cell>
          <cell r="DH12">
            <v>25.282</v>
          </cell>
          <cell r="DI12">
            <v>25.033000000000001</v>
          </cell>
          <cell r="DJ12">
            <v>48.956000000000003</v>
          </cell>
          <cell r="DK12">
            <v>25.760999999999999</v>
          </cell>
          <cell r="DL12">
            <v>23.195</v>
          </cell>
          <cell r="DM12">
            <v>34.015999999999998</v>
          </cell>
          <cell r="DN12">
            <v>17.419</v>
          </cell>
          <cell r="DO12">
            <v>16.597000000000001</v>
          </cell>
          <cell r="DP12">
            <v>14.94</v>
          </cell>
          <cell r="DQ12">
            <v>8.343</v>
          </cell>
          <cell r="DR12">
            <v>6.5970000000000004</v>
          </cell>
          <cell r="DS12">
            <v>24.827999999999999</v>
          </cell>
          <cell r="DT12">
            <v>12.577</v>
          </cell>
          <cell r="DU12">
            <v>12.250999999999999</v>
          </cell>
          <cell r="DV12">
            <v>187.78100000000001</v>
          </cell>
          <cell r="DW12">
            <v>93.046999999999997</v>
          </cell>
          <cell r="DX12">
            <v>94.733999999999995</v>
          </cell>
          <cell r="DY12">
            <v>315.14800000000002</v>
          </cell>
          <cell r="DZ12">
            <v>152.39099999999999</v>
          </cell>
          <cell r="EA12">
            <v>162.75700000000001</v>
          </cell>
          <cell r="EB12">
            <v>60.046999999999997</v>
          </cell>
          <cell r="EC12">
            <v>28.762</v>
          </cell>
          <cell r="ED12">
            <v>31.285</v>
          </cell>
          <cell r="EE12">
            <v>45.084000000000003</v>
          </cell>
          <cell r="EF12">
            <v>21.739000000000001</v>
          </cell>
          <cell r="EG12">
            <v>23.344000000000001</v>
          </cell>
          <cell r="EH12">
            <v>32.801000000000002</v>
          </cell>
          <cell r="EI12">
            <v>17.387</v>
          </cell>
          <cell r="EJ12">
            <v>15.414</v>
          </cell>
          <cell r="EK12">
            <v>12.282</v>
          </cell>
          <cell r="EL12">
            <v>4.3520000000000003</v>
          </cell>
          <cell r="EM12">
            <v>7.93</v>
          </cell>
          <cell r="EN12">
            <v>4.1950000000000003</v>
          </cell>
          <cell r="EO12">
            <v>1.2649999999999999</v>
          </cell>
          <cell r="EP12">
            <v>2.93</v>
          </cell>
          <cell r="EQ12">
            <v>4.9050000000000002</v>
          </cell>
          <cell r="ER12">
            <v>2.6859999999999999</v>
          </cell>
          <cell r="ES12">
            <v>2.2189999999999999</v>
          </cell>
          <cell r="ET12">
            <v>10.058999999999999</v>
          </cell>
          <cell r="EU12">
            <v>4.3369999999999997</v>
          </cell>
          <cell r="EV12">
            <v>5.7220000000000004</v>
          </cell>
          <cell r="EW12">
            <v>27.29</v>
          </cell>
          <cell r="EX12">
            <v>11.930999999999999</v>
          </cell>
          <cell r="EY12">
            <v>15.359</v>
          </cell>
          <cell r="EZ12">
            <v>20.558</v>
          </cell>
          <cell r="FA12">
            <v>9.2870000000000008</v>
          </cell>
          <cell r="FB12">
            <v>11.271000000000001</v>
          </cell>
          <cell r="FC12">
            <v>2.4009999999999998</v>
          </cell>
          <cell r="FD12">
            <v>0.53400000000000003</v>
          </cell>
          <cell r="FE12">
            <v>1.8680000000000001</v>
          </cell>
          <cell r="FF12">
            <v>6.7320000000000002</v>
          </cell>
          <cell r="FG12">
            <v>2.6440000000000001</v>
          </cell>
          <cell r="FH12">
            <v>4.0880000000000001</v>
          </cell>
          <cell r="FI12">
            <v>12.31</v>
          </cell>
          <cell r="FJ12">
            <v>7.6689999999999996</v>
          </cell>
          <cell r="FK12">
            <v>4.6420000000000003</v>
          </cell>
          <cell r="FL12">
            <v>6.27</v>
          </cell>
          <cell r="FM12">
            <v>4.2850000000000001</v>
          </cell>
          <cell r="FN12">
            <v>1.9850000000000001</v>
          </cell>
          <cell r="FO12">
            <v>4.2690000000000001</v>
          </cell>
          <cell r="FP12">
            <v>3.29</v>
          </cell>
          <cell r="FQ12">
            <v>0.98</v>
          </cell>
          <cell r="FR12">
            <v>0.21</v>
          </cell>
          <cell r="FS12">
            <v>0</v>
          </cell>
          <cell r="FT12">
            <v>0.21</v>
          </cell>
          <cell r="FU12">
            <v>8.0410000000000004</v>
          </cell>
          <cell r="FV12">
            <v>4.3789999999999996</v>
          </cell>
          <cell r="FW12">
            <v>3.6619999999999999</v>
          </cell>
        </row>
        <row r="13">
          <cell r="B13">
            <v>6.1980000000000004</v>
          </cell>
          <cell r="C13">
            <v>22.056000000000001</v>
          </cell>
          <cell r="D13">
            <v>11.792</v>
          </cell>
          <cell r="E13">
            <v>10.265000000000001</v>
          </cell>
          <cell r="F13">
            <v>55.36</v>
          </cell>
          <cell r="G13">
            <v>30.739000000000001</v>
          </cell>
          <cell r="H13">
            <v>24.620999999999999</v>
          </cell>
          <cell r="I13">
            <v>25.448</v>
          </cell>
          <cell r="J13">
            <v>14.48</v>
          </cell>
          <cell r="K13">
            <v>10.968</v>
          </cell>
          <cell r="L13">
            <v>29.911999999999999</v>
          </cell>
          <cell r="M13">
            <v>16.259</v>
          </cell>
          <cell r="N13">
            <v>13.653</v>
          </cell>
          <cell r="O13">
            <v>19.571999999999999</v>
          </cell>
          <cell r="P13">
            <v>9.7759999999999998</v>
          </cell>
          <cell r="Q13">
            <v>9.7949999999999999</v>
          </cell>
          <cell r="R13">
            <v>10.34</v>
          </cell>
          <cell r="S13">
            <v>6.4820000000000002</v>
          </cell>
          <cell r="T13">
            <v>3.8580000000000001</v>
          </cell>
          <cell r="U13">
            <v>11.332000000000001</v>
          </cell>
          <cell r="V13">
            <v>6.0960000000000001</v>
          </cell>
          <cell r="W13">
            <v>5.2359999999999998</v>
          </cell>
          <cell r="X13">
            <v>126.614</v>
          </cell>
          <cell r="Y13">
            <v>68.814999999999998</v>
          </cell>
          <cell r="Z13">
            <v>57.798000000000002</v>
          </cell>
          <cell r="AA13">
            <v>179.499</v>
          </cell>
          <cell r="AB13">
            <v>92.203000000000003</v>
          </cell>
          <cell r="AC13">
            <v>87.296999999999997</v>
          </cell>
          <cell r="AD13">
            <v>27.452000000000002</v>
          </cell>
          <cell r="AE13">
            <v>13.904999999999999</v>
          </cell>
          <cell r="AF13">
            <v>13.547000000000001</v>
          </cell>
          <cell r="AG13">
            <v>19.006</v>
          </cell>
          <cell r="AH13">
            <v>9.4629999999999992</v>
          </cell>
          <cell r="AI13">
            <v>9.5429999999999993</v>
          </cell>
          <cell r="AJ13">
            <v>13.236000000000001</v>
          </cell>
          <cell r="AK13">
            <v>7.5179999999999998</v>
          </cell>
          <cell r="AL13">
            <v>5.7169999999999996</v>
          </cell>
          <cell r="AM13">
            <v>5.77</v>
          </cell>
          <cell r="AN13">
            <v>1.944</v>
          </cell>
          <cell r="AO13">
            <v>3.8260000000000001</v>
          </cell>
          <cell r="AP13">
            <v>0.84199999999999997</v>
          </cell>
          <cell r="AQ13">
            <v>0.16600000000000001</v>
          </cell>
          <cell r="AR13">
            <v>0.67600000000000005</v>
          </cell>
          <cell r="AS13">
            <v>2.2610000000000001</v>
          </cell>
          <cell r="AT13">
            <v>1.1359999999999999</v>
          </cell>
          <cell r="AU13">
            <v>1.125</v>
          </cell>
          <cell r="AV13">
            <v>6.1840000000000002</v>
          </cell>
          <cell r="AW13">
            <v>3.306</v>
          </cell>
          <cell r="AX13">
            <v>2.8780000000000001</v>
          </cell>
          <cell r="AY13">
            <v>13.471</v>
          </cell>
          <cell r="AZ13">
            <v>6.8140000000000001</v>
          </cell>
          <cell r="BA13">
            <v>6.657</v>
          </cell>
          <cell r="BB13">
            <v>8.6310000000000002</v>
          </cell>
          <cell r="BC13">
            <v>4.5389999999999997</v>
          </cell>
          <cell r="BD13">
            <v>4.0919999999999996</v>
          </cell>
          <cell r="BE13">
            <v>0.14299999999999999</v>
          </cell>
          <cell r="BF13">
            <v>0</v>
          </cell>
          <cell r="BG13">
            <v>0.14299999999999999</v>
          </cell>
          <cell r="BH13">
            <v>4.84</v>
          </cell>
          <cell r="BI13">
            <v>2.2749999999999999</v>
          </cell>
          <cell r="BJ13">
            <v>2.5649999999999999</v>
          </cell>
          <cell r="BK13">
            <v>6.3070000000000004</v>
          </cell>
          <cell r="BL13">
            <v>3.7250000000000001</v>
          </cell>
          <cell r="BM13">
            <v>2.5830000000000002</v>
          </cell>
          <cell r="BN13">
            <v>2.5979999999999999</v>
          </cell>
          <cell r="BO13">
            <v>1.91</v>
          </cell>
          <cell r="BP13">
            <v>0.68799999999999994</v>
          </cell>
          <cell r="BQ13">
            <v>2.7010000000000001</v>
          </cell>
          <cell r="BR13">
            <v>1.5569999999999999</v>
          </cell>
          <cell r="BS13">
            <v>1.1439999999999999</v>
          </cell>
          <cell r="BT13">
            <v>0.16200000000000001</v>
          </cell>
          <cell r="BU13">
            <v>0</v>
          </cell>
          <cell r="BV13">
            <v>0.16200000000000001</v>
          </cell>
          <cell r="BW13">
            <v>3.6059999999999999</v>
          </cell>
          <cell r="BX13">
            <v>2.1680000000000001</v>
          </cell>
          <cell r="BY13">
            <v>1.4379999999999999</v>
          </cell>
          <cell r="BZ13">
            <v>221.404</v>
          </cell>
          <cell r="CA13">
            <v>111.789</v>
          </cell>
          <cell r="CB13">
            <v>109.61499999999999</v>
          </cell>
          <cell r="CC13">
            <v>42.85</v>
          </cell>
          <cell r="CD13">
            <v>19.989999999999998</v>
          </cell>
          <cell r="CE13">
            <v>22.859000000000002</v>
          </cell>
          <cell r="CF13">
            <v>12.717000000000001</v>
          </cell>
          <cell r="CG13">
            <v>6.0460000000000003</v>
          </cell>
          <cell r="CH13">
            <v>6.6719999999999997</v>
          </cell>
          <cell r="CI13">
            <v>11.778</v>
          </cell>
          <cell r="CJ13">
            <v>4.6429999999999998</v>
          </cell>
          <cell r="CK13">
            <v>7.1349999999999998</v>
          </cell>
          <cell r="CL13">
            <v>18.353999999999999</v>
          </cell>
          <cell r="CM13">
            <v>9.3010000000000002</v>
          </cell>
          <cell r="CN13">
            <v>9.0530000000000008</v>
          </cell>
          <cell r="CO13">
            <v>178.554</v>
          </cell>
          <cell r="CP13">
            <v>91.799000000000007</v>
          </cell>
          <cell r="CQ13">
            <v>86.754999999999995</v>
          </cell>
          <cell r="CR13">
            <v>77.27</v>
          </cell>
          <cell r="CS13">
            <v>40.271000000000001</v>
          </cell>
          <cell r="CT13">
            <v>36.997999999999998</v>
          </cell>
          <cell r="CU13">
            <v>25.021999999999998</v>
          </cell>
          <cell r="CV13">
            <v>10.760999999999999</v>
          </cell>
          <cell r="CW13">
            <v>14.260999999999999</v>
          </cell>
          <cell r="CX13">
            <v>22.225999999999999</v>
          </cell>
          <cell r="CY13">
            <v>12.734999999999999</v>
          </cell>
          <cell r="CZ13">
            <v>9.4909999999999997</v>
          </cell>
          <cell r="DA13">
            <v>30.021999999999998</v>
          </cell>
          <cell r="DB13">
            <v>16.776</v>
          </cell>
          <cell r="DC13">
            <v>13.246</v>
          </cell>
          <cell r="DD13">
            <v>101.285</v>
          </cell>
          <cell r="DE13">
            <v>51.527999999999999</v>
          </cell>
          <cell r="DF13">
            <v>49.756999999999998</v>
          </cell>
          <cell r="DG13">
            <v>47.786000000000001</v>
          </cell>
          <cell r="DH13">
            <v>23.754999999999999</v>
          </cell>
          <cell r="DI13">
            <v>24.030999999999999</v>
          </cell>
          <cell r="DJ13">
            <v>53.499000000000002</v>
          </cell>
          <cell r="DK13">
            <v>27.771999999999998</v>
          </cell>
          <cell r="DL13">
            <v>25.725999999999999</v>
          </cell>
          <cell r="DM13">
            <v>37.433999999999997</v>
          </cell>
          <cell r="DN13">
            <v>17.574999999999999</v>
          </cell>
          <cell r="DO13">
            <v>19.859000000000002</v>
          </cell>
          <cell r="DP13">
            <v>16.065000000000001</v>
          </cell>
          <cell r="DQ13">
            <v>10.196999999999999</v>
          </cell>
          <cell r="DR13">
            <v>5.867</v>
          </cell>
          <cell r="DS13">
            <v>19.513999999999999</v>
          </cell>
          <cell r="DT13">
            <v>9.0340000000000007</v>
          </cell>
          <cell r="DU13">
            <v>10.481</v>
          </cell>
          <cell r="DV13">
            <v>201.89</v>
          </cell>
          <cell r="DW13">
            <v>102.755</v>
          </cell>
          <cell r="DX13">
            <v>99.134</v>
          </cell>
          <cell r="DY13">
            <v>324.63900000000001</v>
          </cell>
          <cell r="DZ13">
            <v>157.9</v>
          </cell>
          <cell r="EA13">
            <v>166.739</v>
          </cell>
          <cell r="EB13">
            <v>57.296999999999997</v>
          </cell>
          <cell r="EC13">
            <v>27.137</v>
          </cell>
          <cell r="ED13">
            <v>30.16</v>
          </cell>
          <cell r="EE13">
            <v>39.395000000000003</v>
          </cell>
          <cell r="EF13">
            <v>18.542999999999999</v>
          </cell>
          <cell r="EG13">
            <v>20.852</v>
          </cell>
          <cell r="EH13">
            <v>26.4</v>
          </cell>
          <cell r="EI13">
            <v>12.629</v>
          </cell>
          <cell r="EJ13">
            <v>13.771000000000001</v>
          </cell>
          <cell r="EK13">
            <v>12.994</v>
          </cell>
          <cell r="EL13">
            <v>5.9139999999999997</v>
          </cell>
          <cell r="EM13">
            <v>7.0810000000000004</v>
          </cell>
          <cell r="EN13">
            <v>5.5960000000000001</v>
          </cell>
          <cell r="EO13">
            <v>1.8819999999999999</v>
          </cell>
          <cell r="EP13">
            <v>3.7130000000000001</v>
          </cell>
          <cell r="EQ13">
            <v>4.0389999999999997</v>
          </cell>
          <cell r="ER13">
            <v>1.8260000000000001</v>
          </cell>
          <cell r="ES13">
            <v>2.2130000000000001</v>
          </cell>
          <cell r="ET13">
            <v>13.863</v>
          </cell>
          <cell r="EU13">
            <v>6.7679999999999998</v>
          </cell>
          <cell r="EV13">
            <v>7.0949999999999998</v>
          </cell>
          <cell r="EW13">
            <v>27.98</v>
          </cell>
          <cell r="EX13">
            <v>12.625999999999999</v>
          </cell>
          <cell r="EY13">
            <v>15.355</v>
          </cell>
          <cell r="EZ13">
            <v>16.640999999999998</v>
          </cell>
          <cell r="FA13">
            <v>8.1769999999999996</v>
          </cell>
          <cell r="FB13">
            <v>8.4640000000000004</v>
          </cell>
          <cell r="FC13">
            <v>2.4140000000000001</v>
          </cell>
          <cell r="FD13">
            <v>1.028</v>
          </cell>
          <cell r="FE13">
            <v>1.3859999999999999</v>
          </cell>
          <cell r="FF13">
            <v>11.339</v>
          </cell>
          <cell r="FG13">
            <v>4.4489999999999998</v>
          </cell>
          <cell r="FH13">
            <v>6.891</v>
          </cell>
          <cell r="FI13">
            <v>9.4359999999999999</v>
          </cell>
          <cell r="FJ13">
            <v>5.0030000000000001</v>
          </cell>
          <cell r="FK13">
            <v>4.4340000000000002</v>
          </cell>
          <cell r="FL13">
            <v>2.056</v>
          </cell>
          <cell r="FM13">
            <v>1.0509999999999999</v>
          </cell>
          <cell r="FN13">
            <v>1.006</v>
          </cell>
          <cell r="FO13">
            <v>2.8730000000000002</v>
          </cell>
          <cell r="FP13">
            <v>0.85699999999999998</v>
          </cell>
          <cell r="FQ13">
            <v>2.0169999999999999</v>
          </cell>
          <cell r="FR13">
            <v>0.45800000000000002</v>
          </cell>
          <cell r="FS13">
            <v>0</v>
          </cell>
          <cell r="FT13">
            <v>0.45800000000000002</v>
          </cell>
          <cell r="FU13">
            <v>6.5629999999999997</v>
          </cell>
          <cell r="FV13">
            <v>4.1459999999999999</v>
          </cell>
          <cell r="FW13">
            <v>2.4169999999999998</v>
          </cell>
        </row>
        <row r="14">
          <cell r="B14">
            <v>5.4059999999999997</v>
          </cell>
          <cell r="C14">
            <v>19.768999999999998</v>
          </cell>
          <cell r="D14">
            <v>10.818</v>
          </cell>
          <cell r="E14">
            <v>8.952</v>
          </cell>
          <cell r="F14">
            <v>51.945</v>
          </cell>
          <cell r="G14">
            <v>28.805</v>
          </cell>
          <cell r="H14">
            <v>23.14</v>
          </cell>
          <cell r="I14">
            <v>23.751999999999999</v>
          </cell>
          <cell r="J14">
            <v>13.525</v>
          </cell>
          <cell r="K14">
            <v>10.227</v>
          </cell>
          <cell r="L14">
            <v>28.193999999999999</v>
          </cell>
          <cell r="M14">
            <v>15.281000000000001</v>
          </cell>
          <cell r="N14">
            <v>12.913</v>
          </cell>
          <cell r="O14">
            <v>18.63</v>
          </cell>
          <cell r="P14">
            <v>10.215999999999999</v>
          </cell>
          <cell r="Q14">
            <v>8.4139999999999997</v>
          </cell>
          <cell r="R14">
            <v>9.5640000000000001</v>
          </cell>
          <cell r="S14">
            <v>5.0650000000000004</v>
          </cell>
          <cell r="T14">
            <v>4.4989999999999997</v>
          </cell>
          <cell r="U14">
            <v>10.385</v>
          </cell>
          <cell r="V14">
            <v>5.3170000000000002</v>
          </cell>
          <cell r="W14">
            <v>5.0679999999999996</v>
          </cell>
          <cell r="X14">
            <v>116.755</v>
          </cell>
          <cell r="Y14">
            <v>63.069000000000003</v>
          </cell>
          <cell r="Z14">
            <v>53.686</v>
          </cell>
          <cell r="AA14">
            <v>167.16300000000001</v>
          </cell>
          <cell r="AB14">
            <v>85.983999999999995</v>
          </cell>
          <cell r="AC14">
            <v>81.179000000000002</v>
          </cell>
          <cell r="AD14">
            <v>27.074000000000002</v>
          </cell>
          <cell r="AE14">
            <v>12.53</v>
          </cell>
          <cell r="AF14">
            <v>14.544</v>
          </cell>
          <cell r="AG14">
            <v>20.355</v>
          </cell>
          <cell r="AH14">
            <v>9.8109999999999999</v>
          </cell>
          <cell r="AI14">
            <v>10.544</v>
          </cell>
          <cell r="AJ14">
            <v>12.805999999999999</v>
          </cell>
          <cell r="AK14">
            <v>6.7359999999999998</v>
          </cell>
          <cell r="AL14">
            <v>6.07</v>
          </cell>
          <cell r="AM14">
            <v>7.5490000000000004</v>
          </cell>
          <cell r="AN14">
            <v>3.0750000000000002</v>
          </cell>
          <cell r="AO14">
            <v>4.4740000000000002</v>
          </cell>
          <cell r="AP14">
            <v>1.1140000000000001</v>
          </cell>
          <cell r="AQ14">
            <v>0.39200000000000002</v>
          </cell>
          <cell r="AR14">
            <v>0.72199999999999998</v>
          </cell>
          <cell r="AS14">
            <v>1.7010000000000001</v>
          </cell>
          <cell r="AT14">
            <v>0.82899999999999996</v>
          </cell>
          <cell r="AU14">
            <v>0.872</v>
          </cell>
          <cell r="AV14">
            <v>5.0179999999999998</v>
          </cell>
          <cell r="AW14">
            <v>1.891</v>
          </cell>
          <cell r="AX14">
            <v>3.1269999999999998</v>
          </cell>
          <cell r="AY14">
            <v>12.454000000000001</v>
          </cell>
          <cell r="AZ14">
            <v>5.5090000000000003</v>
          </cell>
          <cell r="BA14">
            <v>6.9450000000000003</v>
          </cell>
          <cell r="BB14">
            <v>8.1999999999999993</v>
          </cell>
          <cell r="BC14">
            <v>4.2460000000000004</v>
          </cell>
          <cell r="BD14">
            <v>3.9540000000000002</v>
          </cell>
          <cell r="BE14">
            <v>0.54400000000000004</v>
          </cell>
          <cell r="BF14">
            <v>0</v>
          </cell>
          <cell r="BG14">
            <v>0.54400000000000004</v>
          </cell>
          <cell r="BH14">
            <v>4.2530000000000001</v>
          </cell>
          <cell r="BI14">
            <v>1.2629999999999999</v>
          </cell>
          <cell r="BJ14">
            <v>2.99</v>
          </cell>
          <cell r="BK14">
            <v>4.6509999999999998</v>
          </cell>
          <cell r="BL14">
            <v>2.528</v>
          </cell>
          <cell r="BM14">
            <v>2.1230000000000002</v>
          </cell>
          <cell r="BN14">
            <v>2.081</v>
          </cell>
          <cell r="BO14">
            <v>1.302</v>
          </cell>
          <cell r="BP14">
            <v>0.78</v>
          </cell>
          <cell r="BQ14">
            <v>2.1850000000000001</v>
          </cell>
          <cell r="BR14">
            <v>1.071</v>
          </cell>
          <cell r="BS14">
            <v>1.1140000000000001</v>
          </cell>
          <cell r="BT14">
            <v>0.35199999999999998</v>
          </cell>
          <cell r="BU14">
            <v>0.17399999999999999</v>
          </cell>
          <cell r="BV14">
            <v>0.17699999999999999</v>
          </cell>
          <cell r="BW14">
            <v>2.4660000000000002</v>
          </cell>
          <cell r="BX14">
            <v>1.4570000000000001</v>
          </cell>
          <cell r="BY14">
            <v>1.0089999999999999</v>
          </cell>
          <cell r="BZ14">
            <v>231.089</v>
          </cell>
          <cell r="CA14">
            <v>118.12</v>
          </cell>
          <cell r="CB14">
            <v>112.96899999999999</v>
          </cell>
          <cell r="CC14">
            <v>48.985999999999997</v>
          </cell>
          <cell r="CD14">
            <v>26.852</v>
          </cell>
          <cell r="CE14">
            <v>22.134</v>
          </cell>
          <cell r="CF14">
            <v>12.254</v>
          </cell>
          <cell r="CG14">
            <v>5.9720000000000004</v>
          </cell>
          <cell r="CH14">
            <v>6.282</v>
          </cell>
          <cell r="CI14">
            <v>13.8</v>
          </cell>
          <cell r="CJ14">
            <v>6.9219999999999997</v>
          </cell>
          <cell r="CK14">
            <v>6.8780000000000001</v>
          </cell>
          <cell r="CL14">
            <v>22.931999999999999</v>
          </cell>
          <cell r="CM14">
            <v>13.959</v>
          </cell>
          <cell r="CN14">
            <v>8.9740000000000002</v>
          </cell>
          <cell r="CO14">
            <v>182.10300000000001</v>
          </cell>
          <cell r="CP14">
            <v>91.268000000000001</v>
          </cell>
          <cell r="CQ14">
            <v>90.834999999999994</v>
          </cell>
          <cell r="CR14">
            <v>81.099999999999994</v>
          </cell>
          <cell r="CS14">
            <v>39.265000000000001</v>
          </cell>
          <cell r="CT14">
            <v>41.835000000000001</v>
          </cell>
          <cell r="CU14">
            <v>22.808</v>
          </cell>
          <cell r="CV14">
            <v>10.95</v>
          </cell>
          <cell r="CW14">
            <v>11.856999999999999</v>
          </cell>
          <cell r="CX14">
            <v>29.395</v>
          </cell>
          <cell r="CY14">
            <v>14.109</v>
          </cell>
          <cell r="CZ14">
            <v>15.286</v>
          </cell>
          <cell r="DA14">
            <v>28.898</v>
          </cell>
          <cell r="DB14">
            <v>14.205</v>
          </cell>
          <cell r="DC14">
            <v>14.692</v>
          </cell>
          <cell r="DD14">
            <v>101.003</v>
          </cell>
          <cell r="DE14">
            <v>52.003</v>
          </cell>
          <cell r="DF14">
            <v>49</v>
          </cell>
          <cell r="DG14">
            <v>43.697000000000003</v>
          </cell>
          <cell r="DH14">
            <v>19.571000000000002</v>
          </cell>
          <cell r="DI14">
            <v>24.126000000000001</v>
          </cell>
          <cell r="DJ14">
            <v>57.305999999999997</v>
          </cell>
          <cell r="DK14">
            <v>32.432000000000002</v>
          </cell>
          <cell r="DL14">
            <v>24.873999999999999</v>
          </cell>
          <cell r="DM14">
            <v>37.99</v>
          </cell>
          <cell r="DN14">
            <v>19.968</v>
          </cell>
          <cell r="DO14">
            <v>18.021999999999998</v>
          </cell>
          <cell r="DP14">
            <v>19.315000000000001</v>
          </cell>
          <cell r="DQ14">
            <v>12.464</v>
          </cell>
          <cell r="DR14">
            <v>6.8520000000000003</v>
          </cell>
          <cell r="DS14">
            <v>25.023</v>
          </cell>
          <cell r="DT14">
            <v>14.173</v>
          </cell>
          <cell r="DU14">
            <v>10.85</v>
          </cell>
          <cell r="DV14">
            <v>206.066</v>
          </cell>
          <cell r="DW14">
            <v>103.947</v>
          </cell>
          <cell r="DX14">
            <v>102.119</v>
          </cell>
          <cell r="DY14">
            <v>330.25200000000001</v>
          </cell>
          <cell r="DZ14">
            <v>160.815</v>
          </cell>
          <cell r="EA14">
            <v>169.43700000000001</v>
          </cell>
          <cell r="EB14">
            <v>60.591999999999999</v>
          </cell>
          <cell r="EC14">
            <v>28.291</v>
          </cell>
          <cell r="ED14">
            <v>32.301000000000002</v>
          </cell>
          <cell r="EE14">
            <v>44.953000000000003</v>
          </cell>
          <cell r="EF14">
            <v>22.507000000000001</v>
          </cell>
          <cell r="EG14">
            <v>22.446000000000002</v>
          </cell>
          <cell r="EH14">
            <v>31.486999999999998</v>
          </cell>
          <cell r="EI14">
            <v>17.494</v>
          </cell>
          <cell r="EJ14">
            <v>13.993</v>
          </cell>
          <cell r="EK14">
            <v>13.465</v>
          </cell>
          <cell r="EL14">
            <v>5.0129999999999999</v>
          </cell>
          <cell r="EM14">
            <v>8.4529999999999994</v>
          </cell>
          <cell r="EN14">
            <v>5.4790000000000001</v>
          </cell>
          <cell r="EO14">
            <v>1.869</v>
          </cell>
          <cell r="EP14">
            <v>3.6110000000000002</v>
          </cell>
          <cell r="EQ14">
            <v>3.9569999999999999</v>
          </cell>
          <cell r="ER14">
            <v>1.64</v>
          </cell>
          <cell r="ES14">
            <v>2.3170000000000002</v>
          </cell>
          <cell r="ET14">
            <v>11.682</v>
          </cell>
          <cell r="EU14">
            <v>4.1440000000000001</v>
          </cell>
          <cell r="EV14">
            <v>7.5380000000000003</v>
          </cell>
          <cell r="EW14">
            <v>28.62</v>
          </cell>
          <cell r="EX14">
            <v>14.587</v>
          </cell>
          <cell r="EY14">
            <v>14.032999999999999</v>
          </cell>
          <cell r="EZ14">
            <v>18.797999999999998</v>
          </cell>
          <cell r="FA14">
            <v>10.97</v>
          </cell>
          <cell r="FB14">
            <v>7.8280000000000003</v>
          </cell>
          <cell r="FC14">
            <v>1.8080000000000001</v>
          </cell>
          <cell r="FD14">
            <v>0.84899999999999998</v>
          </cell>
          <cell r="FE14">
            <v>0.95899999999999996</v>
          </cell>
          <cell r="FF14">
            <v>9.8219999999999992</v>
          </cell>
          <cell r="FG14">
            <v>3.617</v>
          </cell>
          <cell r="FH14">
            <v>6.2039999999999997</v>
          </cell>
          <cell r="FI14">
            <v>12.042999999999999</v>
          </cell>
          <cell r="FJ14">
            <v>5.37</v>
          </cell>
          <cell r="FK14">
            <v>6.673</v>
          </cell>
          <cell r="FL14">
            <v>4.9109999999999996</v>
          </cell>
          <cell r="FM14">
            <v>1.988</v>
          </cell>
          <cell r="FN14">
            <v>2.9239999999999999</v>
          </cell>
          <cell r="FO14">
            <v>6.2249999999999996</v>
          </cell>
          <cell r="FP14">
            <v>3.2029999999999998</v>
          </cell>
          <cell r="FQ14">
            <v>3.0219999999999998</v>
          </cell>
          <cell r="FR14">
            <v>0.96099999999999997</v>
          </cell>
          <cell r="FS14">
            <v>0.28299999999999997</v>
          </cell>
          <cell r="FT14">
            <v>0.67800000000000005</v>
          </cell>
          <cell r="FU14">
            <v>5.8179999999999996</v>
          </cell>
          <cell r="FV14">
            <v>2.1659999999999999</v>
          </cell>
          <cell r="FW14">
            <v>3.6509999999999998</v>
          </cell>
        </row>
        <row r="15">
          <cell r="B15">
            <v>6.7140000000000004</v>
          </cell>
          <cell r="C15">
            <v>18.556999999999999</v>
          </cell>
          <cell r="D15">
            <v>8.6379999999999999</v>
          </cell>
          <cell r="E15">
            <v>9.9190000000000005</v>
          </cell>
          <cell r="F15">
            <v>46.701000000000001</v>
          </cell>
          <cell r="G15">
            <v>26.231999999999999</v>
          </cell>
          <cell r="H15">
            <v>20.47</v>
          </cell>
          <cell r="I15">
            <v>19.593</v>
          </cell>
          <cell r="J15">
            <v>10.119</v>
          </cell>
          <cell r="K15">
            <v>9.4740000000000002</v>
          </cell>
          <cell r="L15">
            <v>27.108000000000001</v>
          </cell>
          <cell r="M15">
            <v>16.111999999999998</v>
          </cell>
          <cell r="N15">
            <v>10.994999999999999</v>
          </cell>
          <cell r="O15">
            <v>17.491</v>
          </cell>
          <cell r="P15">
            <v>9.9559999999999995</v>
          </cell>
          <cell r="Q15">
            <v>7.5359999999999996</v>
          </cell>
          <cell r="R15">
            <v>9.6159999999999997</v>
          </cell>
          <cell r="S15">
            <v>6.1559999999999997</v>
          </cell>
          <cell r="T15">
            <v>3.46</v>
          </cell>
          <cell r="U15">
            <v>10.936999999999999</v>
          </cell>
          <cell r="V15">
            <v>6.5890000000000004</v>
          </cell>
          <cell r="W15">
            <v>4.3490000000000002</v>
          </cell>
          <cell r="X15">
            <v>110.40600000000001</v>
          </cell>
          <cell r="Y15">
            <v>57.728000000000002</v>
          </cell>
          <cell r="Z15">
            <v>52.677999999999997</v>
          </cell>
          <cell r="AA15">
            <v>163.82300000000001</v>
          </cell>
          <cell r="AB15">
            <v>82.584000000000003</v>
          </cell>
          <cell r="AC15">
            <v>81.239999999999995</v>
          </cell>
          <cell r="AD15">
            <v>30.870999999999999</v>
          </cell>
          <cell r="AE15">
            <v>16.297999999999998</v>
          </cell>
          <cell r="AF15">
            <v>14.573</v>
          </cell>
          <cell r="AG15">
            <v>22.044</v>
          </cell>
          <cell r="AH15">
            <v>12.33</v>
          </cell>
          <cell r="AI15">
            <v>9.7129999999999992</v>
          </cell>
          <cell r="AJ15">
            <v>14.067</v>
          </cell>
          <cell r="AK15">
            <v>7.8550000000000004</v>
          </cell>
          <cell r="AL15">
            <v>6.2110000000000003</v>
          </cell>
          <cell r="AM15">
            <v>7.9770000000000003</v>
          </cell>
          <cell r="AN15">
            <v>4.4749999999999996</v>
          </cell>
          <cell r="AO15">
            <v>3.5019999999999998</v>
          </cell>
          <cell r="AP15">
            <v>1.6619999999999999</v>
          </cell>
          <cell r="AQ15">
            <v>0.88600000000000001</v>
          </cell>
          <cell r="AR15">
            <v>0.77600000000000002</v>
          </cell>
          <cell r="AS15">
            <v>3.1760000000000002</v>
          </cell>
          <cell r="AT15">
            <v>1.978</v>
          </cell>
          <cell r="AU15">
            <v>1.198</v>
          </cell>
          <cell r="AV15">
            <v>5.6520000000000001</v>
          </cell>
          <cell r="AW15">
            <v>1.99</v>
          </cell>
          <cell r="AX15">
            <v>3.6619999999999999</v>
          </cell>
          <cell r="AY15">
            <v>12.875</v>
          </cell>
          <cell r="AZ15">
            <v>6.2039999999999997</v>
          </cell>
          <cell r="BA15">
            <v>6.67</v>
          </cell>
          <cell r="BB15">
            <v>8.4339999999999993</v>
          </cell>
          <cell r="BC15">
            <v>4.8869999999999996</v>
          </cell>
          <cell r="BD15">
            <v>3.5459999999999998</v>
          </cell>
          <cell r="BE15">
            <v>0.57899999999999996</v>
          </cell>
          <cell r="BF15">
            <v>0.314</v>
          </cell>
          <cell r="BG15">
            <v>0.26500000000000001</v>
          </cell>
          <cell r="BH15">
            <v>4.4409999999999998</v>
          </cell>
          <cell r="BI15">
            <v>1.3169999999999999</v>
          </cell>
          <cell r="BJ15">
            <v>3.1240000000000001</v>
          </cell>
          <cell r="BK15">
            <v>6.89</v>
          </cell>
          <cell r="BL15">
            <v>4.3520000000000003</v>
          </cell>
          <cell r="BM15">
            <v>2.5379999999999998</v>
          </cell>
          <cell r="BN15">
            <v>3.6419999999999999</v>
          </cell>
          <cell r="BO15">
            <v>2.3860000000000001</v>
          </cell>
          <cell r="BP15">
            <v>1.256</v>
          </cell>
          <cell r="BQ15">
            <v>2.504</v>
          </cell>
          <cell r="BR15">
            <v>1.7010000000000001</v>
          </cell>
          <cell r="BS15">
            <v>0.80300000000000005</v>
          </cell>
          <cell r="BT15">
            <v>7.4999999999999997E-2</v>
          </cell>
          <cell r="BU15">
            <v>0</v>
          </cell>
          <cell r="BV15">
            <v>7.4999999999999997E-2</v>
          </cell>
          <cell r="BW15">
            <v>4.3869999999999996</v>
          </cell>
          <cell r="BX15">
            <v>2.6509999999999998</v>
          </cell>
          <cell r="BY15">
            <v>1.736</v>
          </cell>
          <cell r="BZ15">
            <v>226.18</v>
          </cell>
          <cell r="CA15">
            <v>114.542</v>
          </cell>
          <cell r="CB15">
            <v>111.63800000000001</v>
          </cell>
          <cell r="CC15">
            <v>49.072000000000003</v>
          </cell>
          <cell r="CD15">
            <v>24.46</v>
          </cell>
          <cell r="CE15">
            <v>24.613</v>
          </cell>
          <cell r="CF15">
            <v>14.644</v>
          </cell>
          <cell r="CG15">
            <v>6.62</v>
          </cell>
          <cell r="CH15">
            <v>8.0239999999999991</v>
          </cell>
          <cell r="CI15">
            <v>11.521000000000001</v>
          </cell>
          <cell r="CJ15">
            <v>5.8659999999999997</v>
          </cell>
          <cell r="CK15">
            <v>5.6550000000000002</v>
          </cell>
          <cell r="CL15">
            <v>22.908000000000001</v>
          </cell>
          <cell r="CM15">
            <v>11.974</v>
          </cell>
          <cell r="CN15">
            <v>10.933999999999999</v>
          </cell>
          <cell r="CO15">
            <v>177.108</v>
          </cell>
          <cell r="CP15">
            <v>90.081999999999994</v>
          </cell>
          <cell r="CQ15">
            <v>87.025999999999996</v>
          </cell>
          <cell r="CR15">
            <v>82.65</v>
          </cell>
          <cell r="CS15">
            <v>43.856999999999999</v>
          </cell>
          <cell r="CT15">
            <v>38.792999999999999</v>
          </cell>
          <cell r="CU15">
            <v>23.425999999999998</v>
          </cell>
          <cell r="CV15">
            <v>11.903</v>
          </cell>
          <cell r="CW15">
            <v>11.523</v>
          </cell>
          <cell r="CX15">
            <v>24.218</v>
          </cell>
          <cell r="CY15">
            <v>15.135999999999999</v>
          </cell>
          <cell r="CZ15">
            <v>9.0809999999999995</v>
          </cell>
          <cell r="DA15">
            <v>35.006</v>
          </cell>
          <cell r="DB15">
            <v>16.817</v>
          </cell>
          <cell r="DC15">
            <v>18.189</v>
          </cell>
          <cell r="DD15">
            <v>94.456999999999994</v>
          </cell>
          <cell r="DE15">
            <v>46.225000000000001</v>
          </cell>
          <cell r="DF15">
            <v>48.231999999999999</v>
          </cell>
          <cell r="DG15">
            <v>35.411999999999999</v>
          </cell>
          <cell r="DH15">
            <v>18.337</v>
          </cell>
          <cell r="DI15">
            <v>17.076000000000001</v>
          </cell>
          <cell r="DJ15">
            <v>59.045000000000002</v>
          </cell>
          <cell r="DK15">
            <v>27.888000000000002</v>
          </cell>
          <cell r="DL15">
            <v>31.157</v>
          </cell>
          <cell r="DM15">
            <v>41.765000000000001</v>
          </cell>
          <cell r="DN15">
            <v>18.347999999999999</v>
          </cell>
          <cell r="DO15">
            <v>23.417999999999999</v>
          </cell>
          <cell r="DP15">
            <v>17.28</v>
          </cell>
          <cell r="DQ15">
            <v>9.5410000000000004</v>
          </cell>
          <cell r="DR15">
            <v>7.7389999999999999</v>
          </cell>
          <cell r="DS15">
            <v>24.31</v>
          </cell>
          <cell r="DT15">
            <v>11.135999999999999</v>
          </cell>
          <cell r="DU15">
            <v>13.173999999999999</v>
          </cell>
          <cell r="DV15">
            <v>201.87</v>
          </cell>
          <cell r="DW15">
            <v>103.40600000000001</v>
          </cell>
          <cell r="DX15">
            <v>98.465000000000003</v>
          </cell>
          <cell r="DY15">
            <v>332.97300000000001</v>
          </cell>
          <cell r="DZ15">
            <v>162.233</v>
          </cell>
          <cell r="EA15">
            <v>170.74</v>
          </cell>
          <cell r="EB15">
            <v>62.256999999999998</v>
          </cell>
          <cell r="EC15">
            <v>30.588000000000001</v>
          </cell>
          <cell r="ED15">
            <v>31.669</v>
          </cell>
          <cell r="EE15">
            <v>45.579000000000001</v>
          </cell>
          <cell r="EF15">
            <v>22.681000000000001</v>
          </cell>
          <cell r="EG15">
            <v>22.898</v>
          </cell>
          <cell r="EH15">
            <v>30.774000000000001</v>
          </cell>
          <cell r="EI15">
            <v>15.321</v>
          </cell>
          <cell r="EJ15">
            <v>15.452999999999999</v>
          </cell>
          <cell r="EK15">
            <v>14.804</v>
          </cell>
          <cell r="EL15">
            <v>7.36</v>
          </cell>
          <cell r="EM15">
            <v>7.4450000000000003</v>
          </cell>
          <cell r="EN15">
            <v>5.048</v>
          </cell>
          <cell r="EO15">
            <v>2.4780000000000002</v>
          </cell>
          <cell r="EP15">
            <v>2.57</v>
          </cell>
          <cell r="EQ15">
            <v>3.544</v>
          </cell>
          <cell r="ER15">
            <v>1.5309999999999999</v>
          </cell>
          <cell r="ES15">
            <v>2.0129999999999999</v>
          </cell>
          <cell r="ET15">
            <v>13.134</v>
          </cell>
          <cell r="EU15">
            <v>6.3769999999999998</v>
          </cell>
          <cell r="EV15">
            <v>6.758</v>
          </cell>
          <cell r="EW15">
            <v>29.998999999999999</v>
          </cell>
          <cell r="EX15">
            <v>10.945</v>
          </cell>
          <cell r="EY15">
            <v>19.053999999999998</v>
          </cell>
          <cell r="EZ15">
            <v>20.026</v>
          </cell>
          <cell r="FA15">
            <v>8.2439999999999998</v>
          </cell>
          <cell r="FB15">
            <v>11.782</v>
          </cell>
          <cell r="FC15">
            <v>1.141</v>
          </cell>
          <cell r="FD15">
            <v>0.44900000000000001</v>
          </cell>
          <cell r="FE15">
            <v>0.69199999999999995</v>
          </cell>
          <cell r="FF15">
            <v>9.9730000000000008</v>
          </cell>
          <cell r="FG15">
            <v>2.7010000000000001</v>
          </cell>
          <cell r="FH15">
            <v>7.2720000000000002</v>
          </cell>
          <cell r="FI15">
            <v>10.989000000000001</v>
          </cell>
          <cell r="FJ15">
            <v>8.0980000000000008</v>
          </cell>
          <cell r="FK15">
            <v>2.891</v>
          </cell>
          <cell r="FL15">
            <v>3.2109999999999999</v>
          </cell>
          <cell r="FM15">
            <v>2.3149999999999999</v>
          </cell>
          <cell r="FN15">
            <v>0.89700000000000002</v>
          </cell>
          <cell r="FO15">
            <v>4.2839999999999998</v>
          </cell>
          <cell r="FP15">
            <v>2.8919999999999999</v>
          </cell>
          <cell r="FQ15">
            <v>1.3919999999999999</v>
          </cell>
          <cell r="FR15">
            <v>0.41199999999999998</v>
          </cell>
          <cell r="FS15">
            <v>0.41199999999999998</v>
          </cell>
          <cell r="FT15">
            <v>0</v>
          </cell>
          <cell r="FU15">
            <v>6.7050000000000001</v>
          </cell>
          <cell r="FV15">
            <v>5.2069999999999999</v>
          </cell>
          <cell r="FW15">
            <v>1.4990000000000001</v>
          </cell>
        </row>
        <row r="16">
          <cell r="B16">
            <v>7.7859999999999996</v>
          </cell>
          <cell r="C16">
            <v>18.372</v>
          </cell>
          <cell r="D16">
            <v>10.519</v>
          </cell>
          <cell r="E16">
            <v>7.8520000000000003</v>
          </cell>
          <cell r="F16">
            <v>52.954999999999998</v>
          </cell>
          <cell r="G16">
            <v>28.86</v>
          </cell>
          <cell r="H16">
            <v>24.094999999999999</v>
          </cell>
          <cell r="I16">
            <v>23.716999999999999</v>
          </cell>
          <cell r="J16">
            <v>13.202999999999999</v>
          </cell>
          <cell r="K16">
            <v>10.513999999999999</v>
          </cell>
          <cell r="L16">
            <v>29.238</v>
          </cell>
          <cell r="M16">
            <v>15.657</v>
          </cell>
          <cell r="N16">
            <v>13.581</v>
          </cell>
          <cell r="O16">
            <v>18.481000000000002</v>
          </cell>
          <cell r="P16">
            <v>9.8160000000000007</v>
          </cell>
          <cell r="Q16">
            <v>8.6649999999999991</v>
          </cell>
          <cell r="R16">
            <v>10.757</v>
          </cell>
          <cell r="S16">
            <v>5.8410000000000002</v>
          </cell>
          <cell r="T16">
            <v>4.9160000000000004</v>
          </cell>
          <cell r="U16">
            <v>9.3889999999999993</v>
          </cell>
          <cell r="V16">
            <v>5.0199999999999996</v>
          </cell>
          <cell r="W16">
            <v>4.37</v>
          </cell>
          <cell r="X16">
            <v>114.15</v>
          </cell>
          <cell r="Y16">
            <v>59.279000000000003</v>
          </cell>
          <cell r="Z16">
            <v>54.87</v>
          </cell>
          <cell r="AA16">
            <v>168.59399999999999</v>
          </cell>
          <cell r="AB16">
            <v>85.164000000000001</v>
          </cell>
          <cell r="AC16">
            <v>83.43</v>
          </cell>
          <cell r="AD16">
            <v>29.986000000000001</v>
          </cell>
          <cell r="AE16">
            <v>13.949</v>
          </cell>
          <cell r="AF16">
            <v>16.036000000000001</v>
          </cell>
          <cell r="AG16">
            <v>20.350999999999999</v>
          </cell>
          <cell r="AH16">
            <v>10.083</v>
          </cell>
          <cell r="AI16">
            <v>10.268000000000001</v>
          </cell>
          <cell r="AJ16">
            <v>13.789</v>
          </cell>
          <cell r="AK16">
            <v>7.5510000000000002</v>
          </cell>
          <cell r="AL16">
            <v>6.2389999999999999</v>
          </cell>
          <cell r="AM16">
            <v>6.5620000000000003</v>
          </cell>
          <cell r="AN16">
            <v>2.532</v>
          </cell>
          <cell r="AO16">
            <v>4.0289999999999999</v>
          </cell>
          <cell r="AP16">
            <v>1.754</v>
          </cell>
          <cell r="AQ16">
            <v>0.80200000000000005</v>
          </cell>
          <cell r="AR16">
            <v>0.95199999999999996</v>
          </cell>
          <cell r="AS16">
            <v>3.9910000000000001</v>
          </cell>
          <cell r="AT16">
            <v>1.8720000000000001</v>
          </cell>
          <cell r="AU16">
            <v>2.1190000000000002</v>
          </cell>
          <cell r="AV16">
            <v>5.6429999999999998</v>
          </cell>
          <cell r="AW16">
            <v>1.994</v>
          </cell>
          <cell r="AX16">
            <v>3.649</v>
          </cell>
          <cell r="AY16">
            <v>13.141999999999999</v>
          </cell>
          <cell r="AZ16">
            <v>5.7469999999999999</v>
          </cell>
          <cell r="BA16">
            <v>7.3949999999999996</v>
          </cell>
          <cell r="BB16">
            <v>7.0739999999999998</v>
          </cell>
          <cell r="BC16">
            <v>3.6269999999999998</v>
          </cell>
          <cell r="BD16">
            <v>3.4470000000000001</v>
          </cell>
          <cell r="BE16">
            <v>0.52200000000000002</v>
          </cell>
          <cell r="BF16">
            <v>0.29799999999999999</v>
          </cell>
          <cell r="BG16">
            <v>0.224</v>
          </cell>
          <cell r="BH16">
            <v>6.0679999999999996</v>
          </cell>
          <cell r="BI16">
            <v>2.12</v>
          </cell>
          <cell r="BJ16">
            <v>3.948</v>
          </cell>
          <cell r="BK16">
            <v>5.8819999999999997</v>
          </cell>
          <cell r="BL16">
            <v>3.1389999999999998</v>
          </cell>
          <cell r="BM16">
            <v>2.7429999999999999</v>
          </cell>
          <cell r="BN16">
            <v>2.726</v>
          </cell>
          <cell r="BO16">
            <v>1.4850000000000001</v>
          </cell>
          <cell r="BP16">
            <v>1.24</v>
          </cell>
          <cell r="BQ16">
            <v>2.3159999999999998</v>
          </cell>
          <cell r="BR16">
            <v>1.393</v>
          </cell>
          <cell r="BS16">
            <v>0.92200000000000004</v>
          </cell>
          <cell r="BT16">
            <v>0.34899999999999998</v>
          </cell>
          <cell r="BU16">
            <v>0.10299999999999999</v>
          </cell>
          <cell r="BV16">
            <v>0.245</v>
          </cell>
          <cell r="BW16">
            <v>3.5659999999999998</v>
          </cell>
          <cell r="BX16">
            <v>1.746</v>
          </cell>
          <cell r="BY16">
            <v>1.82</v>
          </cell>
          <cell r="BZ16">
            <v>237.858</v>
          </cell>
          <cell r="CA16">
            <v>119.89400000000001</v>
          </cell>
          <cell r="CB16">
            <v>117.965</v>
          </cell>
          <cell r="CC16">
            <v>47.497999999999998</v>
          </cell>
          <cell r="CD16">
            <v>22.094000000000001</v>
          </cell>
          <cell r="CE16">
            <v>25.405000000000001</v>
          </cell>
          <cell r="CF16">
            <v>11.816000000000001</v>
          </cell>
          <cell r="CG16">
            <v>4.43</v>
          </cell>
          <cell r="CH16">
            <v>7.3860000000000001</v>
          </cell>
          <cell r="CI16">
            <v>11.335000000000001</v>
          </cell>
          <cell r="CJ16">
            <v>5.6059999999999999</v>
          </cell>
          <cell r="CK16">
            <v>5.73</v>
          </cell>
          <cell r="CL16">
            <v>24.347000000000001</v>
          </cell>
          <cell r="CM16">
            <v>12.058</v>
          </cell>
          <cell r="CN16">
            <v>12.289</v>
          </cell>
          <cell r="CO16">
            <v>190.36</v>
          </cell>
          <cell r="CP16">
            <v>97.8</v>
          </cell>
          <cell r="CQ16">
            <v>92.56</v>
          </cell>
          <cell r="CR16">
            <v>90.944000000000003</v>
          </cell>
          <cell r="CS16">
            <v>45.298999999999999</v>
          </cell>
          <cell r="CT16">
            <v>45.645000000000003</v>
          </cell>
          <cell r="CU16">
            <v>21.66</v>
          </cell>
          <cell r="CV16">
            <v>11.121</v>
          </cell>
          <cell r="CW16">
            <v>10.539</v>
          </cell>
          <cell r="CX16">
            <v>31.603000000000002</v>
          </cell>
          <cell r="CY16">
            <v>14.005000000000001</v>
          </cell>
          <cell r="CZ16">
            <v>17.597999999999999</v>
          </cell>
          <cell r="DA16">
            <v>37.680999999999997</v>
          </cell>
          <cell r="DB16">
            <v>20.172999999999998</v>
          </cell>
          <cell r="DC16">
            <v>17.507999999999999</v>
          </cell>
          <cell r="DD16">
            <v>99.415999999999997</v>
          </cell>
          <cell r="DE16">
            <v>52.500999999999998</v>
          </cell>
          <cell r="DF16">
            <v>46.914999999999999</v>
          </cell>
          <cell r="DG16">
            <v>40.206000000000003</v>
          </cell>
          <cell r="DH16">
            <v>19.503</v>
          </cell>
          <cell r="DI16">
            <v>20.702999999999999</v>
          </cell>
          <cell r="DJ16">
            <v>59.209000000000003</v>
          </cell>
          <cell r="DK16">
            <v>32.997999999999998</v>
          </cell>
          <cell r="DL16">
            <v>26.210999999999999</v>
          </cell>
          <cell r="DM16">
            <v>42.445999999999998</v>
          </cell>
          <cell r="DN16">
            <v>23.635999999999999</v>
          </cell>
          <cell r="DO16">
            <v>18.809999999999999</v>
          </cell>
          <cell r="DP16">
            <v>16.763000000000002</v>
          </cell>
          <cell r="DQ16">
            <v>9.3610000000000007</v>
          </cell>
          <cell r="DR16">
            <v>7.4020000000000001</v>
          </cell>
          <cell r="DS16">
            <v>21.390999999999998</v>
          </cell>
          <cell r="DT16">
            <v>10.289</v>
          </cell>
          <cell r="DU16">
            <v>11.102</v>
          </cell>
          <cell r="DV16">
            <v>216.46799999999999</v>
          </cell>
          <cell r="DW16">
            <v>109.605</v>
          </cell>
          <cell r="DX16">
            <v>106.863</v>
          </cell>
          <cell r="DY16">
            <v>336.60599999999999</v>
          </cell>
          <cell r="DZ16">
            <v>163.82599999999999</v>
          </cell>
          <cell r="EA16">
            <v>172.78</v>
          </cell>
          <cell r="EB16">
            <v>60.335999999999999</v>
          </cell>
          <cell r="EC16">
            <v>27.977</v>
          </cell>
          <cell r="ED16">
            <v>32.36</v>
          </cell>
          <cell r="EE16">
            <v>44.88</v>
          </cell>
          <cell r="EF16">
            <v>20.074999999999999</v>
          </cell>
          <cell r="EG16">
            <v>24.805</v>
          </cell>
          <cell r="EH16">
            <v>31.995999999999999</v>
          </cell>
          <cell r="EI16">
            <v>15.544</v>
          </cell>
          <cell r="EJ16">
            <v>16.452999999999999</v>
          </cell>
          <cell r="EK16">
            <v>12.884</v>
          </cell>
          <cell r="EL16">
            <v>4.5309999999999997</v>
          </cell>
          <cell r="EM16">
            <v>8.3529999999999998</v>
          </cell>
          <cell r="EN16">
            <v>3.399</v>
          </cell>
          <cell r="EO16">
            <v>1.494</v>
          </cell>
          <cell r="EP16">
            <v>1.905</v>
          </cell>
          <cell r="EQ16">
            <v>3.5950000000000002</v>
          </cell>
          <cell r="ER16">
            <v>1.3009999999999999</v>
          </cell>
          <cell r="ES16">
            <v>2.294</v>
          </cell>
          <cell r="ET16">
            <v>11.861000000000001</v>
          </cell>
          <cell r="EU16">
            <v>6.6020000000000003</v>
          </cell>
          <cell r="EV16">
            <v>5.26</v>
          </cell>
          <cell r="EW16">
            <v>27.536999999999999</v>
          </cell>
          <cell r="EX16">
            <v>13.113</v>
          </cell>
          <cell r="EY16">
            <v>14.423999999999999</v>
          </cell>
          <cell r="EZ16">
            <v>17.693000000000001</v>
          </cell>
          <cell r="FA16">
            <v>7.8310000000000004</v>
          </cell>
          <cell r="FB16">
            <v>9.8620000000000001</v>
          </cell>
          <cell r="FC16">
            <v>0.96399999999999997</v>
          </cell>
          <cell r="FD16">
            <v>0.96399999999999997</v>
          </cell>
          <cell r="FE16">
            <v>0</v>
          </cell>
          <cell r="FF16">
            <v>9.8439999999999994</v>
          </cell>
          <cell r="FG16">
            <v>5.282</v>
          </cell>
          <cell r="FH16">
            <v>4.5620000000000003</v>
          </cell>
          <cell r="FI16">
            <v>9.31</v>
          </cell>
          <cell r="FJ16">
            <v>5.0780000000000003</v>
          </cell>
          <cell r="FK16">
            <v>4.2320000000000002</v>
          </cell>
          <cell r="FL16">
            <v>4.3369999999999997</v>
          </cell>
          <cell r="FM16">
            <v>2.948</v>
          </cell>
          <cell r="FN16">
            <v>1.389</v>
          </cell>
          <cell r="FO16">
            <v>3.698</v>
          </cell>
          <cell r="FP16">
            <v>2.4580000000000002</v>
          </cell>
          <cell r="FQ16">
            <v>1.2390000000000001</v>
          </cell>
          <cell r="FR16">
            <v>0.629</v>
          </cell>
          <cell r="FS16">
            <v>0</v>
          </cell>
          <cell r="FT16">
            <v>0.629</v>
          </cell>
          <cell r="FU16">
            <v>5.6120000000000001</v>
          </cell>
          <cell r="FV16">
            <v>2.62</v>
          </cell>
          <cell r="FW16">
            <v>2.992</v>
          </cell>
        </row>
        <row r="17">
          <cell r="B17">
            <v>7.9139999999999997</v>
          </cell>
          <cell r="C17">
            <v>15.569000000000001</v>
          </cell>
          <cell r="D17">
            <v>8.1920000000000002</v>
          </cell>
          <cell r="E17">
            <v>7.3760000000000003</v>
          </cell>
          <cell r="F17">
            <v>52.207999999999998</v>
          </cell>
          <cell r="G17">
            <v>28.547000000000001</v>
          </cell>
          <cell r="H17">
            <v>23.661000000000001</v>
          </cell>
          <cell r="I17">
            <v>23.933</v>
          </cell>
          <cell r="J17">
            <v>13.561999999999999</v>
          </cell>
          <cell r="K17">
            <v>10.371</v>
          </cell>
          <cell r="L17">
            <v>28.274999999999999</v>
          </cell>
          <cell r="M17">
            <v>14.984999999999999</v>
          </cell>
          <cell r="N17">
            <v>13.29</v>
          </cell>
          <cell r="O17">
            <v>17.829000000000001</v>
          </cell>
          <cell r="P17">
            <v>8.8889999999999993</v>
          </cell>
          <cell r="Q17">
            <v>8.94</v>
          </cell>
          <cell r="R17">
            <v>10.446</v>
          </cell>
          <cell r="S17">
            <v>6.0960000000000001</v>
          </cell>
          <cell r="T17">
            <v>4.3499999999999996</v>
          </cell>
          <cell r="U17">
            <v>9.9079999999999995</v>
          </cell>
          <cell r="V17">
            <v>5.3310000000000004</v>
          </cell>
          <cell r="W17">
            <v>4.577</v>
          </cell>
          <cell r="X17">
            <v>106.554</v>
          </cell>
          <cell r="Y17">
            <v>56.030999999999999</v>
          </cell>
          <cell r="Z17">
            <v>50.523000000000003</v>
          </cell>
          <cell r="AA17">
            <v>156.191</v>
          </cell>
          <cell r="AB17">
            <v>77.953999999999994</v>
          </cell>
          <cell r="AC17">
            <v>78.236000000000004</v>
          </cell>
          <cell r="AD17">
            <v>28.552</v>
          </cell>
          <cell r="AE17">
            <v>14.714</v>
          </cell>
          <cell r="AF17">
            <v>13.837</v>
          </cell>
          <cell r="AG17">
            <v>21.978999999999999</v>
          </cell>
          <cell r="AH17">
            <v>12.102</v>
          </cell>
          <cell r="AI17">
            <v>9.8770000000000007</v>
          </cell>
          <cell r="AJ17">
            <v>13.805999999999999</v>
          </cell>
          <cell r="AK17">
            <v>8.1129999999999995</v>
          </cell>
          <cell r="AL17">
            <v>5.6929999999999996</v>
          </cell>
          <cell r="AM17">
            <v>8.173</v>
          </cell>
          <cell r="AN17">
            <v>3.988</v>
          </cell>
          <cell r="AO17">
            <v>4.1849999999999996</v>
          </cell>
          <cell r="AP17">
            <v>1.4430000000000001</v>
          </cell>
          <cell r="AQ17">
            <v>0.56100000000000005</v>
          </cell>
          <cell r="AR17">
            <v>0.88200000000000001</v>
          </cell>
          <cell r="AS17">
            <v>2.3620000000000001</v>
          </cell>
          <cell r="AT17">
            <v>0.83899999999999997</v>
          </cell>
          <cell r="AU17">
            <v>1.5229999999999999</v>
          </cell>
          <cell r="AV17">
            <v>4.2110000000000003</v>
          </cell>
          <cell r="AW17">
            <v>1.774</v>
          </cell>
          <cell r="AX17">
            <v>2.4369999999999998</v>
          </cell>
          <cell r="AY17">
            <v>10.826000000000001</v>
          </cell>
          <cell r="AZ17">
            <v>4.5839999999999996</v>
          </cell>
          <cell r="BA17">
            <v>6.242</v>
          </cell>
          <cell r="BB17">
            <v>7.6879999999999997</v>
          </cell>
          <cell r="BC17">
            <v>3.915</v>
          </cell>
          <cell r="BD17">
            <v>3.7719999999999998</v>
          </cell>
          <cell r="BE17">
            <v>0.52</v>
          </cell>
          <cell r="BF17">
            <v>0.28699999999999998</v>
          </cell>
          <cell r="BG17">
            <v>0.23300000000000001</v>
          </cell>
          <cell r="BH17">
            <v>3.1389999999999998</v>
          </cell>
          <cell r="BI17">
            <v>0.66800000000000004</v>
          </cell>
          <cell r="BJ17">
            <v>2.4700000000000002</v>
          </cell>
          <cell r="BK17">
            <v>5.6550000000000002</v>
          </cell>
          <cell r="BL17">
            <v>3.36</v>
          </cell>
          <cell r="BM17">
            <v>2.2949999999999999</v>
          </cell>
          <cell r="BN17">
            <v>2.77</v>
          </cell>
          <cell r="BO17">
            <v>1.617</v>
          </cell>
          <cell r="BP17">
            <v>1.1519999999999999</v>
          </cell>
          <cell r="BQ17">
            <v>2.2210000000000001</v>
          </cell>
          <cell r="BR17">
            <v>1.4159999999999999</v>
          </cell>
          <cell r="BS17">
            <v>0.80500000000000005</v>
          </cell>
          <cell r="BT17">
            <v>0.19400000000000001</v>
          </cell>
          <cell r="BU17">
            <v>4.9000000000000002E-2</v>
          </cell>
          <cell r="BV17">
            <v>0.14499999999999999</v>
          </cell>
          <cell r="BW17">
            <v>3.4340000000000002</v>
          </cell>
          <cell r="BX17">
            <v>1.9450000000000001</v>
          </cell>
          <cell r="BY17">
            <v>1.49</v>
          </cell>
          <cell r="BZ17">
            <v>235.60400000000001</v>
          </cell>
          <cell r="CA17">
            <v>118.75</v>
          </cell>
          <cell r="CB17">
            <v>116.854</v>
          </cell>
          <cell r="CC17">
            <v>46.256</v>
          </cell>
          <cell r="CD17">
            <v>20.756</v>
          </cell>
          <cell r="CE17">
            <v>25.5</v>
          </cell>
          <cell r="CF17">
            <v>12.573</v>
          </cell>
          <cell r="CG17">
            <v>5.8849999999999998</v>
          </cell>
          <cell r="CH17">
            <v>6.6879999999999997</v>
          </cell>
          <cell r="CI17">
            <v>14.631</v>
          </cell>
          <cell r="CJ17">
            <v>6.6920000000000002</v>
          </cell>
          <cell r="CK17">
            <v>7.9390000000000001</v>
          </cell>
          <cell r="CL17">
            <v>19.050999999999998</v>
          </cell>
          <cell r="CM17">
            <v>8.1790000000000003</v>
          </cell>
          <cell r="CN17">
            <v>10.872999999999999</v>
          </cell>
          <cell r="CO17">
            <v>189.34899999999999</v>
          </cell>
          <cell r="CP17">
            <v>97.994</v>
          </cell>
          <cell r="CQ17">
            <v>91.353999999999999</v>
          </cell>
          <cell r="CR17">
            <v>86.097999999999999</v>
          </cell>
          <cell r="CS17">
            <v>44.405999999999999</v>
          </cell>
          <cell r="CT17">
            <v>41.692</v>
          </cell>
          <cell r="CU17">
            <v>22.193000000000001</v>
          </cell>
          <cell r="CV17">
            <v>11.433999999999999</v>
          </cell>
          <cell r="CW17">
            <v>10.759</v>
          </cell>
          <cell r="CX17">
            <v>25.925999999999998</v>
          </cell>
          <cell r="CY17">
            <v>13.836</v>
          </cell>
          <cell r="CZ17">
            <v>12.09</v>
          </cell>
          <cell r="DA17">
            <v>37.978999999999999</v>
          </cell>
          <cell r="DB17">
            <v>19.135999999999999</v>
          </cell>
          <cell r="DC17">
            <v>18.843</v>
          </cell>
          <cell r="DD17">
            <v>103.25</v>
          </cell>
          <cell r="DE17">
            <v>53.588000000000001</v>
          </cell>
          <cell r="DF17">
            <v>49.661999999999999</v>
          </cell>
          <cell r="DG17">
            <v>39.939</v>
          </cell>
          <cell r="DH17">
            <v>21.085000000000001</v>
          </cell>
          <cell r="DI17">
            <v>18.853999999999999</v>
          </cell>
          <cell r="DJ17">
            <v>63.311</v>
          </cell>
          <cell r="DK17">
            <v>32.503</v>
          </cell>
          <cell r="DL17">
            <v>30.808</v>
          </cell>
          <cell r="DM17">
            <v>41.863999999999997</v>
          </cell>
          <cell r="DN17">
            <v>20.143000000000001</v>
          </cell>
          <cell r="DO17">
            <v>21.72</v>
          </cell>
          <cell r="DP17">
            <v>21.448</v>
          </cell>
          <cell r="DQ17">
            <v>12.36</v>
          </cell>
          <cell r="DR17">
            <v>9.0879999999999992</v>
          </cell>
          <cell r="DS17">
            <v>23.373000000000001</v>
          </cell>
          <cell r="DT17">
            <v>9.5939999999999994</v>
          </cell>
          <cell r="DU17">
            <v>13.779</v>
          </cell>
          <cell r="DV17">
            <v>212.23099999999999</v>
          </cell>
          <cell r="DW17">
            <v>109.15600000000001</v>
          </cell>
          <cell r="DX17">
            <v>103.075</v>
          </cell>
          <cell r="DY17">
            <v>342.798</v>
          </cell>
          <cell r="DZ17">
            <v>165.72</v>
          </cell>
          <cell r="EA17">
            <v>177.078</v>
          </cell>
          <cell r="EB17">
            <v>64.304000000000002</v>
          </cell>
          <cell r="EC17">
            <v>27.45</v>
          </cell>
          <cell r="ED17">
            <v>36.853999999999999</v>
          </cell>
          <cell r="EE17">
            <v>48.99</v>
          </cell>
          <cell r="EF17">
            <v>20.425000000000001</v>
          </cell>
          <cell r="EG17">
            <v>28.565000000000001</v>
          </cell>
          <cell r="EH17">
            <v>33.932000000000002</v>
          </cell>
          <cell r="EI17">
            <v>14.098000000000001</v>
          </cell>
          <cell r="EJ17">
            <v>19.834</v>
          </cell>
          <cell r="EK17">
            <v>15.058</v>
          </cell>
          <cell r="EL17">
            <v>6.327</v>
          </cell>
          <cell r="EM17">
            <v>8.7309999999999999</v>
          </cell>
          <cell r="EN17">
            <v>5.2720000000000002</v>
          </cell>
          <cell r="EO17">
            <v>3.0049999999999999</v>
          </cell>
          <cell r="EP17">
            <v>2.2679999999999998</v>
          </cell>
          <cell r="EQ17">
            <v>5.5339999999999998</v>
          </cell>
          <cell r="ER17">
            <v>2.456</v>
          </cell>
          <cell r="ES17">
            <v>3.0779999999999998</v>
          </cell>
          <cell r="ET17">
            <v>9.7799999999999994</v>
          </cell>
          <cell r="EU17">
            <v>4.57</v>
          </cell>
          <cell r="EV17">
            <v>5.2110000000000003</v>
          </cell>
          <cell r="EW17">
            <v>27.902000000000001</v>
          </cell>
          <cell r="EX17">
            <v>10.835000000000001</v>
          </cell>
          <cell r="EY17">
            <v>17.067</v>
          </cell>
          <cell r="EZ17">
            <v>18.032</v>
          </cell>
          <cell r="FA17">
            <v>7.0270000000000001</v>
          </cell>
          <cell r="FB17">
            <v>11.005000000000001</v>
          </cell>
          <cell r="FC17">
            <v>1.3260000000000001</v>
          </cell>
          <cell r="FD17">
            <v>0.48399999999999999</v>
          </cell>
          <cell r="FE17">
            <v>0.84199999999999997</v>
          </cell>
          <cell r="FF17">
            <v>9.8699999999999992</v>
          </cell>
          <cell r="FG17">
            <v>3.8079999999999998</v>
          </cell>
          <cell r="FH17">
            <v>6.0609999999999999</v>
          </cell>
          <cell r="FI17">
            <v>10.785</v>
          </cell>
          <cell r="FJ17">
            <v>5.7839999999999998</v>
          </cell>
          <cell r="FK17">
            <v>5.0010000000000003</v>
          </cell>
          <cell r="FL17">
            <v>6.5670000000000002</v>
          </cell>
          <cell r="FM17">
            <v>3.8260000000000001</v>
          </cell>
          <cell r="FN17">
            <v>2.742</v>
          </cell>
          <cell r="FO17">
            <v>5.3410000000000002</v>
          </cell>
          <cell r="FP17">
            <v>2.5670000000000002</v>
          </cell>
          <cell r="FQ17">
            <v>2.774</v>
          </cell>
          <cell r="FR17">
            <v>0.59</v>
          </cell>
          <cell r="FS17">
            <v>0.44800000000000001</v>
          </cell>
          <cell r="FT17">
            <v>0.14199999999999999</v>
          </cell>
          <cell r="FU17">
            <v>5.4450000000000003</v>
          </cell>
          <cell r="FV17">
            <v>3.2170000000000001</v>
          </cell>
          <cell r="FW17">
            <v>2.2269999999999999</v>
          </cell>
        </row>
        <row r="18">
          <cell r="B18">
            <v>6.4039999999999999</v>
          </cell>
          <cell r="C18">
            <v>19.039000000000001</v>
          </cell>
          <cell r="D18">
            <v>10.147</v>
          </cell>
          <cell r="E18">
            <v>8.8919999999999995</v>
          </cell>
          <cell r="F18">
            <v>49.313000000000002</v>
          </cell>
          <cell r="G18">
            <v>26.675000000000001</v>
          </cell>
          <cell r="H18">
            <v>22.638000000000002</v>
          </cell>
          <cell r="I18">
            <v>21.762</v>
          </cell>
          <cell r="J18">
            <v>11.683</v>
          </cell>
          <cell r="K18">
            <v>10.077999999999999</v>
          </cell>
          <cell r="L18">
            <v>27.550999999999998</v>
          </cell>
          <cell r="M18">
            <v>14.992000000000001</v>
          </cell>
          <cell r="N18">
            <v>12.56</v>
          </cell>
          <cell r="O18">
            <v>18.954000000000001</v>
          </cell>
          <cell r="P18">
            <v>10.537000000000001</v>
          </cell>
          <cell r="Q18">
            <v>8.4179999999999993</v>
          </cell>
          <cell r="R18">
            <v>8.5969999999999995</v>
          </cell>
          <cell r="S18">
            <v>4.4550000000000001</v>
          </cell>
          <cell r="T18">
            <v>4.1420000000000003</v>
          </cell>
          <cell r="U18">
            <v>13.247999999999999</v>
          </cell>
          <cell r="V18">
            <v>7.726</v>
          </cell>
          <cell r="W18">
            <v>5.5220000000000002</v>
          </cell>
          <cell r="X18">
            <v>108.00700000000001</v>
          </cell>
          <cell r="Y18">
            <v>54.866</v>
          </cell>
          <cell r="Z18">
            <v>53.140999999999998</v>
          </cell>
          <cell r="AA18">
            <v>165.08199999999999</v>
          </cell>
          <cell r="AB18">
            <v>82.295000000000002</v>
          </cell>
          <cell r="AC18">
            <v>82.787000000000006</v>
          </cell>
          <cell r="AD18">
            <v>31.347000000000001</v>
          </cell>
          <cell r="AE18">
            <v>15.576000000000001</v>
          </cell>
          <cell r="AF18">
            <v>15.771000000000001</v>
          </cell>
          <cell r="AG18">
            <v>24.227</v>
          </cell>
          <cell r="AH18">
            <v>12.706</v>
          </cell>
          <cell r="AI18">
            <v>11.521000000000001</v>
          </cell>
          <cell r="AJ18">
            <v>17.672000000000001</v>
          </cell>
          <cell r="AK18">
            <v>10.02</v>
          </cell>
          <cell r="AL18">
            <v>7.6520000000000001</v>
          </cell>
          <cell r="AM18">
            <v>6.5549999999999997</v>
          </cell>
          <cell r="AN18">
            <v>2.6859999999999999</v>
          </cell>
          <cell r="AO18">
            <v>3.8690000000000002</v>
          </cell>
          <cell r="AP18">
            <v>1.6180000000000001</v>
          </cell>
          <cell r="AQ18">
            <v>0.80200000000000005</v>
          </cell>
          <cell r="AR18">
            <v>0.81599999999999995</v>
          </cell>
          <cell r="AS18">
            <v>1.5620000000000001</v>
          </cell>
          <cell r="AT18">
            <v>0.622</v>
          </cell>
          <cell r="AU18">
            <v>0.94</v>
          </cell>
          <cell r="AV18">
            <v>5.5579999999999998</v>
          </cell>
          <cell r="AW18">
            <v>2.2480000000000002</v>
          </cell>
          <cell r="AX18">
            <v>3.31</v>
          </cell>
          <cell r="AY18">
            <v>15.698</v>
          </cell>
          <cell r="AZ18">
            <v>8.4789999999999992</v>
          </cell>
          <cell r="BA18">
            <v>7.2190000000000003</v>
          </cell>
          <cell r="BB18">
            <v>11.492000000000001</v>
          </cell>
          <cell r="BC18">
            <v>6.4669999999999996</v>
          </cell>
          <cell r="BD18">
            <v>5.0250000000000004</v>
          </cell>
          <cell r="BE18">
            <v>0.216</v>
          </cell>
          <cell r="BF18">
            <v>0</v>
          </cell>
          <cell r="BG18">
            <v>0.216</v>
          </cell>
          <cell r="BH18">
            <v>4.2060000000000004</v>
          </cell>
          <cell r="BI18">
            <v>2.012</v>
          </cell>
          <cell r="BJ18">
            <v>2.194</v>
          </cell>
          <cell r="BK18">
            <v>4.67</v>
          </cell>
          <cell r="BL18">
            <v>2.117</v>
          </cell>
          <cell r="BM18">
            <v>2.5529999999999999</v>
          </cell>
          <cell r="BN18">
            <v>1.4370000000000001</v>
          </cell>
          <cell r="BO18">
            <v>0.84299999999999997</v>
          </cell>
          <cell r="BP18">
            <v>0.59499999999999997</v>
          </cell>
          <cell r="BQ18">
            <v>1.756</v>
          </cell>
          <cell r="BR18">
            <v>1.2589999999999999</v>
          </cell>
          <cell r="BS18">
            <v>0.498</v>
          </cell>
          <cell r="BT18">
            <v>0.17399999999999999</v>
          </cell>
          <cell r="BU18">
            <v>0.17399999999999999</v>
          </cell>
          <cell r="BV18">
            <v>0</v>
          </cell>
          <cell r="BW18">
            <v>2.9140000000000001</v>
          </cell>
          <cell r="BX18">
            <v>0.85799999999999998</v>
          </cell>
          <cell r="BY18">
            <v>2.056</v>
          </cell>
          <cell r="BZ18">
            <v>234.262</v>
          </cell>
          <cell r="CA18">
            <v>117.68300000000001</v>
          </cell>
          <cell r="CB18">
            <v>116.58</v>
          </cell>
          <cell r="CC18">
            <v>55.777999999999999</v>
          </cell>
          <cell r="CD18">
            <v>26.545000000000002</v>
          </cell>
          <cell r="CE18">
            <v>29.233000000000001</v>
          </cell>
          <cell r="CF18">
            <v>13.686</v>
          </cell>
          <cell r="CG18">
            <v>5.2370000000000001</v>
          </cell>
          <cell r="CH18">
            <v>8.4489999999999998</v>
          </cell>
          <cell r="CI18">
            <v>14.433</v>
          </cell>
          <cell r="CJ18">
            <v>7.633</v>
          </cell>
          <cell r="CK18">
            <v>6.8</v>
          </cell>
          <cell r="CL18">
            <v>27.658999999999999</v>
          </cell>
          <cell r="CM18">
            <v>13.675000000000001</v>
          </cell>
          <cell r="CN18">
            <v>13.984</v>
          </cell>
          <cell r="CO18">
            <v>178.48400000000001</v>
          </cell>
          <cell r="CP18">
            <v>91.137</v>
          </cell>
          <cell r="CQ18">
            <v>87.346000000000004</v>
          </cell>
          <cell r="CR18">
            <v>87.870999999999995</v>
          </cell>
          <cell r="CS18">
            <v>43.677999999999997</v>
          </cell>
          <cell r="CT18">
            <v>44.192999999999998</v>
          </cell>
          <cell r="CU18">
            <v>21.445</v>
          </cell>
          <cell r="CV18">
            <v>10.643000000000001</v>
          </cell>
          <cell r="CW18">
            <v>10.802</v>
          </cell>
          <cell r="CX18">
            <v>25.401</v>
          </cell>
          <cell r="CY18">
            <v>13.778</v>
          </cell>
          <cell r="CZ18">
            <v>11.622</v>
          </cell>
          <cell r="DA18">
            <v>41.024999999999999</v>
          </cell>
          <cell r="DB18">
            <v>19.256</v>
          </cell>
          <cell r="DC18">
            <v>21.768999999999998</v>
          </cell>
          <cell r="DD18">
            <v>90.613</v>
          </cell>
          <cell r="DE18">
            <v>47.46</v>
          </cell>
          <cell r="DF18">
            <v>43.152999999999999</v>
          </cell>
          <cell r="DG18">
            <v>36.137</v>
          </cell>
          <cell r="DH18">
            <v>19.219000000000001</v>
          </cell>
          <cell r="DI18">
            <v>16.917999999999999</v>
          </cell>
          <cell r="DJ18">
            <v>54.475999999999999</v>
          </cell>
          <cell r="DK18">
            <v>28.24</v>
          </cell>
          <cell r="DL18">
            <v>26.236000000000001</v>
          </cell>
          <cell r="DM18">
            <v>36.33</v>
          </cell>
          <cell r="DN18">
            <v>18.888000000000002</v>
          </cell>
          <cell r="DO18">
            <v>17.440999999999999</v>
          </cell>
          <cell r="DP18">
            <v>18.146000000000001</v>
          </cell>
          <cell r="DQ18">
            <v>9.3520000000000003</v>
          </cell>
          <cell r="DR18">
            <v>8.7940000000000005</v>
          </cell>
          <cell r="DS18">
            <v>29.975999999999999</v>
          </cell>
          <cell r="DT18">
            <v>14.961</v>
          </cell>
          <cell r="DU18">
            <v>15.015000000000001</v>
          </cell>
          <cell r="DV18">
            <v>204.28700000000001</v>
          </cell>
          <cell r="DW18">
            <v>102.72199999999999</v>
          </cell>
          <cell r="DX18">
            <v>101.565</v>
          </cell>
          <cell r="DY18">
            <v>339.351</v>
          </cell>
          <cell r="DZ18">
            <v>164.49</v>
          </cell>
          <cell r="EA18">
            <v>174.86199999999999</v>
          </cell>
          <cell r="EB18">
            <v>67.902000000000001</v>
          </cell>
          <cell r="EC18">
            <v>33.756999999999998</v>
          </cell>
          <cell r="ED18">
            <v>34.145000000000003</v>
          </cell>
          <cell r="EE18">
            <v>56.152999999999999</v>
          </cell>
          <cell r="EF18">
            <v>28.12</v>
          </cell>
          <cell r="EG18">
            <v>28.033000000000001</v>
          </cell>
          <cell r="EH18">
            <v>38.984000000000002</v>
          </cell>
          <cell r="EI18">
            <v>19.079999999999998</v>
          </cell>
          <cell r="EJ18">
            <v>19.905000000000001</v>
          </cell>
          <cell r="EK18">
            <v>17.169</v>
          </cell>
          <cell r="EL18">
            <v>9.0399999999999991</v>
          </cell>
          <cell r="EM18">
            <v>8.1280000000000001</v>
          </cell>
          <cell r="EN18">
            <v>2.944</v>
          </cell>
          <cell r="EO18">
            <v>1.86</v>
          </cell>
          <cell r="EP18">
            <v>1.0840000000000001</v>
          </cell>
          <cell r="EQ18">
            <v>2.4980000000000002</v>
          </cell>
          <cell r="ER18">
            <v>1.84</v>
          </cell>
          <cell r="ES18">
            <v>0.65800000000000003</v>
          </cell>
          <cell r="ET18">
            <v>9.2509999999999994</v>
          </cell>
          <cell r="EU18">
            <v>3.7970000000000002</v>
          </cell>
          <cell r="EV18">
            <v>5.4539999999999997</v>
          </cell>
          <cell r="EW18">
            <v>33.409999999999997</v>
          </cell>
          <cell r="EX18">
            <v>15.632</v>
          </cell>
          <cell r="EY18">
            <v>17.777999999999999</v>
          </cell>
          <cell r="EZ18">
            <v>27.24</v>
          </cell>
          <cell r="FA18">
            <v>13.367000000000001</v>
          </cell>
          <cell r="FB18">
            <v>13.872999999999999</v>
          </cell>
          <cell r="FC18">
            <v>0.71499999999999997</v>
          </cell>
          <cell r="FD18">
            <v>0.71499999999999997</v>
          </cell>
          <cell r="FE18">
            <v>0</v>
          </cell>
          <cell r="FF18">
            <v>6.17</v>
          </cell>
          <cell r="FG18">
            <v>2.2650000000000001</v>
          </cell>
          <cell r="FH18">
            <v>3.9049999999999998</v>
          </cell>
          <cell r="FI18">
            <v>8.3149999999999995</v>
          </cell>
          <cell r="FJ18">
            <v>4.9660000000000002</v>
          </cell>
          <cell r="FK18">
            <v>3.3490000000000002</v>
          </cell>
          <cell r="FL18">
            <v>2.5579999999999998</v>
          </cell>
          <cell r="FM18">
            <v>1.7290000000000001</v>
          </cell>
          <cell r="FN18">
            <v>0.82899999999999996</v>
          </cell>
          <cell r="FO18">
            <v>2.7360000000000002</v>
          </cell>
          <cell r="FP18">
            <v>1.5940000000000001</v>
          </cell>
          <cell r="FQ18">
            <v>1.1419999999999999</v>
          </cell>
          <cell r="FR18">
            <v>0.22800000000000001</v>
          </cell>
          <cell r="FS18">
            <v>0.22800000000000001</v>
          </cell>
          <cell r="FT18">
            <v>0</v>
          </cell>
          <cell r="FU18">
            <v>5.5789999999999997</v>
          </cell>
          <cell r="FV18">
            <v>3.3719999999999999</v>
          </cell>
          <cell r="FW18">
            <v>2.2069999999999999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bs.gov.au/methodologies/participation-job-search-and-mobility-australia-methodology/feb-2023" TargetMode="External"/><Relationship Id="rId3" Type="http://schemas.openxmlformats.org/officeDocument/2006/relationships/hyperlink" Target="mailto:labour.statistics@abs.gov.au" TargetMode="External"/><Relationship Id="rId7" Type="http://schemas.openxmlformats.org/officeDocument/2006/relationships/hyperlink" Target="https://www.abs.gov.au/statistics/labour/jobs/job-mobility/latest-release" TargetMode="External"/><Relationship Id="rId2" Type="http://schemas.openxmlformats.org/officeDocument/2006/relationships/hyperlink" Target="http://www.abs.gov.au/websitedbs/d3310114.nsf/Home/&#169;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://www.abs.gov.au/ausstats/abs@.nsf/mf/6333.0" TargetMode="External"/><Relationship Id="rId5" Type="http://schemas.openxmlformats.org/officeDocument/2006/relationships/hyperlink" Target="http://www.abs.gov.au/ausstats/abs@.nsf/exnote/6333.0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abs.gov.au/about/contact-us" TargetMode="External"/><Relationship Id="rId9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22BD79-E03B-452D-A82C-ABF909A8F1A3}">
  <dimension ref="A1:E27"/>
  <sheetViews>
    <sheetView showGridLines="0" tabSelected="1" workbookViewId="0">
      <pane ySplit="7" topLeftCell="A8" activePane="bottomLeft" state="frozen"/>
      <selection activeCell="B9" sqref="B9:C9"/>
      <selection pane="bottomLeft"/>
    </sheetView>
  </sheetViews>
  <sheetFormatPr defaultColWidth="7.7109375" defaultRowHeight="15" customHeight="1"/>
  <cols>
    <col min="1" max="1" width="17.85546875" customWidth="1"/>
    <col min="2" max="2" width="9.140625" customWidth="1"/>
    <col min="3" max="3" width="98.85546875" customWidth="1"/>
    <col min="5" max="5" width="11" bestFit="1" customWidth="1"/>
    <col min="12" max="12" width="7.7109375" customWidth="1"/>
    <col min="26" max="26" width="7.7109375" customWidth="1"/>
  </cols>
  <sheetData>
    <row r="1" spans="1:5">
      <c r="A1" s="11"/>
      <c r="B1" s="11"/>
      <c r="C1" s="11"/>
      <c r="D1" s="11"/>
      <c r="E1" s="11"/>
    </row>
    <row r="2" spans="1:5">
      <c r="A2" s="11"/>
      <c r="B2" s="13" t="s">
        <v>2954</v>
      </c>
      <c r="C2" s="12"/>
      <c r="D2" s="12"/>
      <c r="E2" s="12"/>
    </row>
    <row r="3" spans="1:5" ht="12" customHeight="1">
      <c r="A3" s="11"/>
      <c r="B3" s="12"/>
      <c r="C3" s="12"/>
      <c r="D3" s="12"/>
      <c r="E3" s="12"/>
    </row>
    <row r="4" spans="1:5">
      <c r="A4" s="11"/>
      <c r="B4" s="12"/>
      <c r="C4" s="12"/>
      <c r="D4" s="12"/>
      <c r="E4" s="12"/>
    </row>
    <row r="5" spans="1:5" ht="15.75">
      <c r="A5" s="11"/>
      <c r="B5" s="14" t="s">
        <v>2963</v>
      </c>
      <c r="C5" s="11"/>
      <c r="D5" s="11"/>
      <c r="E5" s="11"/>
    </row>
    <row r="6" spans="1:5" ht="15.75" customHeight="1">
      <c r="A6" s="11"/>
      <c r="B6" s="86" t="s">
        <v>2956</v>
      </c>
      <c r="C6" s="86"/>
      <c r="D6" s="86"/>
      <c r="E6" s="86"/>
    </row>
    <row r="7" spans="1:5" ht="15.75" customHeight="1">
      <c r="A7" s="11"/>
      <c r="B7" s="21" t="s">
        <v>2964</v>
      </c>
      <c r="C7" s="11"/>
      <c r="D7" s="11"/>
      <c r="E7" s="11"/>
    </row>
    <row r="8" spans="1:5">
      <c r="A8" s="22"/>
      <c r="B8" s="22"/>
      <c r="C8" s="22"/>
      <c r="D8" s="11"/>
      <c r="E8" s="11"/>
    </row>
    <row r="9" spans="1:5" ht="15.75">
      <c r="A9" s="23"/>
      <c r="B9" s="87" t="s">
        <v>2965</v>
      </c>
      <c r="C9" s="87"/>
      <c r="D9" s="11"/>
      <c r="E9" s="11"/>
    </row>
    <row r="10" spans="1:5">
      <c r="A10" s="23"/>
      <c r="B10" s="24" t="s">
        <v>2966</v>
      </c>
      <c r="C10" s="23"/>
      <c r="D10" s="11"/>
      <c r="E10" s="11"/>
    </row>
    <row r="11" spans="1:5">
      <c r="A11" s="23"/>
      <c r="B11" s="25">
        <v>1.1000000000000001</v>
      </c>
      <c r="C11" s="26" t="s">
        <v>2967</v>
      </c>
      <c r="D11" s="11"/>
      <c r="E11" s="11"/>
    </row>
    <row r="12" spans="1:5">
      <c r="A12" s="23"/>
      <c r="B12" s="25">
        <v>1.2</v>
      </c>
      <c r="C12" s="26" t="s">
        <v>2968</v>
      </c>
      <c r="D12" s="11"/>
      <c r="E12" s="11"/>
    </row>
    <row r="13" spans="1:5">
      <c r="A13" s="23"/>
      <c r="B13" s="25" t="s">
        <v>2969</v>
      </c>
      <c r="C13" s="26" t="s">
        <v>2970</v>
      </c>
      <c r="D13" s="11"/>
      <c r="E13" s="11"/>
    </row>
    <row r="14" spans="1:5">
      <c r="A14" s="22"/>
      <c r="B14" s="22"/>
      <c r="C14" s="22"/>
      <c r="D14" s="11"/>
      <c r="E14" s="11"/>
    </row>
    <row r="15" spans="1:5" ht="15.75">
      <c r="A15" s="23"/>
      <c r="B15" s="88"/>
      <c r="C15" s="88"/>
      <c r="D15" s="11"/>
      <c r="E15" s="11"/>
    </row>
    <row r="16" spans="1:5" ht="15.75">
      <c r="A16" s="23"/>
      <c r="B16" s="87" t="s">
        <v>2971</v>
      </c>
      <c r="C16" s="87"/>
      <c r="D16" s="11"/>
      <c r="E16" s="11"/>
    </row>
    <row r="17" spans="1:5">
      <c r="A17" s="22"/>
      <c r="B17" s="22"/>
      <c r="C17" s="22"/>
      <c r="D17" s="11"/>
      <c r="E17" s="11"/>
    </row>
    <row r="18" spans="1:5">
      <c r="A18" s="23"/>
      <c r="B18" s="27" t="s">
        <v>2972</v>
      </c>
      <c r="C18" s="23"/>
      <c r="D18" s="11"/>
      <c r="E18" s="11"/>
    </row>
    <row r="19" spans="1:5">
      <c r="A19" s="23"/>
      <c r="B19" s="89" t="s">
        <v>2973</v>
      </c>
      <c r="C19" s="89"/>
      <c r="D19" s="11"/>
      <c r="E19" s="11"/>
    </row>
    <row r="20" spans="1:5">
      <c r="A20" s="23"/>
      <c r="B20" s="89" t="s">
        <v>2974</v>
      </c>
      <c r="C20" s="89"/>
      <c r="D20" s="11"/>
      <c r="E20" s="11"/>
    </row>
    <row r="21" spans="1:5">
      <c r="A21" s="22"/>
      <c r="B21" s="22"/>
      <c r="C21" s="22"/>
      <c r="D21" s="11"/>
      <c r="E21" s="11"/>
    </row>
    <row r="22" spans="1:5">
      <c r="A22" s="22"/>
      <c r="B22" s="15" t="s">
        <v>2957</v>
      </c>
      <c r="C22" s="11"/>
      <c r="D22" s="11"/>
      <c r="E22" s="11"/>
    </row>
    <row r="23" spans="1:5">
      <c r="A23" s="22"/>
      <c r="B23" s="85" t="s">
        <v>2975</v>
      </c>
      <c r="C23" s="85"/>
      <c r="D23" s="85"/>
      <c r="E23" s="85"/>
    </row>
    <row r="24" spans="1:5">
      <c r="A24" s="22"/>
      <c r="B24" s="85" t="s">
        <v>2976</v>
      </c>
      <c r="C24" s="85"/>
      <c r="D24" s="85"/>
      <c r="E24" s="85"/>
    </row>
    <row r="25" spans="1:5">
      <c r="A25" s="22"/>
      <c r="B25" s="11"/>
      <c r="C25" s="11"/>
      <c r="D25" s="11"/>
      <c r="E25" s="11"/>
    </row>
    <row r="26" spans="1:5">
      <c r="A26" s="22"/>
      <c r="B26" s="22"/>
      <c r="C26" s="22"/>
      <c r="D26" s="11"/>
      <c r="E26" s="11"/>
    </row>
    <row r="27" spans="1:5">
      <c r="A27" s="22"/>
      <c r="B27" s="28" t="str">
        <f ca="1">"© Commonwealth of Australia "&amp;YEAR(TODAY())</f>
        <v>© Commonwealth of Australia 2023</v>
      </c>
      <c r="C27" s="23"/>
      <c r="D27" s="11"/>
      <c r="E27" s="11"/>
    </row>
  </sheetData>
  <mergeCells count="8">
    <mergeCell ref="B23:E23"/>
    <mergeCell ref="B24:E24"/>
    <mergeCell ref="B6:E6"/>
    <mergeCell ref="B9:C9"/>
    <mergeCell ref="B15:C15"/>
    <mergeCell ref="B16:C16"/>
    <mergeCell ref="B19:C19"/>
    <mergeCell ref="B20:C20"/>
  </mergeCells>
  <hyperlinks>
    <hyperlink ref="B16" r:id="rId1" xr:uid="{5ED3B166-39CF-4DC0-BE22-2995DE487111}"/>
    <hyperlink ref="B13" location="Index!A12" display="Index" xr:uid="{61355170-AEBF-464B-BA60-FBC94D92369A}"/>
    <hyperlink ref="B27" r:id="rId2" display="© Commonwealth of Australia 2015" xr:uid="{AB309637-C938-4093-8E34-39AE5704C084}"/>
    <hyperlink ref="B12" location="'Table 1.2'!C10" display="'Table 1.2'!C10" xr:uid="{83207514-BF6A-4C19-939B-26548A20DE33}"/>
    <hyperlink ref="B24" r:id="rId3" display="or the Labour Surveys Branch at labour.statistics@abs.gov.au." xr:uid="{84E6B6E9-415D-419E-BBAF-32299D50EE9B}"/>
    <hyperlink ref="B23:E23" r:id="rId4" display="For further information about these and related statistics visit www.abs.gov.au/about/contact-us" xr:uid="{39C54F47-6E41-4ED1-9425-B2874BBB954C}"/>
    <hyperlink ref="B11" location="'Table 1.1'!C10" display="'Table 1.1'!C10" xr:uid="{67499D6B-E50E-415E-B8D4-56FB80BEFD8B}"/>
    <hyperlink ref="B20" r:id="rId5" display="Explanatory Notes" xr:uid="{85ED3FC7-26CD-4E0C-8955-DAAADFCF439F}"/>
    <hyperlink ref="B19" r:id="rId6" xr:uid="{ADBF5475-6999-43D9-AF58-D2E5E628A3B4}"/>
    <hyperlink ref="B19:C19" r:id="rId7" display="Summary" xr:uid="{0CCB6FBE-F5C0-42D5-918E-9082D1720831}"/>
    <hyperlink ref="B20:C20" r:id="rId8" display="Methodology" xr:uid="{96045CF6-6E20-4498-A3B8-912A98CD58C3}"/>
  </hyperlinks>
  <pageMargins left="0.7" right="0.7" top="0.75" bottom="0.75" header="0.3" footer="0.3"/>
  <pageSetup paperSize="9" orientation="portrait" r:id="rId9"/>
  <drawing r:id="rId1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M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21" s="2" customFormat="1" ht="99.95" customHeight="1">
      <c r="B1" s="3" t="s">
        <v>2514</v>
      </c>
      <c r="C1" s="3" t="s">
        <v>2515</v>
      </c>
      <c r="D1" s="3" t="s">
        <v>2516</v>
      </c>
      <c r="E1" s="3" t="s">
        <v>2517</v>
      </c>
      <c r="F1" s="3" t="s">
        <v>2518</v>
      </c>
      <c r="G1" s="3" t="s">
        <v>2519</v>
      </c>
      <c r="H1" s="3" t="s">
        <v>2520</v>
      </c>
      <c r="I1" s="3" t="s">
        <v>2521</v>
      </c>
      <c r="J1" s="3" t="s">
        <v>2522</v>
      </c>
      <c r="K1" s="3" t="s">
        <v>2523</v>
      </c>
      <c r="L1" s="3" t="s">
        <v>2524</v>
      </c>
      <c r="M1" s="3" t="s">
        <v>2525</v>
      </c>
      <c r="N1" s="3" t="s">
        <v>2526</v>
      </c>
      <c r="O1" s="3" t="s">
        <v>2527</v>
      </c>
      <c r="P1" s="3" t="s">
        <v>2528</v>
      </c>
      <c r="Q1" s="3" t="s">
        <v>2529</v>
      </c>
      <c r="R1" s="3" t="s">
        <v>2530</v>
      </c>
      <c r="S1" s="3" t="s">
        <v>2531</v>
      </c>
      <c r="T1" s="3" t="s">
        <v>2532</v>
      </c>
      <c r="U1" s="3" t="s">
        <v>2533</v>
      </c>
      <c r="V1" s="3" t="s">
        <v>2534</v>
      </c>
      <c r="W1" s="3" t="s">
        <v>2535</v>
      </c>
      <c r="X1" s="3" t="s">
        <v>2536</v>
      </c>
      <c r="Y1" s="3" t="s">
        <v>2537</v>
      </c>
      <c r="Z1" s="3" t="s">
        <v>2538</v>
      </c>
      <c r="AA1" s="3" t="s">
        <v>2539</v>
      </c>
      <c r="AB1" s="3" t="s">
        <v>2540</v>
      </c>
      <c r="AC1" s="3" t="s">
        <v>2541</v>
      </c>
      <c r="AD1" s="3" t="s">
        <v>2542</v>
      </c>
      <c r="AE1" s="3" t="s">
        <v>2543</v>
      </c>
      <c r="AF1" s="3" t="s">
        <v>2544</v>
      </c>
      <c r="AG1" s="3" t="s">
        <v>2545</v>
      </c>
      <c r="AH1" s="3" t="s">
        <v>2546</v>
      </c>
      <c r="AI1" s="3" t="s">
        <v>2547</v>
      </c>
      <c r="AJ1" s="3" t="s">
        <v>2548</v>
      </c>
      <c r="AK1" s="3" t="s">
        <v>2549</v>
      </c>
      <c r="AL1" s="3" t="s">
        <v>2550</v>
      </c>
      <c r="AM1" s="3" t="s">
        <v>2551</v>
      </c>
      <c r="AN1" s="3" t="s">
        <v>2552</v>
      </c>
      <c r="AO1" s="3" t="s">
        <v>2553</v>
      </c>
      <c r="AP1" s="3" t="s">
        <v>2554</v>
      </c>
      <c r="AQ1" s="3" t="s">
        <v>2555</v>
      </c>
      <c r="AR1" s="3" t="s">
        <v>2556</v>
      </c>
      <c r="AS1" s="3" t="s">
        <v>2557</v>
      </c>
      <c r="AT1" s="3" t="s">
        <v>2558</v>
      </c>
      <c r="AU1" s="3" t="s">
        <v>2559</v>
      </c>
      <c r="AV1" s="3" t="s">
        <v>2560</v>
      </c>
      <c r="AW1" s="3" t="s">
        <v>2561</v>
      </c>
      <c r="AX1" s="3" t="s">
        <v>2562</v>
      </c>
      <c r="AY1" s="3" t="s">
        <v>2563</v>
      </c>
      <c r="AZ1" s="3" t="s">
        <v>2564</v>
      </c>
      <c r="BA1" s="3" t="s">
        <v>2565</v>
      </c>
      <c r="BB1" s="3" t="s">
        <v>2566</v>
      </c>
      <c r="BC1" s="3" t="s">
        <v>2567</v>
      </c>
      <c r="BD1" s="3" t="s">
        <v>2568</v>
      </c>
      <c r="BE1" s="3" t="s">
        <v>2569</v>
      </c>
      <c r="BF1" s="3" t="s">
        <v>2570</v>
      </c>
      <c r="BG1" s="3" t="s">
        <v>2571</v>
      </c>
      <c r="BH1" s="3" t="s">
        <v>2572</v>
      </c>
      <c r="BI1" s="3" t="s">
        <v>2573</v>
      </c>
      <c r="BJ1" s="3" t="s">
        <v>2574</v>
      </c>
      <c r="BK1" s="3" t="s">
        <v>2575</v>
      </c>
      <c r="BL1" s="3" t="s">
        <v>2576</v>
      </c>
      <c r="BM1" s="3" t="s">
        <v>2577</v>
      </c>
      <c r="BN1" s="3" t="s">
        <v>2578</v>
      </c>
      <c r="BO1" s="3" t="s">
        <v>2579</v>
      </c>
      <c r="BP1" s="3" t="s">
        <v>2580</v>
      </c>
      <c r="BQ1" s="3" t="s">
        <v>2581</v>
      </c>
      <c r="BR1" s="3" t="s">
        <v>2582</v>
      </c>
      <c r="BS1" s="3" t="s">
        <v>2583</v>
      </c>
      <c r="BT1" s="3" t="s">
        <v>2584</v>
      </c>
      <c r="BU1" s="3" t="s">
        <v>2585</v>
      </c>
      <c r="BV1" s="3" t="s">
        <v>2586</v>
      </c>
      <c r="BW1" s="3" t="s">
        <v>2587</v>
      </c>
      <c r="BX1" s="3" t="s">
        <v>2588</v>
      </c>
      <c r="BY1" s="3" t="s">
        <v>2589</v>
      </c>
      <c r="BZ1" s="3" t="s">
        <v>2590</v>
      </c>
      <c r="CA1" s="3" t="s">
        <v>2591</v>
      </c>
      <c r="CB1" s="3" t="s">
        <v>2592</v>
      </c>
      <c r="CC1" s="3" t="s">
        <v>2593</v>
      </c>
      <c r="CD1" s="3" t="s">
        <v>2594</v>
      </c>
      <c r="CE1" s="3" t="s">
        <v>2595</v>
      </c>
      <c r="CF1" s="3" t="s">
        <v>2596</v>
      </c>
      <c r="CG1" s="3" t="s">
        <v>2597</v>
      </c>
      <c r="CH1" s="3" t="s">
        <v>2598</v>
      </c>
      <c r="CI1" s="3" t="s">
        <v>2599</v>
      </c>
      <c r="CJ1" s="3" t="s">
        <v>2600</v>
      </c>
      <c r="CK1" s="3" t="s">
        <v>2601</v>
      </c>
      <c r="CL1" s="3" t="s">
        <v>2602</v>
      </c>
      <c r="CM1" s="3" t="s">
        <v>2603</v>
      </c>
      <c r="CN1" s="3" t="s">
        <v>2604</v>
      </c>
      <c r="CO1" s="3" t="s">
        <v>2605</v>
      </c>
      <c r="CP1" s="3" t="s">
        <v>2606</v>
      </c>
      <c r="CQ1" s="3" t="s">
        <v>2607</v>
      </c>
      <c r="CR1" s="3" t="s">
        <v>2608</v>
      </c>
      <c r="CS1" s="3" t="s">
        <v>2609</v>
      </c>
      <c r="CT1" s="3" t="s">
        <v>2610</v>
      </c>
      <c r="CU1" s="3" t="s">
        <v>2611</v>
      </c>
      <c r="CV1" s="3" t="s">
        <v>2612</v>
      </c>
      <c r="CW1" s="3" t="s">
        <v>2613</v>
      </c>
      <c r="CX1" s="3" t="s">
        <v>2614</v>
      </c>
      <c r="CY1" s="3" t="s">
        <v>2615</v>
      </c>
      <c r="CZ1" s="3" t="s">
        <v>2616</v>
      </c>
      <c r="DA1" s="3" t="s">
        <v>2617</v>
      </c>
      <c r="DB1" s="3" t="s">
        <v>2618</v>
      </c>
      <c r="DC1" s="3" t="s">
        <v>2619</v>
      </c>
      <c r="DD1" s="3" t="s">
        <v>2620</v>
      </c>
      <c r="DE1" s="3" t="s">
        <v>2621</v>
      </c>
      <c r="DF1" s="3" t="s">
        <v>2622</v>
      </c>
      <c r="DG1" s="3" t="s">
        <v>2623</v>
      </c>
      <c r="DH1" s="3" t="s">
        <v>2624</v>
      </c>
      <c r="DI1" s="3" t="s">
        <v>2625</v>
      </c>
      <c r="DJ1" s="3" t="s">
        <v>2626</v>
      </c>
      <c r="DK1" s="3" t="s">
        <v>2627</v>
      </c>
      <c r="DL1" s="3" t="s">
        <v>2628</v>
      </c>
      <c r="DM1" s="3" t="s">
        <v>2629</v>
      </c>
      <c r="DN1" s="3" t="s">
        <v>2630</v>
      </c>
      <c r="DO1" s="3" t="s">
        <v>2631</v>
      </c>
      <c r="DP1" s="3" t="s">
        <v>2632</v>
      </c>
      <c r="DQ1" s="3" t="s">
        <v>2633</v>
      </c>
      <c r="DR1" s="3" t="s">
        <v>2634</v>
      </c>
      <c r="DS1" s="3" t="s">
        <v>2635</v>
      </c>
      <c r="DT1" s="3" t="s">
        <v>2636</v>
      </c>
      <c r="DU1" s="3" t="s">
        <v>2637</v>
      </c>
      <c r="DV1" s="3" t="s">
        <v>2638</v>
      </c>
      <c r="DW1" s="3" t="s">
        <v>2639</v>
      </c>
      <c r="DX1" s="3" t="s">
        <v>2640</v>
      </c>
      <c r="DY1" s="3" t="s">
        <v>2641</v>
      </c>
      <c r="DZ1" s="3" t="s">
        <v>2642</v>
      </c>
      <c r="EA1" s="3" t="s">
        <v>2643</v>
      </c>
      <c r="EB1" s="3" t="s">
        <v>2644</v>
      </c>
      <c r="EC1" s="3" t="s">
        <v>2645</v>
      </c>
      <c r="ED1" s="3" t="s">
        <v>2646</v>
      </c>
      <c r="EE1" s="3" t="s">
        <v>2647</v>
      </c>
      <c r="EF1" s="3" t="s">
        <v>2648</v>
      </c>
      <c r="EG1" s="3" t="s">
        <v>2649</v>
      </c>
      <c r="EH1" s="3" t="s">
        <v>2650</v>
      </c>
      <c r="EI1" s="3" t="s">
        <v>2651</v>
      </c>
      <c r="EJ1" s="3" t="s">
        <v>2652</v>
      </c>
      <c r="EK1" s="3" t="s">
        <v>2653</v>
      </c>
      <c r="EL1" s="3" t="s">
        <v>2654</v>
      </c>
      <c r="EM1" s="3" t="s">
        <v>2655</v>
      </c>
      <c r="EN1" s="3" t="s">
        <v>2656</v>
      </c>
      <c r="EO1" s="3" t="s">
        <v>2657</v>
      </c>
      <c r="EP1" s="3" t="s">
        <v>2658</v>
      </c>
      <c r="EQ1" s="3" t="s">
        <v>2659</v>
      </c>
      <c r="ER1" s="3" t="s">
        <v>2660</v>
      </c>
      <c r="ES1" s="3" t="s">
        <v>2661</v>
      </c>
      <c r="ET1" s="3" t="s">
        <v>2662</v>
      </c>
      <c r="EU1" s="3" t="s">
        <v>2663</v>
      </c>
      <c r="EV1" s="3" t="s">
        <v>2664</v>
      </c>
      <c r="EW1" s="3" t="s">
        <v>2665</v>
      </c>
      <c r="EX1" s="3" t="s">
        <v>2666</v>
      </c>
      <c r="EY1" s="3" t="s">
        <v>2667</v>
      </c>
      <c r="EZ1" s="3" t="s">
        <v>2668</v>
      </c>
      <c r="FA1" s="3" t="s">
        <v>2669</v>
      </c>
      <c r="FB1" s="3" t="s">
        <v>2670</v>
      </c>
      <c r="FC1" s="3" t="s">
        <v>2671</v>
      </c>
      <c r="FD1" s="3" t="s">
        <v>2672</v>
      </c>
      <c r="FE1" s="3" t="s">
        <v>2673</v>
      </c>
      <c r="FF1" s="3" t="s">
        <v>2674</v>
      </c>
      <c r="FG1" s="3" t="s">
        <v>2675</v>
      </c>
      <c r="FH1" s="3" t="s">
        <v>2676</v>
      </c>
      <c r="FI1" s="3" t="s">
        <v>2677</v>
      </c>
      <c r="FJ1" s="3" t="s">
        <v>2678</v>
      </c>
      <c r="FK1" s="3" t="s">
        <v>2679</v>
      </c>
      <c r="FL1" s="3" t="s">
        <v>2680</v>
      </c>
      <c r="FM1" s="3" t="s">
        <v>2681</v>
      </c>
      <c r="FN1" s="3" t="s">
        <v>2682</v>
      </c>
      <c r="FO1" s="3" t="s">
        <v>2683</v>
      </c>
      <c r="FP1" s="3" t="s">
        <v>2684</v>
      </c>
      <c r="FQ1" s="3" t="s">
        <v>2685</v>
      </c>
      <c r="FR1" s="3" t="s">
        <v>2686</v>
      </c>
      <c r="FS1" s="3" t="s">
        <v>2687</v>
      </c>
      <c r="FT1" s="3" t="s">
        <v>2688</v>
      </c>
      <c r="FU1" s="3" t="s">
        <v>2689</v>
      </c>
      <c r="FV1" s="3" t="s">
        <v>2690</v>
      </c>
      <c r="FW1" s="3" t="s">
        <v>2691</v>
      </c>
      <c r="FX1" s="3" t="s">
        <v>2692</v>
      </c>
      <c r="FY1" s="3" t="s">
        <v>2693</v>
      </c>
      <c r="FZ1" s="3" t="s">
        <v>2694</v>
      </c>
      <c r="GA1" s="3" t="s">
        <v>2695</v>
      </c>
      <c r="GB1" s="3" t="s">
        <v>2696</v>
      </c>
      <c r="GC1" s="3" t="s">
        <v>2697</v>
      </c>
      <c r="GD1" s="3" t="s">
        <v>2698</v>
      </c>
      <c r="GE1" s="3" t="s">
        <v>2699</v>
      </c>
      <c r="GF1" s="3" t="s">
        <v>2700</v>
      </c>
      <c r="GG1" s="3" t="s">
        <v>2701</v>
      </c>
      <c r="GH1" s="3" t="s">
        <v>2702</v>
      </c>
      <c r="GI1" s="3" t="s">
        <v>2703</v>
      </c>
      <c r="GJ1" s="3" t="s">
        <v>2704</v>
      </c>
      <c r="GK1" s="3" t="s">
        <v>2705</v>
      </c>
      <c r="GL1" s="3" t="s">
        <v>2706</v>
      </c>
      <c r="GM1" s="3" t="s">
        <v>2707</v>
      </c>
      <c r="GN1" s="3" t="s">
        <v>2708</v>
      </c>
      <c r="GO1" s="3" t="s">
        <v>2709</v>
      </c>
      <c r="GP1" s="3" t="s">
        <v>2710</v>
      </c>
      <c r="GQ1" s="3" t="s">
        <v>2711</v>
      </c>
      <c r="GR1" s="3" t="s">
        <v>2712</v>
      </c>
      <c r="GS1" s="3" t="s">
        <v>2713</v>
      </c>
      <c r="GT1" s="3" t="s">
        <v>2714</v>
      </c>
      <c r="GU1" s="3" t="s">
        <v>2715</v>
      </c>
      <c r="GV1" s="3" t="s">
        <v>2716</v>
      </c>
      <c r="GW1" s="3" t="s">
        <v>2717</v>
      </c>
      <c r="GX1" s="3" t="s">
        <v>2718</v>
      </c>
      <c r="GY1" s="3" t="s">
        <v>2719</v>
      </c>
      <c r="GZ1" s="3" t="s">
        <v>2720</v>
      </c>
      <c r="HA1" s="3" t="s">
        <v>2721</v>
      </c>
      <c r="HB1" s="3" t="s">
        <v>2722</v>
      </c>
      <c r="HC1" s="3" t="s">
        <v>2723</v>
      </c>
      <c r="HD1" s="3" t="s">
        <v>2724</v>
      </c>
      <c r="HE1" s="3" t="s">
        <v>2725</v>
      </c>
      <c r="HF1" s="3" t="s">
        <v>2726</v>
      </c>
      <c r="HG1" s="3" t="s">
        <v>2727</v>
      </c>
      <c r="HH1" s="3" t="s">
        <v>2728</v>
      </c>
      <c r="HI1" s="3" t="s">
        <v>2729</v>
      </c>
      <c r="HJ1" s="3" t="s">
        <v>2730</v>
      </c>
      <c r="HK1" s="3" t="s">
        <v>2731</v>
      </c>
      <c r="HL1" s="3" t="s">
        <v>2732</v>
      </c>
      <c r="HM1" s="3" t="s">
        <v>2733</v>
      </c>
    </row>
    <row r="2" spans="1:22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8" t="s">
        <v>313</v>
      </c>
      <c r="BL2" s="8" t="s">
        <v>313</v>
      </c>
      <c r="BM2" s="8" t="s">
        <v>313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8" t="s">
        <v>313</v>
      </c>
      <c r="FM2" s="8" t="s">
        <v>313</v>
      </c>
      <c r="FN2" s="8" t="s">
        <v>313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</row>
    <row r="3" spans="1:22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</row>
    <row r="4" spans="1:22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314</v>
      </c>
      <c r="BL4" s="8" t="s">
        <v>314</v>
      </c>
      <c r="BM4" s="8" t="s">
        <v>314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314</v>
      </c>
      <c r="FM4" s="8" t="s">
        <v>314</v>
      </c>
      <c r="FN4" s="8" t="s">
        <v>314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</row>
    <row r="5" spans="1:221">
      <c r="A5" s="4" t="s">
        <v>253</v>
      </c>
      <c r="B5" s="8" t="s">
        <v>3037</v>
      </c>
      <c r="C5" s="8" t="s">
        <v>3037</v>
      </c>
      <c r="D5" s="8" t="s">
        <v>3037</v>
      </c>
      <c r="E5" s="8" t="s">
        <v>3037</v>
      </c>
      <c r="F5" s="8" t="s">
        <v>3037</v>
      </c>
      <c r="G5" s="8" t="s">
        <v>3037</v>
      </c>
      <c r="H5" s="8" t="s">
        <v>3037</v>
      </c>
      <c r="I5" s="8" t="s">
        <v>3037</v>
      </c>
      <c r="J5" s="8" t="s">
        <v>3037</v>
      </c>
      <c r="K5" s="8" t="s">
        <v>3037</v>
      </c>
      <c r="L5" s="8" t="s">
        <v>3037</v>
      </c>
      <c r="M5" s="8" t="s">
        <v>3037</v>
      </c>
      <c r="N5" s="8" t="s">
        <v>3037</v>
      </c>
      <c r="O5" s="8" t="s">
        <v>3037</v>
      </c>
      <c r="P5" s="8" t="s">
        <v>3037</v>
      </c>
      <c r="Q5" s="8" t="s">
        <v>3037</v>
      </c>
      <c r="R5" s="8" t="s">
        <v>3037</v>
      </c>
      <c r="S5" s="8" t="s">
        <v>3037</v>
      </c>
      <c r="T5" s="8" t="s">
        <v>3037</v>
      </c>
      <c r="U5" s="8" t="s">
        <v>3037</v>
      </c>
      <c r="V5" s="8" t="s">
        <v>3037</v>
      </c>
      <c r="W5" s="8" t="s">
        <v>3037</v>
      </c>
      <c r="X5" s="8" t="s">
        <v>3037</v>
      </c>
      <c r="Y5" s="8" t="s">
        <v>3037</v>
      </c>
      <c r="Z5" s="8" t="s">
        <v>3037</v>
      </c>
      <c r="AA5" s="8" t="s">
        <v>3037</v>
      </c>
      <c r="AB5" s="8" t="s">
        <v>3037</v>
      </c>
      <c r="AC5" s="8" t="s">
        <v>3037</v>
      </c>
      <c r="AD5" s="8" t="s">
        <v>3037</v>
      </c>
      <c r="AE5" s="8" t="s">
        <v>3037</v>
      </c>
      <c r="AF5" s="8" t="s">
        <v>3037</v>
      </c>
      <c r="AG5" s="8" t="s">
        <v>3037</v>
      </c>
      <c r="AH5" s="8" t="s">
        <v>3037</v>
      </c>
      <c r="AI5" s="8" t="s">
        <v>3037</v>
      </c>
      <c r="AJ5" s="8" t="s">
        <v>3037</v>
      </c>
      <c r="AK5" s="8" t="s">
        <v>3037</v>
      </c>
      <c r="AL5" s="8" t="s">
        <v>3037</v>
      </c>
      <c r="AM5" s="8" t="s">
        <v>3037</v>
      </c>
      <c r="AN5" s="8" t="s">
        <v>3037</v>
      </c>
      <c r="AO5" s="8" t="s">
        <v>3037</v>
      </c>
      <c r="AP5" s="8" t="s">
        <v>3037</v>
      </c>
      <c r="AQ5" s="8" t="s">
        <v>3037</v>
      </c>
      <c r="AR5" s="8" t="s">
        <v>3037</v>
      </c>
      <c r="AS5" s="8" t="s">
        <v>3037</v>
      </c>
      <c r="AT5" s="8" t="s">
        <v>3037</v>
      </c>
      <c r="AU5" s="8" t="s">
        <v>3037</v>
      </c>
      <c r="AV5" s="8" t="s">
        <v>3037</v>
      </c>
      <c r="AW5" s="8" t="s">
        <v>3037</v>
      </c>
      <c r="AX5" s="8" t="s">
        <v>3037</v>
      </c>
      <c r="AY5" s="8" t="s">
        <v>3037</v>
      </c>
      <c r="AZ5" s="8" t="s">
        <v>3037</v>
      </c>
      <c r="BA5" s="8" t="s">
        <v>3037</v>
      </c>
      <c r="BB5" s="8" t="s">
        <v>3037</v>
      </c>
      <c r="BC5" s="8" t="s">
        <v>3037</v>
      </c>
      <c r="BD5" s="8" t="s">
        <v>3037</v>
      </c>
      <c r="BE5" s="8" t="s">
        <v>3037</v>
      </c>
      <c r="BF5" s="8" t="s">
        <v>3037</v>
      </c>
      <c r="BG5" s="8" t="s">
        <v>3037</v>
      </c>
      <c r="BH5" s="8" t="s">
        <v>3037</v>
      </c>
      <c r="BI5" s="8" t="s">
        <v>3037</v>
      </c>
      <c r="BJ5" s="8" t="s">
        <v>3037</v>
      </c>
      <c r="BK5" s="8" t="s">
        <v>3037</v>
      </c>
      <c r="BL5" s="8" t="s">
        <v>3037</v>
      </c>
      <c r="BM5" s="8" t="s">
        <v>3037</v>
      </c>
      <c r="BN5" s="8" t="s">
        <v>3037</v>
      </c>
      <c r="BO5" s="8" t="s">
        <v>3037</v>
      </c>
      <c r="BP5" s="8" t="s">
        <v>3037</v>
      </c>
      <c r="BQ5" s="8" t="s">
        <v>3037</v>
      </c>
      <c r="BR5" s="8" t="s">
        <v>3037</v>
      </c>
      <c r="BS5" s="8" t="s">
        <v>3037</v>
      </c>
      <c r="BT5" s="8" t="s">
        <v>3037</v>
      </c>
      <c r="BU5" s="8" t="s">
        <v>3037</v>
      </c>
      <c r="BV5" s="8" t="s">
        <v>3037</v>
      </c>
      <c r="BW5" s="8" t="s">
        <v>3037</v>
      </c>
      <c r="BX5" s="8" t="s">
        <v>3037</v>
      </c>
      <c r="BY5" s="8" t="s">
        <v>3037</v>
      </c>
      <c r="BZ5" s="8" t="s">
        <v>3037</v>
      </c>
      <c r="CA5" s="8" t="s">
        <v>3037</v>
      </c>
      <c r="CB5" s="8" t="s">
        <v>3037</v>
      </c>
      <c r="CC5" s="8" t="s">
        <v>3037</v>
      </c>
      <c r="CD5" s="8" t="s">
        <v>3037</v>
      </c>
      <c r="CE5" s="8" t="s">
        <v>3037</v>
      </c>
      <c r="CF5" s="8" t="s">
        <v>3037</v>
      </c>
      <c r="CG5" s="8" t="s">
        <v>3037</v>
      </c>
      <c r="CH5" s="8" t="s">
        <v>3037</v>
      </c>
      <c r="CI5" s="8" t="s">
        <v>3037</v>
      </c>
      <c r="CJ5" s="8" t="s">
        <v>3037</v>
      </c>
      <c r="CK5" s="8" t="s">
        <v>3037</v>
      </c>
      <c r="CL5" s="8" t="s">
        <v>3037</v>
      </c>
      <c r="CM5" s="8" t="s">
        <v>3037</v>
      </c>
      <c r="CN5" s="8" t="s">
        <v>3037</v>
      </c>
      <c r="CO5" s="8" t="s">
        <v>3037</v>
      </c>
      <c r="CP5" s="8" t="s">
        <v>3037</v>
      </c>
      <c r="CQ5" s="8" t="s">
        <v>3037</v>
      </c>
      <c r="CR5" s="8" t="s">
        <v>3037</v>
      </c>
      <c r="CS5" s="8" t="s">
        <v>3037</v>
      </c>
      <c r="CT5" s="8" t="s">
        <v>3037</v>
      </c>
      <c r="CU5" s="8" t="s">
        <v>3037</v>
      </c>
      <c r="CV5" s="8" t="s">
        <v>3037</v>
      </c>
      <c r="CW5" s="8" t="s">
        <v>3037</v>
      </c>
      <c r="CX5" s="8" t="s">
        <v>3037</v>
      </c>
      <c r="CY5" s="8" t="s">
        <v>3037</v>
      </c>
      <c r="CZ5" s="8" t="s">
        <v>3037</v>
      </c>
      <c r="DA5" s="8" t="s">
        <v>3037</v>
      </c>
      <c r="DB5" s="8" t="s">
        <v>3037</v>
      </c>
      <c r="DC5" s="8" t="s">
        <v>3037</v>
      </c>
      <c r="DD5" s="8" t="s">
        <v>3037</v>
      </c>
      <c r="DE5" s="8" t="s">
        <v>3037</v>
      </c>
      <c r="DF5" s="8" t="s">
        <v>3037</v>
      </c>
      <c r="DG5" s="8" t="s">
        <v>3037</v>
      </c>
      <c r="DH5" s="8" t="s">
        <v>3037</v>
      </c>
      <c r="DI5" s="8" t="s">
        <v>3037</v>
      </c>
      <c r="DJ5" s="8" t="s">
        <v>3037</v>
      </c>
      <c r="DK5" s="8" t="s">
        <v>3037</v>
      </c>
      <c r="DL5" s="8" t="s">
        <v>3037</v>
      </c>
      <c r="DM5" s="8" t="s">
        <v>3037</v>
      </c>
      <c r="DN5" s="8" t="s">
        <v>3037</v>
      </c>
      <c r="DO5" s="8" t="s">
        <v>3037</v>
      </c>
      <c r="DP5" s="8" t="s">
        <v>3037</v>
      </c>
      <c r="DQ5" s="8" t="s">
        <v>3037</v>
      </c>
      <c r="DR5" s="8" t="s">
        <v>3037</v>
      </c>
      <c r="DS5" s="8" t="s">
        <v>3037</v>
      </c>
      <c r="DT5" s="8" t="s">
        <v>3037</v>
      </c>
      <c r="DU5" s="8" t="s">
        <v>3037</v>
      </c>
      <c r="DV5" s="8" t="s">
        <v>3037</v>
      </c>
      <c r="DW5" s="8" t="s">
        <v>3037</v>
      </c>
      <c r="DX5" s="8" t="s">
        <v>3037</v>
      </c>
      <c r="DY5" s="8" t="s">
        <v>3037</v>
      </c>
      <c r="DZ5" s="8" t="s">
        <v>3037</v>
      </c>
      <c r="EA5" s="8" t="s">
        <v>3037</v>
      </c>
      <c r="EB5" s="8" t="s">
        <v>3037</v>
      </c>
      <c r="EC5" s="8" t="s">
        <v>3037</v>
      </c>
      <c r="ED5" s="8" t="s">
        <v>3037</v>
      </c>
      <c r="EE5" s="8" t="s">
        <v>3037</v>
      </c>
      <c r="EF5" s="8" t="s">
        <v>3037</v>
      </c>
      <c r="EG5" s="8" t="s">
        <v>3037</v>
      </c>
      <c r="EH5" s="8" t="s">
        <v>3037</v>
      </c>
      <c r="EI5" s="8" t="s">
        <v>3037</v>
      </c>
      <c r="EJ5" s="8" t="s">
        <v>3037</v>
      </c>
      <c r="EK5" s="8" t="s">
        <v>3037</v>
      </c>
      <c r="EL5" s="8" t="s">
        <v>3037</v>
      </c>
      <c r="EM5" s="8" t="s">
        <v>3037</v>
      </c>
      <c r="EN5" s="8" t="s">
        <v>3037</v>
      </c>
      <c r="EO5" s="8" t="s">
        <v>3037</v>
      </c>
      <c r="EP5" s="8" t="s">
        <v>3037</v>
      </c>
      <c r="EQ5" s="8" t="s">
        <v>3037</v>
      </c>
      <c r="ER5" s="8" t="s">
        <v>3037</v>
      </c>
      <c r="ES5" s="8" t="s">
        <v>3037</v>
      </c>
      <c r="ET5" s="8" t="s">
        <v>3037</v>
      </c>
      <c r="EU5" s="8" t="s">
        <v>3037</v>
      </c>
      <c r="EV5" s="8" t="s">
        <v>3037</v>
      </c>
      <c r="EW5" s="8" t="s">
        <v>3037</v>
      </c>
      <c r="EX5" s="8" t="s">
        <v>3037</v>
      </c>
      <c r="EY5" s="8" t="s">
        <v>3037</v>
      </c>
      <c r="EZ5" s="8" t="s">
        <v>3037</v>
      </c>
      <c r="FA5" s="8" t="s">
        <v>3037</v>
      </c>
      <c r="FB5" s="8" t="s">
        <v>3037</v>
      </c>
      <c r="FC5" s="8" t="s">
        <v>3037</v>
      </c>
      <c r="FD5" s="8" t="s">
        <v>3037</v>
      </c>
      <c r="FE5" s="8" t="s">
        <v>3037</v>
      </c>
      <c r="FF5" s="8" t="s">
        <v>3037</v>
      </c>
      <c r="FG5" s="8" t="s">
        <v>3037</v>
      </c>
      <c r="FH5" s="8" t="s">
        <v>3037</v>
      </c>
      <c r="FI5" s="8" t="s">
        <v>3037</v>
      </c>
      <c r="FJ5" s="8" t="s">
        <v>3037</v>
      </c>
      <c r="FK5" s="8" t="s">
        <v>3037</v>
      </c>
      <c r="FL5" s="8" t="s">
        <v>3037</v>
      </c>
      <c r="FM5" s="8" t="s">
        <v>3037</v>
      </c>
      <c r="FN5" s="8" t="s">
        <v>3037</v>
      </c>
      <c r="FO5" s="8" t="s">
        <v>3037</v>
      </c>
      <c r="FP5" s="8" t="s">
        <v>3037</v>
      </c>
      <c r="FQ5" s="8" t="s">
        <v>3037</v>
      </c>
      <c r="FR5" s="8" t="s">
        <v>3037</v>
      </c>
      <c r="FS5" s="8" t="s">
        <v>3037</v>
      </c>
      <c r="FT5" s="8" t="s">
        <v>3037</v>
      </c>
      <c r="FU5" s="8" t="s">
        <v>3037</v>
      </c>
      <c r="FV5" s="8" t="s">
        <v>3037</v>
      </c>
      <c r="FW5" s="8" t="s">
        <v>3037</v>
      </c>
      <c r="FX5" s="8" t="s">
        <v>3037</v>
      </c>
      <c r="FY5" s="8" t="s">
        <v>3037</v>
      </c>
      <c r="FZ5" s="8" t="s">
        <v>3037</v>
      </c>
      <c r="GA5" s="8" t="s">
        <v>3037</v>
      </c>
      <c r="GB5" s="8" t="s">
        <v>3037</v>
      </c>
      <c r="GC5" s="8" t="s">
        <v>3037</v>
      </c>
      <c r="GD5" s="8" t="s">
        <v>3037</v>
      </c>
      <c r="GE5" s="8" t="s">
        <v>3037</v>
      </c>
      <c r="GF5" s="8" t="s">
        <v>3037</v>
      </c>
      <c r="GG5" s="8" t="s">
        <v>3037</v>
      </c>
      <c r="GH5" s="8" t="s">
        <v>3037</v>
      </c>
      <c r="GI5" s="8" t="s">
        <v>3037</v>
      </c>
      <c r="GJ5" s="8" t="s">
        <v>3037</v>
      </c>
      <c r="GK5" s="8" t="s">
        <v>3037</v>
      </c>
      <c r="GL5" s="8" t="s">
        <v>3037</v>
      </c>
      <c r="GM5" s="8" t="s">
        <v>3037</v>
      </c>
      <c r="GN5" s="8" t="s">
        <v>3037</v>
      </c>
      <c r="GO5" s="8" t="s">
        <v>3037</v>
      </c>
      <c r="GP5" s="8" t="s">
        <v>3037</v>
      </c>
      <c r="GQ5" s="8" t="s">
        <v>3037</v>
      </c>
      <c r="GR5" s="8" t="s">
        <v>3037</v>
      </c>
      <c r="GS5" s="8" t="s">
        <v>3037</v>
      </c>
      <c r="GT5" s="8" t="s">
        <v>3037</v>
      </c>
      <c r="GU5" s="8" t="s">
        <v>3037</v>
      </c>
      <c r="GV5" s="8" t="s">
        <v>3037</v>
      </c>
      <c r="GW5" s="8" t="s">
        <v>3037</v>
      </c>
      <c r="GX5" s="8" t="s">
        <v>3037</v>
      </c>
      <c r="GY5" s="8" t="s">
        <v>3037</v>
      </c>
      <c r="GZ5" s="8" t="s">
        <v>3037</v>
      </c>
      <c r="HA5" s="8" t="s">
        <v>3037</v>
      </c>
      <c r="HB5" s="8" t="s">
        <v>3037</v>
      </c>
      <c r="HC5" s="8" t="s">
        <v>3037</v>
      </c>
      <c r="HD5" s="8" t="s">
        <v>3037</v>
      </c>
      <c r="HE5" s="8" t="s">
        <v>3037</v>
      </c>
      <c r="HF5" s="8" t="s">
        <v>3037</v>
      </c>
      <c r="HG5" s="8" t="s">
        <v>3037</v>
      </c>
      <c r="HH5" s="8" t="s">
        <v>3037</v>
      </c>
      <c r="HI5" s="8" t="s">
        <v>3037</v>
      </c>
      <c r="HJ5" s="8" t="s">
        <v>3037</v>
      </c>
      <c r="HK5" s="8" t="s">
        <v>3037</v>
      </c>
      <c r="HL5" s="8" t="s">
        <v>3037</v>
      </c>
      <c r="HM5" s="8" t="s">
        <v>3037</v>
      </c>
    </row>
    <row r="6" spans="1:22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</row>
    <row r="7" spans="1:22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</row>
    <row r="8" spans="1:22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</row>
    <row r="9" spans="1:22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</row>
    <row r="10" spans="1:221">
      <c r="A10" s="4" t="s">
        <v>258</v>
      </c>
      <c r="B10" s="8" t="s">
        <v>2734</v>
      </c>
      <c r="C10" s="8" t="s">
        <v>2735</v>
      </c>
      <c r="D10" s="8" t="s">
        <v>2736</v>
      </c>
      <c r="E10" s="8" t="s">
        <v>2737</v>
      </c>
      <c r="F10" s="8" t="s">
        <v>2738</v>
      </c>
      <c r="G10" s="8" t="s">
        <v>2739</v>
      </c>
      <c r="H10" s="8" t="s">
        <v>2740</v>
      </c>
      <c r="I10" s="8" t="s">
        <v>2741</v>
      </c>
      <c r="J10" s="8" t="s">
        <v>2742</v>
      </c>
      <c r="K10" s="8" t="s">
        <v>2743</v>
      </c>
      <c r="L10" s="8" t="s">
        <v>2744</v>
      </c>
      <c r="M10" s="8" t="s">
        <v>2745</v>
      </c>
      <c r="N10" s="8" t="s">
        <v>2746</v>
      </c>
      <c r="O10" s="8" t="s">
        <v>2747</v>
      </c>
      <c r="P10" s="8" t="s">
        <v>2748</v>
      </c>
      <c r="Q10" s="8" t="s">
        <v>2749</v>
      </c>
      <c r="R10" s="8" t="s">
        <v>2750</v>
      </c>
      <c r="S10" s="8" t="s">
        <v>2751</v>
      </c>
      <c r="T10" s="8" t="s">
        <v>2752</v>
      </c>
      <c r="U10" s="8" t="s">
        <v>2753</v>
      </c>
      <c r="V10" s="8" t="s">
        <v>2754</v>
      </c>
      <c r="W10" s="8" t="s">
        <v>2755</v>
      </c>
      <c r="X10" s="8" t="s">
        <v>2756</v>
      </c>
      <c r="Y10" s="8" t="s">
        <v>2757</v>
      </c>
      <c r="Z10" s="8" t="s">
        <v>2758</v>
      </c>
      <c r="AA10" s="8" t="s">
        <v>2759</v>
      </c>
      <c r="AB10" s="8" t="s">
        <v>2760</v>
      </c>
      <c r="AC10" s="8" t="s">
        <v>2761</v>
      </c>
      <c r="AD10" s="8" t="s">
        <v>2762</v>
      </c>
      <c r="AE10" s="8" t="s">
        <v>2763</v>
      </c>
      <c r="AF10" s="8" t="s">
        <v>2764</v>
      </c>
      <c r="AG10" s="8" t="s">
        <v>2765</v>
      </c>
      <c r="AH10" s="8" t="s">
        <v>2766</v>
      </c>
      <c r="AI10" s="8" t="s">
        <v>2767</v>
      </c>
      <c r="AJ10" s="8" t="s">
        <v>2768</v>
      </c>
      <c r="AK10" s="8" t="s">
        <v>2769</v>
      </c>
      <c r="AL10" s="8" t="s">
        <v>2770</v>
      </c>
      <c r="AM10" s="8" t="s">
        <v>2771</v>
      </c>
      <c r="AN10" s="8" t="s">
        <v>2772</v>
      </c>
      <c r="AO10" s="8" t="s">
        <v>2773</v>
      </c>
      <c r="AP10" s="8" t="s">
        <v>2774</v>
      </c>
      <c r="AQ10" s="8" t="s">
        <v>2775</v>
      </c>
      <c r="AR10" s="8" t="s">
        <v>2776</v>
      </c>
      <c r="AS10" s="8" t="s">
        <v>2777</v>
      </c>
      <c r="AT10" s="8" t="s">
        <v>2778</v>
      </c>
      <c r="AU10" s="8" t="s">
        <v>2779</v>
      </c>
      <c r="AV10" s="8" t="s">
        <v>2780</v>
      </c>
      <c r="AW10" s="8" t="s">
        <v>2781</v>
      </c>
      <c r="AX10" s="8" t="s">
        <v>2782</v>
      </c>
      <c r="AY10" s="8" t="s">
        <v>2783</v>
      </c>
      <c r="AZ10" s="8" t="s">
        <v>2784</v>
      </c>
      <c r="BA10" s="8" t="s">
        <v>2785</v>
      </c>
      <c r="BB10" s="8" t="s">
        <v>2786</v>
      </c>
      <c r="BC10" s="8" t="s">
        <v>2787</v>
      </c>
      <c r="BD10" s="8" t="s">
        <v>2788</v>
      </c>
      <c r="BE10" s="8" t="s">
        <v>2789</v>
      </c>
      <c r="BF10" s="8" t="s">
        <v>2790</v>
      </c>
      <c r="BG10" s="8" t="s">
        <v>2791</v>
      </c>
      <c r="BH10" s="8" t="s">
        <v>2792</v>
      </c>
      <c r="BI10" s="8" t="s">
        <v>2793</v>
      </c>
      <c r="BJ10" s="8" t="s">
        <v>2794</v>
      </c>
      <c r="BK10" s="8" t="s">
        <v>2795</v>
      </c>
      <c r="BL10" s="8" t="s">
        <v>2796</v>
      </c>
      <c r="BM10" s="8" t="s">
        <v>2797</v>
      </c>
      <c r="BN10" s="8" t="s">
        <v>2798</v>
      </c>
      <c r="BO10" s="8" t="s">
        <v>2799</v>
      </c>
      <c r="BP10" s="8" t="s">
        <v>2800</v>
      </c>
      <c r="BQ10" s="8" t="s">
        <v>2801</v>
      </c>
      <c r="BR10" s="8" t="s">
        <v>2802</v>
      </c>
      <c r="BS10" s="8" t="s">
        <v>2803</v>
      </c>
      <c r="BT10" s="8" t="s">
        <v>2804</v>
      </c>
      <c r="BU10" s="8" t="s">
        <v>2805</v>
      </c>
      <c r="BV10" s="8" t="s">
        <v>2806</v>
      </c>
      <c r="BW10" s="8" t="s">
        <v>2807</v>
      </c>
      <c r="BX10" s="8" t="s">
        <v>2808</v>
      </c>
      <c r="BY10" s="8" t="s">
        <v>2809</v>
      </c>
      <c r="BZ10" s="8" t="s">
        <v>2810</v>
      </c>
      <c r="CA10" s="8" t="s">
        <v>2811</v>
      </c>
      <c r="CB10" s="8" t="s">
        <v>2812</v>
      </c>
      <c r="CC10" s="8" t="s">
        <v>2813</v>
      </c>
      <c r="CD10" s="8" t="s">
        <v>2814</v>
      </c>
      <c r="CE10" s="8" t="s">
        <v>2815</v>
      </c>
      <c r="CF10" s="8" t="s">
        <v>2816</v>
      </c>
      <c r="CG10" s="8" t="s">
        <v>2817</v>
      </c>
      <c r="CH10" s="8" t="s">
        <v>2818</v>
      </c>
      <c r="CI10" s="8" t="s">
        <v>2819</v>
      </c>
      <c r="CJ10" s="8" t="s">
        <v>2820</v>
      </c>
      <c r="CK10" s="8" t="s">
        <v>2821</v>
      </c>
      <c r="CL10" s="8" t="s">
        <v>2822</v>
      </c>
      <c r="CM10" s="8" t="s">
        <v>2823</v>
      </c>
      <c r="CN10" s="8" t="s">
        <v>2824</v>
      </c>
      <c r="CO10" s="8" t="s">
        <v>2825</v>
      </c>
      <c r="CP10" s="8" t="s">
        <v>2826</v>
      </c>
      <c r="CQ10" s="8" t="s">
        <v>2827</v>
      </c>
      <c r="CR10" s="8" t="s">
        <v>2828</v>
      </c>
      <c r="CS10" s="8" t="s">
        <v>2829</v>
      </c>
      <c r="CT10" s="8" t="s">
        <v>2830</v>
      </c>
      <c r="CU10" s="8" t="s">
        <v>2831</v>
      </c>
      <c r="CV10" s="8" t="s">
        <v>2832</v>
      </c>
      <c r="CW10" s="8" t="s">
        <v>2833</v>
      </c>
      <c r="CX10" s="8" t="s">
        <v>2834</v>
      </c>
      <c r="CY10" s="8" t="s">
        <v>2835</v>
      </c>
      <c r="CZ10" s="8" t="s">
        <v>2836</v>
      </c>
      <c r="DA10" s="8" t="s">
        <v>2837</v>
      </c>
      <c r="DB10" s="8" t="s">
        <v>2838</v>
      </c>
      <c r="DC10" s="8" t="s">
        <v>2839</v>
      </c>
      <c r="DD10" s="8" t="s">
        <v>2840</v>
      </c>
      <c r="DE10" s="8" t="s">
        <v>2841</v>
      </c>
      <c r="DF10" s="8" t="s">
        <v>2842</v>
      </c>
      <c r="DG10" s="8" t="s">
        <v>2843</v>
      </c>
      <c r="DH10" s="8" t="s">
        <v>2844</v>
      </c>
      <c r="DI10" s="8" t="s">
        <v>2845</v>
      </c>
      <c r="DJ10" s="8" t="s">
        <v>2846</v>
      </c>
      <c r="DK10" s="8" t="s">
        <v>2847</v>
      </c>
      <c r="DL10" s="8" t="s">
        <v>2848</v>
      </c>
      <c r="DM10" s="8" t="s">
        <v>2849</v>
      </c>
      <c r="DN10" s="8" t="s">
        <v>2850</v>
      </c>
      <c r="DO10" s="8" t="s">
        <v>2851</v>
      </c>
      <c r="DP10" s="8" t="s">
        <v>2852</v>
      </c>
      <c r="DQ10" s="8" t="s">
        <v>2853</v>
      </c>
      <c r="DR10" s="8" t="s">
        <v>2854</v>
      </c>
      <c r="DS10" s="8" t="s">
        <v>2855</v>
      </c>
      <c r="DT10" s="8" t="s">
        <v>2856</v>
      </c>
      <c r="DU10" s="8" t="s">
        <v>2857</v>
      </c>
      <c r="DV10" s="8" t="s">
        <v>2858</v>
      </c>
      <c r="DW10" s="8" t="s">
        <v>2859</v>
      </c>
      <c r="DX10" s="8" t="s">
        <v>2860</v>
      </c>
      <c r="DY10" s="8" t="s">
        <v>2861</v>
      </c>
      <c r="DZ10" s="8" t="s">
        <v>2862</v>
      </c>
      <c r="EA10" s="8" t="s">
        <v>2863</v>
      </c>
      <c r="EB10" s="8" t="s">
        <v>2864</v>
      </c>
      <c r="EC10" s="8" t="s">
        <v>2865</v>
      </c>
      <c r="ED10" s="8" t="s">
        <v>2866</v>
      </c>
      <c r="EE10" s="8" t="s">
        <v>2867</v>
      </c>
      <c r="EF10" s="8" t="s">
        <v>2868</v>
      </c>
      <c r="EG10" s="8" t="s">
        <v>2869</v>
      </c>
      <c r="EH10" s="8" t="s">
        <v>2870</v>
      </c>
      <c r="EI10" s="8" t="s">
        <v>2871</v>
      </c>
      <c r="EJ10" s="8" t="s">
        <v>2872</v>
      </c>
      <c r="EK10" s="8" t="s">
        <v>2873</v>
      </c>
      <c r="EL10" s="8" t="s">
        <v>2874</v>
      </c>
      <c r="EM10" s="8" t="s">
        <v>2875</v>
      </c>
      <c r="EN10" s="8" t="s">
        <v>2876</v>
      </c>
      <c r="EO10" s="8" t="s">
        <v>2877</v>
      </c>
      <c r="EP10" s="8" t="s">
        <v>2878</v>
      </c>
      <c r="EQ10" s="8" t="s">
        <v>2879</v>
      </c>
      <c r="ER10" s="8" t="s">
        <v>2880</v>
      </c>
      <c r="ES10" s="8" t="s">
        <v>2881</v>
      </c>
      <c r="ET10" s="8" t="s">
        <v>2882</v>
      </c>
      <c r="EU10" s="8" t="s">
        <v>2883</v>
      </c>
      <c r="EV10" s="8" t="s">
        <v>2884</v>
      </c>
      <c r="EW10" s="8" t="s">
        <v>2885</v>
      </c>
      <c r="EX10" s="8" t="s">
        <v>2886</v>
      </c>
      <c r="EY10" s="8" t="s">
        <v>2887</v>
      </c>
      <c r="EZ10" s="8" t="s">
        <v>2888</v>
      </c>
      <c r="FA10" s="8" t="s">
        <v>2889</v>
      </c>
      <c r="FB10" s="8" t="s">
        <v>2890</v>
      </c>
      <c r="FC10" s="8" t="s">
        <v>2891</v>
      </c>
      <c r="FD10" s="8" t="s">
        <v>2892</v>
      </c>
      <c r="FE10" s="8" t="s">
        <v>2893</v>
      </c>
      <c r="FF10" s="8" t="s">
        <v>2894</v>
      </c>
      <c r="FG10" s="8" t="s">
        <v>2895</v>
      </c>
      <c r="FH10" s="8" t="s">
        <v>2896</v>
      </c>
      <c r="FI10" s="8" t="s">
        <v>2897</v>
      </c>
      <c r="FJ10" s="8" t="s">
        <v>2898</v>
      </c>
      <c r="FK10" s="8" t="s">
        <v>2899</v>
      </c>
      <c r="FL10" s="8" t="s">
        <v>2900</v>
      </c>
      <c r="FM10" s="8" t="s">
        <v>2901</v>
      </c>
      <c r="FN10" s="8" t="s">
        <v>2902</v>
      </c>
      <c r="FO10" s="8" t="s">
        <v>2903</v>
      </c>
      <c r="FP10" s="8" t="s">
        <v>2904</v>
      </c>
      <c r="FQ10" s="8" t="s">
        <v>2905</v>
      </c>
      <c r="FR10" s="8" t="s">
        <v>2906</v>
      </c>
      <c r="FS10" s="8" t="s">
        <v>2907</v>
      </c>
      <c r="FT10" s="8" t="s">
        <v>2908</v>
      </c>
      <c r="FU10" s="8" t="s">
        <v>2909</v>
      </c>
      <c r="FV10" s="8" t="s">
        <v>2910</v>
      </c>
      <c r="FW10" s="8" t="s">
        <v>2911</v>
      </c>
      <c r="FX10" s="8" t="s">
        <v>2912</v>
      </c>
      <c r="FY10" s="8" t="s">
        <v>2913</v>
      </c>
      <c r="FZ10" s="8" t="s">
        <v>2914</v>
      </c>
      <c r="GA10" s="8" t="s">
        <v>2915</v>
      </c>
      <c r="GB10" s="8" t="s">
        <v>2916</v>
      </c>
      <c r="GC10" s="8" t="s">
        <v>2917</v>
      </c>
      <c r="GD10" s="8" t="s">
        <v>2918</v>
      </c>
      <c r="GE10" s="8" t="s">
        <v>2919</v>
      </c>
      <c r="GF10" s="8" t="s">
        <v>2920</v>
      </c>
      <c r="GG10" s="8" t="s">
        <v>2921</v>
      </c>
      <c r="GH10" s="8" t="s">
        <v>2922</v>
      </c>
      <c r="GI10" s="8" t="s">
        <v>2923</v>
      </c>
      <c r="GJ10" s="8" t="s">
        <v>2924</v>
      </c>
      <c r="GK10" s="8" t="s">
        <v>2925</v>
      </c>
      <c r="GL10" s="8" t="s">
        <v>2926</v>
      </c>
      <c r="GM10" s="8" t="s">
        <v>2927</v>
      </c>
      <c r="GN10" s="8" t="s">
        <v>2928</v>
      </c>
      <c r="GO10" s="8" t="s">
        <v>2929</v>
      </c>
      <c r="GP10" s="8" t="s">
        <v>2930</v>
      </c>
      <c r="GQ10" s="8" t="s">
        <v>2931</v>
      </c>
      <c r="GR10" s="8" t="s">
        <v>2932</v>
      </c>
      <c r="GS10" s="8" t="s">
        <v>2933</v>
      </c>
      <c r="GT10" s="8" t="s">
        <v>2934</v>
      </c>
      <c r="GU10" s="8" t="s">
        <v>2935</v>
      </c>
      <c r="GV10" s="8" t="s">
        <v>2936</v>
      </c>
      <c r="GW10" s="8" t="s">
        <v>2937</v>
      </c>
      <c r="GX10" s="8" t="s">
        <v>2938</v>
      </c>
      <c r="GY10" s="8" t="s">
        <v>2939</v>
      </c>
      <c r="GZ10" s="8" t="s">
        <v>2940</v>
      </c>
      <c r="HA10" s="8" t="s">
        <v>2941</v>
      </c>
      <c r="HB10" s="8" t="s">
        <v>2942</v>
      </c>
      <c r="HC10" s="8" t="s">
        <v>2943</v>
      </c>
      <c r="HD10" s="8" t="s">
        <v>2944</v>
      </c>
      <c r="HE10" s="8" t="s">
        <v>2945</v>
      </c>
      <c r="HF10" s="8" t="s">
        <v>2946</v>
      </c>
      <c r="HG10" s="8" t="s">
        <v>2947</v>
      </c>
      <c r="HH10" s="8" t="s">
        <v>2948</v>
      </c>
      <c r="HI10" s="8" t="s">
        <v>2949</v>
      </c>
      <c r="HJ10" s="8" t="s">
        <v>2950</v>
      </c>
      <c r="HK10" s="8" t="s">
        <v>2951</v>
      </c>
      <c r="HL10" s="8" t="s">
        <v>2952</v>
      </c>
      <c r="HM10" s="8" t="s">
        <v>2953</v>
      </c>
    </row>
    <row r="11" spans="1:221">
      <c r="A11" s="10">
        <v>42036</v>
      </c>
      <c r="B11" s="9">
        <v>2.6059999999999999</v>
      </c>
      <c r="C11" s="9">
        <v>5.0309999999999997</v>
      </c>
      <c r="D11" s="9">
        <v>2.5920000000000001</v>
      </c>
      <c r="E11" s="9">
        <v>2.4390000000000001</v>
      </c>
      <c r="F11" s="9">
        <v>0.65100000000000002</v>
      </c>
      <c r="G11" s="9">
        <v>0.29399999999999998</v>
      </c>
      <c r="H11" s="9">
        <v>0.35699999999999998</v>
      </c>
      <c r="I11" s="9">
        <v>11.8</v>
      </c>
      <c r="J11" s="9">
        <v>6.6150000000000002</v>
      </c>
      <c r="K11" s="9">
        <v>5.1849999999999996</v>
      </c>
      <c r="L11" s="9">
        <v>128.90799999999999</v>
      </c>
      <c r="M11" s="9">
        <v>69.525999999999996</v>
      </c>
      <c r="N11" s="9">
        <v>59.381999999999998</v>
      </c>
      <c r="O11" s="9">
        <v>30.582999999999998</v>
      </c>
      <c r="P11" s="9">
        <v>16.471</v>
      </c>
      <c r="Q11" s="9">
        <v>14.113</v>
      </c>
      <c r="R11" s="9">
        <v>9.4179999999999993</v>
      </c>
      <c r="S11" s="9">
        <v>5.0439999999999996</v>
      </c>
      <c r="T11" s="9">
        <v>4.3739999999999997</v>
      </c>
      <c r="U11" s="9">
        <v>8.3010000000000002</v>
      </c>
      <c r="V11" s="9">
        <v>4.7759999999999998</v>
      </c>
      <c r="W11" s="9">
        <v>3.5249999999999999</v>
      </c>
      <c r="X11" s="9">
        <v>12.864000000000001</v>
      </c>
      <c r="Y11" s="9">
        <v>6.65</v>
      </c>
      <c r="Z11" s="9">
        <v>6.2140000000000004</v>
      </c>
      <c r="AA11" s="9">
        <v>98.325000000000003</v>
      </c>
      <c r="AB11" s="9">
        <v>53.055</v>
      </c>
      <c r="AC11" s="9">
        <v>45.268999999999998</v>
      </c>
      <c r="AD11" s="9">
        <v>51.436</v>
      </c>
      <c r="AE11" s="9">
        <v>26.46</v>
      </c>
      <c r="AF11" s="9">
        <v>24.975999999999999</v>
      </c>
      <c r="AG11" s="9">
        <v>16.149999999999999</v>
      </c>
      <c r="AH11" s="9">
        <v>7.8819999999999997</v>
      </c>
      <c r="AI11" s="9">
        <v>8.2680000000000007</v>
      </c>
      <c r="AJ11" s="9">
        <v>15.728</v>
      </c>
      <c r="AK11" s="9">
        <v>7.9889999999999999</v>
      </c>
      <c r="AL11" s="9">
        <v>7.7389999999999999</v>
      </c>
      <c r="AM11" s="9">
        <v>19.558</v>
      </c>
      <c r="AN11" s="9">
        <v>10.589</v>
      </c>
      <c r="AO11" s="9">
        <v>8.968</v>
      </c>
      <c r="AP11" s="9">
        <v>46.889000000000003</v>
      </c>
      <c r="AQ11" s="9">
        <v>26.594999999999999</v>
      </c>
      <c r="AR11" s="9">
        <v>20.292999999999999</v>
      </c>
      <c r="AS11" s="9">
        <v>22.38</v>
      </c>
      <c r="AT11" s="9">
        <v>13.789</v>
      </c>
      <c r="AU11" s="9">
        <v>8.59</v>
      </c>
      <c r="AV11" s="9">
        <v>24.509</v>
      </c>
      <c r="AW11" s="9">
        <v>12.805999999999999</v>
      </c>
      <c r="AX11" s="9">
        <v>11.702999999999999</v>
      </c>
      <c r="AY11" s="9">
        <v>15.013</v>
      </c>
      <c r="AZ11" s="9">
        <v>7.508</v>
      </c>
      <c r="BA11" s="9">
        <v>7.5049999999999999</v>
      </c>
      <c r="BB11" s="9">
        <v>9.4960000000000004</v>
      </c>
      <c r="BC11" s="9">
        <v>5.298</v>
      </c>
      <c r="BD11" s="9">
        <v>4.1980000000000004</v>
      </c>
      <c r="BE11" s="9">
        <v>11.151999999999999</v>
      </c>
      <c r="BF11" s="9">
        <v>5.7690000000000001</v>
      </c>
      <c r="BG11" s="9">
        <v>5.3819999999999997</v>
      </c>
      <c r="BH11" s="9">
        <v>117.756</v>
      </c>
      <c r="BI11" s="9">
        <v>63.756999999999998</v>
      </c>
      <c r="BJ11" s="9">
        <v>54</v>
      </c>
      <c r="BK11" s="9">
        <v>8.6509999999999998</v>
      </c>
      <c r="BL11" s="9">
        <v>8.298</v>
      </c>
      <c r="BM11" s="9">
        <v>9.0640000000000001</v>
      </c>
      <c r="BN11" s="9">
        <v>168.83799999999999</v>
      </c>
      <c r="BO11" s="9">
        <v>87.3</v>
      </c>
      <c r="BP11" s="9">
        <v>81.537999999999997</v>
      </c>
      <c r="BQ11" s="9">
        <v>29.05</v>
      </c>
      <c r="BR11" s="9">
        <v>15.308999999999999</v>
      </c>
      <c r="BS11" s="9">
        <v>13.741</v>
      </c>
      <c r="BT11" s="9">
        <v>21.155999999999999</v>
      </c>
      <c r="BU11" s="9">
        <v>11.081</v>
      </c>
      <c r="BV11" s="9">
        <v>10.074999999999999</v>
      </c>
      <c r="BW11" s="9">
        <v>14.061999999999999</v>
      </c>
      <c r="BX11" s="9">
        <v>7.1159999999999997</v>
      </c>
      <c r="BY11" s="9">
        <v>6.9450000000000003</v>
      </c>
      <c r="BZ11" s="9">
        <v>7.0949999999999998</v>
      </c>
      <c r="CA11" s="9">
        <v>3.9649999999999999</v>
      </c>
      <c r="CB11" s="9">
        <v>3.13</v>
      </c>
      <c r="CC11" s="9">
        <v>0.86799999999999999</v>
      </c>
      <c r="CD11" s="9">
        <v>0.39</v>
      </c>
      <c r="CE11" s="9">
        <v>0.47799999999999998</v>
      </c>
      <c r="CF11" s="9">
        <v>2.7749999999999999</v>
      </c>
      <c r="CG11" s="9">
        <v>1.704</v>
      </c>
      <c r="CH11" s="9">
        <v>1.07</v>
      </c>
      <c r="CI11" s="9">
        <v>5.1189999999999998</v>
      </c>
      <c r="CJ11" s="9">
        <v>2.524</v>
      </c>
      <c r="CK11" s="9">
        <v>2.5950000000000002</v>
      </c>
      <c r="CL11" s="9">
        <v>12.311</v>
      </c>
      <c r="CM11" s="9">
        <v>5.7729999999999997</v>
      </c>
      <c r="CN11" s="9">
        <v>6.5380000000000003</v>
      </c>
      <c r="CO11" s="9">
        <v>8.1590000000000007</v>
      </c>
      <c r="CP11" s="9">
        <v>3.9079999999999999</v>
      </c>
      <c r="CQ11" s="9">
        <v>4.2510000000000003</v>
      </c>
      <c r="CR11" s="9">
        <v>0.19700000000000001</v>
      </c>
      <c r="CS11" s="9">
        <v>0</v>
      </c>
      <c r="CT11" s="9">
        <v>0.19700000000000001</v>
      </c>
      <c r="CU11" s="9">
        <v>4.1529999999999996</v>
      </c>
      <c r="CV11" s="9">
        <v>1.865</v>
      </c>
      <c r="CW11" s="9">
        <v>2.2879999999999998</v>
      </c>
      <c r="CX11" s="9">
        <v>6.734</v>
      </c>
      <c r="CY11" s="9">
        <v>4.2249999999999996</v>
      </c>
      <c r="CZ11" s="9">
        <v>2.5089999999999999</v>
      </c>
      <c r="DA11" s="9">
        <v>3.2509999999999999</v>
      </c>
      <c r="DB11" s="9">
        <v>2.1080000000000001</v>
      </c>
      <c r="DC11" s="9">
        <v>1.1439999999999999</v>
      </c>
      <c r="DD11" s="9">
        <v>2.9929999999999999</v>
      </c>
      <c r="DE11" s="9">
        <v>1.861</v>
      </c>
      <c r="DF11" s="9">
        <v>1.1319999999999999</v>
      </c>
      <c r="DG11" s="9">
        <v>0.1</v>
      </c>
      <c r="DH11" s="9">
        <v>0.1</v>
      </c>
      <c r="DI11" s="9">
        <v>0</v>
      </c>
      <c r="DJ11" s="9">
        <v>3.7410000000000001</v>
      </c>
      <c r="DK11" s="9">
        <v>2.363</v>
      </c>
      <c r="DL11" s="9">
        <v>1.3779999999999999</v>
      </c>
      <c r="DM11" s="9">
        <v>211.03899999999999</v>
      </c>
      <c r="DN11" s="9">
        <v>108.26</v>
      </c>
      <c r="DO11" s="9">
        <v>102.779</v>
      </c>
      <c r="DP11" s="9">
        <v>39.023000000000003</v>
      </c>
      <c r="DQ11" s="9">
        <v>19.388999999999999</v>
      </c>
      <c r="DR11" s="9">
        <v>19.634</v>
      </c>
      <c r="DS11" s="9">
        <v>11.904</v>
      </c>
      <c r="DT11" s="9">
        <v>4.6420000000000003</v>
      </c>
      <c r="DU11" s="9">
        <v>7.2619999999999996</v>
      </c>
      <c r="DV11" s="9">
        <v>11.724</v>
      </c>
      <c r="DW11" s="9">
        <v>6.085</v>
      </c>
      <c r="DX11" s="9">
        <v>5.6379999999999999</v>
      </c>
      <c r="DY11" s="9">
        <v>15.395</v>
      </c>
      <c r="DZ11" s="9">
        <v>8.6620000000000008</v>
      </c>
      <c r="EA11" s="9">
        <v>6.734</v>
      </c>
      <c r="EB11" s="9">
        <v>172.01599999999999</v>
      </c>
      <c r="EC11" s="9">
        <v>88.87</v>
      </c>
      <c r="ED11" s="9">
        <v>83.146000000000001</v>
      </c>
      <c r="EE11" s="9">
        <v>74.778000000000006</v>
      </c>
      <c r="EF11" s="9">
        <v>38.21</v>
      </c>
      <c r="EG11" s="9">
        <v>36.567999999999998</v>
      </c>
      <c r="EH11" s="9">
        <v>14.628</v>
      </c>
      <c r="EI11" s="9">
        <v>6.4619999999999997</v>
      </c>
      <c r="EJ11" s="9">
        <v>8.1660000000000004</v>
      </c>
      <c r="EK11" s="9">
        <v>22.276</v>
      </c>
      <c r="EL11" s="9">
        <v>11.922000000000001</v>
      </c>
      <c r="EM11" s="9">
        <v>10.353999999999999</v>
      </c>
      <c r="EN11" s="9">
        <v>37.874000000000002</v>
      </c>
      <c r="EO11" s="9">
        <v>19.827000000000002</v>
      </c>
      <c r="EP11" s="9">
        <v>18.047000000000001</v>
      </c>
      <c r="EQ11" s="9">
        <v>97.236999999999995</v>
      </c>
      <c r="ER11" s="9">
        <v>50.66</v>
      </c>
      <c r="ES11" s="9">
        <v>46.578000000000003</v>
      </c>
      <c r="ET11" s="9">
        <v>47.524000000000001</v>
      </c>
      <c r="EU11" s="9">
        <v>23.905000000000001</v>
      </c>
      <c r="EV11" s="9">
        <v>23.617999999999999</v>
      </c>
      <c r="EW11" s="9">
        <v>49.713000000000001</v>
      </c>
      <c r="EX11" s="9">
        <v>26.754000000000001</v>
      </c>
      <c r="EY11" s="9">
        <v>22.959</v>
      </c>
      <c r="EZ11" s="9">
        <v>30.885000000000002</v>
      </c>
      <c r="FA11" s="9">
        <v>16.097999999999999</v>
      </c>
      <c r="FB11" s="9">
        <v>14.786</v>
      </c>
      <c r="FC11" s="9">
        <v>18.829000000000001</v>
      </c>
      <c r="FD11" s="9">
        <v>10.656000000000001</v>
      </c>
      <c r="FE11" s="9">
        <v>8.173</v>
      </c>
      <c r="FF11" s="9">
        <v>18.739999999999998</v>
      </c>
      <c r="FG11" s="9">
        <v>10.759</v>
      </c>
      <c r="FH11" s="9">
        <v>7.9809999999999999</v>
      </c>
      <c r="FI11" s="9">
        <v>192.29900000000001</v>
      </c>
      <c r="FJ11" s="9">
        <v>97.5</v>
      </c>
      <c r="FK11" s="9">
        <v>94.798000000000002</v>
      </c>
      <c r="FL11" s="9">
        <v>8.8800000000000008</v>
      </c>
      <c r="FM11" s="9">
        <v>9.9380000000000006</v>
      </c>
      <c r="FN11" s="9">
        <v>7.7649999999999997</v>
      </c>
      <c r="FO11" s="9">
        <v>310.286</v>
      </c>
      <c r="FP11" s="9">
        <v>151.71600000000001</v>
      </c>
      <c r="FQ11" s="9">
        <v>158.57</v>
      </c>
      <c r="FR11" s="9">
        <v>55.152000000000001</v>
      </c>
      <c r="FS11" s="9">
        <v>29.134</v>
      </c>
      <c r="FT11" s="9">
        <v>26.018000000000001</v>
      </c>
      <c r="FU11" s="9">
        <v>39.451999999999998</v>
      </c>
      <c r="FV11" s="9">
        <v>21.876999999999999</v>
      </c>
      <c r="FW11" s="9">
        <v>17.574999999999999</v>
      </c>
      <c r="FX11" s="9">
        <v>27.11</v>
      </c>
      <c r="FY11" s="9">
        <v>15.869</v>
      </c>
      <c r="FZ11" s="9">
        <v>11.241</v>
      </c>
      <c r="GA11" s="9">
        <v>12.342000000000001</v>
      </c>
      <c r="GB11" s="9">
        <v>6.008</v>
      </c>
      <c r="GC11" s="9">
        <v>6.3339999999999996</v>
      </c>
      <c r="GD11" s="9">
        <v>3.948</v>
      </c>
      <c r="GE11" s="9">
        <v>1.58</v>
      </c>
      <c r="GF11" s="9">
        <v>2.3679999999999999</v>
      </c>
      <c r="GG11" s="9">
        <v>5.069</v>
      </c>
      <c r="GH11" s="9">
        <v>1.962</v>
      </c>
      <c r="GI11" s="9">
        <v>3.1070000000000002</v>
      </c>
      <c r="GJ11" s="9">
        <v>10.632</v>
      </c>
      <c r="GK11" s="9">
        <v>5.2949999999999999</v>
      </c>
      <c r="GL11" s="9">
        <v>5.3369999999999997</v>
      </c>
      <c r="GM11" s="9">
        <v>23.824999999999999</v>
      </c>
      <c r="GN11" s="9">
        <v>13.132999999999999</v>
      </c>
      <c r="GO11" s="9">
        <v>10.692</v>
      </c>
      <c r="GP11" s="9">
        <v>14.079000000000001</v>
      </c>
      <c r="GQ11" s="9">
        <v>8.1289999999999996</v>
      </c>
      <c r="GR11" s="9">
        <v>5.95</v>
      </c>
      <c r="GS11" s="9">
        <v>1.3009999999999999</v>
      </c>
      <c r="GT11" s="9">
        <v>0.67400000000000004</v>
      </c>
      <c r="GU11" s="9">
        <v>0.627</v>
      </c>
      <c r="GV11" s="9">
        <v>9.7460000000000004</v>
      </c>
      <c r="GW11" s="9">
        <v>5.0039999999999996</v>
      </c>
      <c r="GX11" s="9">
        <v>4.742</v>
      </c>
      <c r="GY11" s="9">
        <v>10.616</v>
      </c>
      <c r="GZ11" s="9">
        <v>4.883</v>
      </c>
      <c r="HA11" s="9">
        <v>5.7329999999999997</v>
      </c>
      <c r="HB11" s="9">
        <v>4.9509999999999996</v>
      </c>
      <c r="HC11" s="9">
        <v>2.99</v>
      </c>
      <c r="HD11" s="9">
        <v>1.9610000000000001</v>
      </c>
      <c r="HE11" s="9">
        <v>4.6609999999999996</v>
      </c>
      <c r="HF11" s="9">
        <v>2.63</v>
      </c>
      <c r="HG11" s="9">
        <v>2.0310000000000001</v>
      </c>
      <c r="HH11" s="9">
        <v>0.48599999999999999</v>
      </c>
      <c r="HI11" s="9">
        <v>0</v>
      </c>
      <c r="HJ11" s="9">
        <v>0.48599999999999999</v>
      </c>
      <c r="HK11" s="9">
        <v>5.9539999999999997</v>
      </c>
      <c r="HL11" s="9">
        <v>2.2530000000000001</v>
      </c>
      <c r="HM11" s="9">
        <v>3.702</v>
      </c>
    </row>
    <row r="12" spans="1:221">
      <c r="A12" s="10">
        <v>42401</v>
      </c>
      <c r="B12" s="9">
        <v>1.327</v>
      </c>
      <c r="C12" s="9">
        <v>5.6280000000000001</v>
      </c>
      <c r="D12" s="9">
        <v>2.8809999999999998</v>
      </c>
      <c r="E12" s="9">
        <v>2.7480000000000002</v>
      </c>
      <c r="F12" s="9">
        <v>1.2689999999999999</v>
      </c>
      <c r="G12" s="9">
        <v>0.495</v>
      </c>
      <c r="H12" s="9">
        <v>0.77400000000000002</v>
      </c>
      <c r="I12" s="9">
        <v>10.055999999999999</v>
      </c>
      <c r="J12" s="9">
        <v>6.1589999999999998</v>
      </c>
      <c r="K12" s="9">
        <v>3.8980000000000001</v>
      </c>
      <c r="L12" s="9">
        <v>127.596</v>
      </c>
      <c r="M12" s="9">
        <v>67.454999999999998</v>
      </c>
      <c r="N12" s="9">
        <v>60.140999999999998</v>
      </c>
      <c r="O12" s="9">
        <v>21.97</v>
      </c>
      <c r="P12" s="9">
        <v>10.47</v>
      </c>
      <c r="Q12" s="9">
        <v>11.5</v>
      </c>
      <c r="R12" s="9">
        <v>6.0949999999999998</v>
      </c>
      <c r="S12" s="9">
        <v>2.5910000000000002</v>
      </c>
      <c r="T12" s="9">
        <v>3.504</v>
      </c>
      <c r="U12" s="9">
        <v>5.6680000000000001</v>
      </c>
      <c r="V12" s="9">
        <v>3.0870000000000002</v>
      </c>
      <c r="W12" s="9">
        <v>2.5819999999999999</v>
      </c>
      <c r="X12" s="9">
        <v>10.207000000000001</v>
      </c>
      <c r="Y12" s="9">
        <v>4.7930000000000001</v>
      </c>
      <c r="Z12" s="9">
        <v>5.4139999999999997</v>
      </c>
      <c r="AA12" s="9">
        <v>105.626</v>
      </c>
      <c r="AB12" s="9">
        <v>56.984999999999999</v>
      </c>
      <c r="AC12" s="9">
        <v>48.640999999999998</v>
      </c>
      <c r="AD12" s="9">
        <v>52.252000000000002</v>
      </c>
      <c r="AE12" s="9">
        <v>27.419</v>
      </c>
      <c r="AF12" s="9">
        <v>24.832999999999998</v>
      </c>
      <c r="AG12" s="9">
        <v>19.248000000000001</v>
      </c>
      <c r="AH12" s="9">
        <v>10.214</v>
      </c>
      <c r="AI12" s="9">
        <v>9.0340000000000007</v>
      </c>
      <c r="AJ12" s="9">
        <v>15.808999999999999</v>
      </c>
      <c r="AK12" s="9">
        <v>8.6780000000000008</v>
      </c>
      <c r="AL12" s="9">
        <v>7.1319999999999997</v>
      </c>
      <c r="AM12" s="9">
        <v>17.193999999999999</v>
      </c>
      <c r="AN12" s="9">
        <v>8.5269999999999992</v>
      </c>
      <c r="AO12" s="9">
        <v>8.6679999999999993</v>
      </c>
      <c r="AP12" s="9">
        <v>53.374000000000002</v>
      </c>
      <c r="AQ12" s="9">
        <v>29.565999999999999</v>
      </c>
      <c r="AR12" s="9">
        <v>23.808</v>
      </c>
      <c r="AS12" s="9">
        <v>25.300999999999998</v>
      </c>
      <c r="AT12" s="9">
        <v>14.099</v>
      </c>
      <c r="AU12" s="9">
        <v>11.202</v>
      </c>
      <c r="AV12" s="9">
        <v>28.073</v>
      </c>
      <c r="AW12" s="9">
        <v>15.467000000000001</v>
      </c>
      <c r="AX12" s="9">
        <v>12.606</v>
      </c>
      <c r="AY12" s="9">
        <v>17.643999999999998</v>
      </c>
      <c r="AZ12" s="9">
        <v>9.4190000000000005</v>
      </c>
      <c r="BA12" s="9">
        <v>8.2249999999999996</v>
      </c>
      <c r="BB12" s="9">
        <v>10.429</v>
      </c>
      <c r="BC12" s="9">
        <v>6.048</v>
      </c>
      <c r="BD12" s="9">
        <v>4.3810000000000002</v>
      </c>
      <c r="BE12" s="9">
        <v>7.99</v>
      </c>
      <c r="BF12" s="9">
        <v>3.9620000000000002</v>
      </c>
      <c r="BG12" s="9">
        <v>4.0289999999999999</v>
      </c>
      <c r="BH12" s="9">
        <v>119.605</v>
      </c>
      <c r="BI12" s="9">
        <v>63.493000000000002</v>
      </c>
      <c r="BJ12" s="9">
        <v>56.112000000000002</v>
      </c>
      <c r="BK12" s="9">
        <v>6.2619999999999996</v>
      </c>
      <c r="BL12" s="9">
        <v>5.8730000000000002</v>
      </c>
      <c r="BM12" s="9">
        <v>6.6989999999999998</v>
      </c>
      <c r="BN12" s="9">
        <v>167.05</v>
      </c>
      <c r="BO12" s="9">
        <v>85.037999999999997</v>
      </c>
      <c r="BP12" s="9">
        <v>82.012</v>
      </c>
      <c r="BQ12" s="9">
        <v>23.806000000000001</v>
      </c>
      <c r="BR12" s="9">
        <v>12.224</v>
      </c>
      <c r="BS12" s="9">
        <v>11.582000000000001</v>
      </c>
      <c r="BT12" s="9">
        <v>16.331</v>
      </c>
      <c r="BU12" s="9">
        <v>7.8780000000000001</v>
      </c>
      <c r="BV12" s="9">
        <v>8.4529999999999994</v>
      </c>
      <c r="BW12" s="9">
        <v>10.226000000000001</v>
      </c>
      <c r="BX12" s="9">
        <v>5.48</v>
      </c>
      <c r="BY12" s="9">
        <v>4.7460000000000004</v>
      </c>
      <c r="BZ12" s="9">
        <v>6.1050000000000004</v>
      </c>
      <c r="CA12" s="9">
        <v>2.3980000000000001</v>
      </c>
      <c r="CB12" s="9">
        <v>3.7069999999999999</v>
      </c>
      <c r="CC12" s="9">
        <v>1.1519999999999999</v>
      </c>
      <c r="CD12" s="9">
        <v>0.42899999999999999</v>
      </c>
      <c r="CE12" s="9">
        <v>0.72299999999999998</v>
      </c>
      <c r="CF12" s="9">
        <v>2.589</v>
      </c>
      <c r="CG12" s="9">
        <v>1.861</v>
      </c>
      <c r="CH12" s="9">
        <v>0.72799999999999998</v>
      </c>
      <c r="CI12" s="9">
        <v>4.8869999999999996</v>
      </c>
      <c r="CJ12" s="9">
        <v>2.4849999999999999</v>
      </c>
      <c r="CK12" s="9">
        <v>2.4020000000000001</v>
      </c>
      <c r="CL12" s="9">
        <v>10.244</v>
      </c>
      <c r="CM12" s="9">
        <v>4.5049999999999999</v>
      </c>
      <c r="CN12" s="9">
        <v>5.74</v>
      </c>
      <c r="CO12" s="9">
        <v>6.4359999999999999</v>
      </c>
      <c r="CP12" s="9">
        <v>3.0270000000000001</v>
      </c>
      <c r="CQ12" s="9">
        <v>3.4089999999999998</v>
      </c>
      <c r="CR12" s="9">
        <v>0.25700000000000001</v>
      </c>
      <c r="CS12" s="9">
        <v>0.14699999999999999</v>
      </c>
      <c r="CT12" s="9">
        <v>0.11</v>
      </c>
      <c r="CU12" s="9">
        <v>3.8090000000000002</v>
      </c>
      <c r="CV12" s="9">
        <v>1.478</v>
      </c>
      <c r="CW12" s="9">
        <v>2.331</v>
      </c>
      <c r="CX12" s="9">
        <v>5.2210000000000001</v>
      </c>
      <c r="CY12" s="9">
        <v>3.8029999999999999</v>
      </c>
      <c r="CZ12" s="9">
        <v>1.419</v>
      </c>
      <c r="DA12" s="9">
        <v>2.1800000000000002</v>
      </c>
      <c r="DB12" s="9">
        <v>1.458</v>
      </c>
      <c r="DC12" s="9">
        <v>0.72199999999999998</v>
      </c>
      <c r="DD12" s="9">
        <v>1.5549999999999999</v>
      </c>
      <c r="DE12" s="9">
        <v>0.93500000000000005</v>
      </c>
      <c r="DF12" s="9">
        <v>0.62</v>
      </c>
      <c r="DG12" s="9">
        <v>0.48099999999999998</v>
      </c>
      <c r="DH12" s="9">
        <v>0.17899999999999999</v>
      </c>
      <c r="DI12" s="9">
        <v>0.30199999999999999</v>
      </c>
      <c r="DJ12" s="9">
        <v>3.6669999999999998</v>
      </c>
      <c r="DK12" s="9">
        <v>2.867</v>
      </c>
      <c r="DL12" s="9">
        <v>0.79900000000000004</v>
      </c>
      <c r="DM12" s="9">
        <v>215.477</v>
      </c>
      <c r="DN12" s="9">
        <v>108.14700000000001</v>
      </c>
      <c r="DO12" s="9">
        <v>107.33</v>
      </c>
      <c r="DP12" s="9">
        <v>45.808</v>
      </c>
      <c r="DQ12" s="9">
        <v>22.677</v>
      </c>
      <c r="DR12" s="9">
        <v>23.132000000000001</v>
      </c>
      <c r="DS12" s="9">
        <v>11.558</v>
      </c>
      <c r="DT12" s="9">
        <v>4.6479999999999997</v>
      </c>
      <c r="DU12" s="9">
        <v>6.91</v>
      </c>
      <c r="DV12" s="9">
        <v>11.276999999999999</v>
      </c>
      <c r="DW12" s="9">
        <v>5.4930000000000003</v>
      </c>
      <c r="DX12" s="9">
        <v>5.7839999999999998</v>
      </c>
      <c r="DY12" s="9">
        <v>22.974</v>
      </c>
      <c r="DZ12" s="9">
        <v>12.536</v>
      </c>
      <c r="EA12" s="9">
        <v>10.438000000000001</v>
      </c>
      <c r="EB12" s="9">
        <v>169.66800000000001</v>
      </c>
      <c r="EC12" s="9">
        <v>85.47</v>
      </c>
      <c r="ED12" s="9">
        <v>84.197999999999993</v>
      </c>
      <c r="EE12" s="9">
        <v>69.216999999999999</v>
      </c>
      <c r="EF12" s="9">
        <v>33.167000000000002</v>
      </c>
      <c r="EG12" s="9">
        <v>36.049999999999997</v>
      </c>
      <c r="EH12" s="9">
        <v>21.181999999999999</v>
      </c>
      <c r="EI12" s="9">
        <v>9.42</v>
      </c>
      <c r="EJ12" s="9">
        <v>11.762</v>
      </c>
      <c r="EK12" s="9">
        <v>20.263999999999999</v>
      </c>
      <c r="EL12" s="9">
        <v>9.468</v>
      </c>
      <c r="EM12" s="9">
        <v>10.795999999999999</v>
      </c>
      <c r="EN12" s="9">
        <v>27.771000000000001</v>
      </c>
      <c r="EO12" s="9">
        <v>14.279</v>
      </c>
      <c r="EP12" s="9">
        <v>13.492000000000001</v>
      </c>
      <c r="EQ12" s="9">
        <v>100.452</v>
      </c>
      <c r="ER12" s="9">
        <v>52.302999999999997</v>
      </c>
      <c r="ES12" s="9">
        <v>48.148000000000003</v>
      </c>
      <c r="ET12" s="9">
        <v>50.957999999999998</v>
      </c>
      <c r="EU12" s="9">
        <v>25.895</v>
      </c>
      <c r="EV12" s="9">
        <v>25.062999999999999</v>
      </c>
      <c r="EW12" s="9">
        <v>49.494</v>
      </c>
      <c r="EX12" s="9">
        <v>26.408000000000001</v>
      </c>
      <c r="EY12" s="9">
        <v>23.085000000000001</v>
      </c>
      <c r="EZ12" s="9">
        <v>34.390999999999998</v>
      </c>
      <c r="FA12" s="9">
        <v>17.858000000000001</v>
      </c>
      <c r="FB12" s="9">
        <v>16.533999999999999</v>
      </c>
      <c r="FC12" s="9">
        <v>15.102</v>
      </c>
      <c r="FD12" s="9">
        <v>8.5510000000000002</v>
      </c>
      <c r="FE12" s="9">
        <v>6.5519999999999996</v>
      </c>
      <c r="FF12" s="9">
        <v>25.335000000000001</v>
      </c>
      <c r="FG12" s="9">
        <v>12.881</v>
      </c>
      <c r="FH12" s="9">
        <v>12.454000000000001</v>
      </c>
      <c r="FI12" s="9">
        <v>190.142</v>
      </c>
      <c r="FJ12" s="9">
        <v>95.266000000000005</v>
      </c>
      <c r="FK12" s="9">
        <v>94.876000000000005</v>
      </c>
      <c r="FL12" s="9">
        <v>11.757999999999999</v>
      </c>
      <c r="FM12" s="9">
        <v>11.911</v>
      </c>
      <c r="FN12" s="9">
        <v>11.603</v>
      </c>
      <c r="FO12" s="9">
        <v>315.33100000000002</v>
      </c>
      <c r="FP12" s="9">
        <v>152.55799999999999</v>
      </c>
      <c r="FQ12" s="9">
        <v>162.773</v>
      </c>
      <c r="FR12" s="9">
        <v>60.47</v>
      </c>
      <c r="FS12" s="9">
        <v>28.927</v>
      </c>
      <c r="FT12" s="9">
        <v>31.542999999999999</v>
      </c>
      <c r="FU12" s="9">
        <v>45.841999999999999</v>
      </c>
      <c r="FV12" s="9">
        <v>22.254000000000001</v>
      </c>
      <c r="FW12" s="9">
        <v>23.588000000000001</v>
      </c>
      <c r="FX12" s="9">
        <v>33.456000000000003</v>
      </c>
      <c r="FY12" s="9">
        <v>17.797000000000001</v>
      </c>
      <c r="FZ12" s="9">
        <v>15.659000000000001</v>
      </c>
      <c r="GA12" s="9">
        <v>12.385999999999999</v>
      </c>
      <c r="GB12" s="9">
        <v>4.4569999999999999</v>
      </c>
      <c r="GC12" s="9">
        <v>7.93</v>
      </c>
      <c r="GD12" s="9">
        <v>4.5720000000000001</v>
      </c>
      <c r="GE12" s="9">
        <v>1.256</v>
      </c>
      <c r="GF12" s="9">
        <v>3.3159999999999998</v>
      </c>
      <c r="GG12" s="9">
        <v>4.8390000000000004</v>
      </c>
      <c r="GH12" s="9">
        <v>2.556</v>
      </c>
      <c r="GI12" s="9">
        <v>2.2829999999999999</v>
      </c>
      <c r="GJ12" s="9">
        <v>9.7889999999999997</v>
      </c>
      <c r="GK12" s="9">
        <v>4.117</v>
      </c>
      <c r="GL12" s="9">
        <v>5.6719999999999997</v>
      </c>
      <c r="GM12" s="9">
        <v>27.556000000000001</v>
      </c>
      <c r="GN12" s="9">
        <v>12.019</v>
      </c>
      <c r="GO12" s="9">
        <v>15.537000000000001</v>
      </c>
      <c r="GP12" s="9">
        <v>20.959</v>
      </c>
      <c r="GQ12" s="9">
        <v>9.5069999999999997</v>
      </c>
      <c r="GR12" s="9">
        <v>11.452</v>
      </c>
      <c r="GS12" s="9">
        <v>2.6429999999999998</v>
      </c>
      <c r="GT12" s="9">
        <v>0.53</v>
      </c>
      <c r="GU12" s="9">
        <v>2.113</v>
      </c>
      <c r="GV12" s="9">
        <v>6.5970000000000004</v>
      </c>
      <c r="GW12" s="9">
        <v>2.512</v>
      </c>
      <c r="GX12" s="9">
        <v>4.085</v>
      </c>
      <c r="GY12" s="9">
        <v>12.217000000000001</v>
      </c>
      <c r="GZ12" s="9">
        <v>7.5350000000000001</v>
      </c>
      <c r="HA12" s="9">
        <v>4.6829999999999998</v>
      </c>
      <c r="HB12" s="9">
        <v>6.2910000000000004</v>
      </c>
      <c r="HC12" s="9">
        <v>4.26</v>
      </c>
      <c r="HD12" s="9">
        <v>2.0310000000000001</v>
      </c>
      <c r="HE12" s="9">
        <v>4.3760000000000003</v>
      </c>
      <c r="HF12" s="9">
        <v>3.3740000000000001</v>
      </c>
      <c r="HG12" s="9">
        <v>1.002</v>
      </c>
      <c r="HH12" s="9">
        <v>0.23799999999999999</v>
      </c>
      <c r="HI12" s="9">
        <v>0</v>
      </c>
      <c r="HJ12" s="9">
        <v>0.23799999999999999</v>
      </c>
      <c r="HK12" s="9">
        <v>7.8419999999999996</v>
      </c>
      <c r="HL12" s="9">
        <v>4.1609999999999996</v>
      </c>
      <c r="HM12" s="9">
        <v>3.68</v>
      </c>
    </row>
    <row r="13" spans="1:221">
      <c r="A13" s="10">
        <v>42767</v>
      </c>
      <c r="B13" s="9">
        <v>1.7909999999999999</v>
      </c>
      <c r="C13" s="9">
        <v>4.883</v>
      </c>
      <c r="D13" s="9">
        <v>2.629</v>
      </c>
      <c r="E13" s="9">
        <v>2.254</v>
      </c>
      <c r="F13" s="9">
        <v>1.0169999999999999</v>
      </c>
      <c r="G13" s="9">
        <v>0.36399999999999999</v>
      </c>
      <c r="H13" s="9">
        <v>0.65300000000000002</v>
      </c>
      <c r="I13" s="9">
        <v>10.817</v>
      </c>
      <c r="J13" s="9">
        <v>6.92</v>
      </c>
      <c r="K13" s="9">
        <v>3.8969999999999998</v>
      </c>
      <c r="L13" s="9">
        <v>137.02099999999999</v>
      </c>
      <c r="M13" s="9">
        <v>74.265000000000001</v>
      </c>
      <c r="N13" s="9">
        <v>62.756999999999998</v>
      </c>
      <c r="O13" s="9">
        <v>27.198</v>
      </c>
      <c r="P13" s="9">
        <v>14.284000000000001</v>
      </c>
      <c r="Q13" s="9">
        <v>12.914</v>
      </c>
      <c r="R13" s="9">
        <v>6.8920000000000003</v>
      </c>
      <c r="S13" s="9">
        <v>3.7090000000000001</v>
      </c>
      <c r="T13" s="9">
        <v>3.1829999999999998</v>
      </c>
      <c r="U13" s="9">
        <v>6.6449999999999996</v>
      </c>
      <c r="V13" s="9">
        <v>3.5449999999999999</v>
      </c>
      <c r="W13" s="9">
        <v>3.1</v>
      </c>
      <c r="X13" s="9">
        <v>13.661</v>
      </c>
      <c r="Y13" s="9">
        <v>7.0289999999999999</v>
      </c>
      <c r="Z13" s="9">
        <v>6.6319999999999997</v>
      </c>
      <c r="AA13" s="9">
        <v>109.824</v>
      </c>
      <c r="AB13" s="9">
        <v>59.981000000000002</v>
      </c>
      <c r="AC13" s="9">
        <v>49.841999999999999</v>
      </c>
      <c r="AD13" s="9">
        <v>54.936</v>
      </c>
      <c r="AE13" s="9">
        <v>29.573</v>
      </c>
      <c r="AF13" s="9">
        <v>25.363</v>
      </c>
      <c r="AG13" s="9">
        <v>18.893000000000001</v>
      </c>
      <c r="AH13" s="9">
        <v>9.9390000000000001</v>
      </c>
      <c r="AI13" s="9">
        <v>8.9540000000000006</v>
      </c>
      <c r="AJ13" s="9">
        <v>14.13</v>
      </c>
      <c r="AK13" s="9">
        <v>7.9459999999999997</v>
      </c>
      <c r="AL13" s="9">
        <v>6.1840000000000002</v>
      </c>
      <c r="AM13" s="9">
        <v>21.913</v>
      </c>
      <c r="AN13" s="9">
        <v>11.688000000000001</v>
      </c>
      <c r="AO13" s="9">
        <v>10.225</v>
      </c>
      <c r="AP13" s="9">
        <v>54.887999999999998</v>
      </c>
      <c r="AQ13" s="9">
        <v>30.408000000000001</v>
      </c>
      <c r="AR13" s="9">
        <v>24.478999999999999</v>
      </c>
      <c r="AS13" s="9">
        <v>25.245999999999999</v>
      </c>
      <c r="AT13" s="9">
        <v>14.337</v>
      </c>
      <c r="AU13" s="9">
        <v>10.909000000000001</v>
      </c>
      <c r="AV13" s="9">
        <v>29.641999999999999</v>
      </c>
      <c r="AW13" s="9">
        <v>16.071000000000002</v>
      </c>
      <c r="AX13" s="9">
        <v>13.571</v>
      </c>
      <c r="AY13" s="9">
        <v>19.407</v>
      </c>
      <c r="AZ13" s="9">
        <v>9.6669999999999998</v>
      </c>
      <c r="BA13" s="9">
        <v>9.74</v>
      </c>
      <c r="BB13" s="9">
        <v>10.234999999999999</v>
      </c>
      <c r="BC13" s="9">
        <v>6.4039999999999999</v>
      </c>
      <c r="BD13" s="9">
        <v>3.831</v>
      </c>
      <c r="BE13" s="9">
        <v>11.268000000000001</v>
      </c>
      <c r="BF13" s="9">
        <v>6.0449999999999999</v>
      </c>
      <c r="BG13" s="9">
        <v>5.2229999999999999</v>
      </c>
      <c r="BH13" s="9">
        <v>125.754</v>
      </c>
      <c r="BI13" s="9">
        <v>68.22</v>
      </c>
      <c r="BJ13" s="9">
        <v>57.533999999999999</v>
      </c>
      <c r="BK13" s="9">
        <v>8.2230000000000008</v>
      </c>
      <c r="BL13" s="9">
        <v>8.14</v>
      </c>
      <c r="BM13" s="9">
        <v>8.3219999999999992</v>
      </c>
      <c r="BN13" s="9">
        <v>179.86600000000001</v>
      </c>
      <c r="BO13" s="9">
        <v>92.247</v>
      </c>
      <c r="BP13" s="9">
        <v>87.619</v>
      </c>
      <c r="BQ13" s="9">
        <v>27.789000000000001</v>
      </c>
      <c r="BR13" s="9">
        <v>14.2</v>
      </c>
      <c r="BS13" s="9">
        <v>13.589</v>
      </c>
      <c r="BT13" s="9">
        <v>18.887</v>
      </c>
      <c r="BU13" s="9">
        <v>9.3829999999999991</v>
      </c>
      <c r="BV13" s="9">
        <v>9.5039999999999996</v>
      </c>
      <c r="BW13" s="9">
        <v>13.148</v>
      </c>
      <c r="BX13" s="9">
        <v>7.4569999999999999</v>
      </c>
      <c r="BY13" s="9">
        <v>5.6909999999999998</v>
      </c>
      <c r="BZ13" s="9">
        <v>5.7389999999999999</v>
      </c>
      <c r="CA13" s="9">
        <v>1.9259999999999999</v>
      </c>
      <c r="CB13" s="9">
        <v>3.8119999999999998</v>
      </c>
      <c r="CC13" s="9">
        <v>0.82199999999999995</v>
      </c>
      <c r="CD13" s="9">
        <v>0.16700000000000001</v>
      </c>
      <c r="CE13" s="9">
        <v>0.65500000000000003</v>
      </c>
      <c r="CF13" s="9">
        <v>2.5950000000000002</v>
      </c>
      <c r="CG13" s="9">
        <v>1.4730000000000001</v>
      </c>
      <c r="CH13" s="9">
        <v>1.123</v>
      </c>
      <c r="CI13" s="9">
        <v>6.3070000000000004</v>
      </c>
      <c r="CJ13" s="9">
        <v>3.3439999999999999</v>
      </c>
      <c r="CK13" s="9">
        <v>2.9620000000000002</v>
      </c>
      <c r="CL13" s="9">
        <v>13.667</v>
      </c>
      <c r="CM13" s="9">
        <v>6.9569999999999999</v>
      </c>
      <c r="CN13" s="9">
        <v>6.7089999999999996</v>
      </c>
      <c r="CO13" s="9">
        <v>8.5869999999999997</v>
      </c>
      <c r="CP13" s="9">
        <v>4.5039999999999996</v>
      </c>
      <c r="CQ13" s="9">
        <v>4.0830000000000002</v>
      </c>
      <c r="CR13" s="9">
        <v>0.14000000000000001</v>
      </c>
      <c r="CS13" s="9">
        <v>0</v>
      </c>
      <c r="CT13" s="9">
        <v>0.14000000000000001</v>
      </c>
      <c r="CU13" s="9">
        <v>5.08</v>
      </c>
      <c r="CV13" s="9">
        <v>2.4540000000000002</v>
      </c>
      <c r="CW13" s="9">
        <v>2.6259999999999999</v>
      </c>
      <c r="CX13" s="9">
        <v>6.5019999999999998</v>
      </c>
      <c r="CY13" s="9">
        <v>3.9039999999999999</v>
      </c>
      <c r="CZ13" s="9">
        <v>2.5979999999999999</v>
      </c>
      <c r="DA13" s="9">
        <v>2.6619999999999999</v>
      </c>
      <c r="DB13" s="9">
        <v>1.9730000000000001</v>
      </c>
      <c r="DC13" s="9">
        <v>0.68799999999999994</v>
      </c>
      <c r="DD13" s="9">
        <v>2.681</v>
      </c>
      <c r="DE13" s="9">
        <v>1.5409999999999999</v>
      </c>
      <c r="DF13" s="9">
        <v>1.1399999999999999</v>
      </c>
      <c r="DG13" s="9">
        <v>0.157</v>
      </c>
      <c r="DH13" s="9">
        <v>0</v>
      </c>
      <c r="DI13" s="9">
        <v>0.157</v>
      </c>
      <c r="DJ13" s="9">
        <v>3.8210000000000002</v>
      </c>
      <c r="DK13" s="9">
        <v>2.363</v>
      </c>
      <c r="DL13" s="9">
        <v>1.458</v>
      </c>
      <c r="DM13" s="9">
        <v>223.03100000000001</v>
      </c>
      <c r="DN13" s="9">
        <v>113.34399999999999</v>
      </c>
      <c r="DO13" s="9">
        <v>109.68600000000001</v>
      </c>
      <c r="DP13" s="9">
        <v>43.503</v>
      </c>
      <c r="DQ13" s="9">
        <v>20.577999999999999</v>
      </c>
      <c r="DR13" s="9">
        <v>22.925000000000001</v>
      </c>
      <c r="DS13" s="9">
        <v>12.951000000000001</v>
      </c>
      <c r="DT13" s="9">
        <v>6.2290000000000001</v>
      </c>
      <c r="DU13" s="9">
        <v>6.7220000000000004</v>
      </c>
      <c r="DV13" s="9">
        <v>11.920999999999999</v>
      </c>
      <c r="DW13" s="9">
        <v>4.7690000000000001</v>
      </c>
      <c r="DX13" s="9">
        <v>7.1520000000000001</v>
      </c>
      <c r="DY13" s="9">
        <v>18.631</v>
      </c>
      <c r="DZ13" s="9">
        <v>9.5809999999999995</v>
      </c>
      <c r="EA13" s="9">
        <v>9.0510000000000002</v>
      </c>
      <c r="EB13" s="9">
        <v>179.52799999999999</v>
      </c>
      <c r="EC13" s="9">
        <v>92.766000000000005</v>
      </c>
      <c r="ED13" s="9">
        <v>86.762</v>
      </c>
      <c r="EE13" s="9">
        <v>78.088999999999999</v>
      </c>
      <c r="EF13" s="9">
        <v>41.012</v>
      </c>
      <c r="EG13" s="9">
        <v>37.076000000000001</v>
      </c>
      <c r="EH13" s="9">
        <v>25.26</v>
      </c>
      <c r="EI13" s="9">
        <v>10.977</v>
      </c>
      <c r="EJ13" s="9">
        <v>14.282999999999999</v>
      </c>
      <c r="EK13" s="9">
        <v>22.536000000000001</v>
      </c>
      <c r="EL13" s="9">
        <v>13</v>
      </c>
      <c r="EM13" s="9">
        <v>9.5350000000000001</v>
      </c>
      <c r="EN13" s="9">
        <v>30.292999999999999</v>
      </c>
      <c r="EO13" s="9">
        <v>17.035</v>
      </c>
      <c r="EP13" s="9">
        <v>13.257999999999999</v>
      </c>
      <c r="EQ13" s="9">
        <v>101.43899999999999</v>
      </c>
      <c r="ER13" s="9">
        <v>51.753999999999998</v>
      </c>
      <c r="ES13" s="9">
        <v>49.685000000000002</v>
      </c>
      <c r="ET13" s="9">
        <v>47.94</v>
      </c>
      <c r="EU13" s="9">
        <v>23.893999999999998</v>
      </c>
      <c r="EV13" s="9">
        <v>24.047000000000001</v>
      </c>
      <c r="EW13" s="9">
        <v>53.499000000000002</v>
      </c>
      <c r="EX13" s="9">
        <v>27.86</v>
      </c>
      <c r="EY13" s="9">
        <v>25.638999999999999</v>
      </c>
      <c r="EZ13" s="9">
        <v>37.442999999999998</v>
      </c>
      <c r="FA13" s="9">
        <v>17.645</v>
      </c>
      <c r="FB13" s="9">
        <v>19.797999999999998</v>
      </c>
      <c r="FC13" s="9">
        <v>16.056000000000001</v>
      </c>
      <c r="FD13" s="9">
        <v>10.215</v>
      </c>
      <c r="FE13" s="9">
        <v>5.8410000000000002</v>
      </c>
      <c r="FF13" s="9">
        <v>19.815999999999999</v>
      </c>
      <c r="FG13" s="9">
        <v>9.3089999999999993</v>
      </c>
      <c r="FH13" s="9">
        <v>10.507</v>
      </c>
      <c r="FI13" s="9">
        <v>203.215</v>
      </c>
      <c r="FJ13" s="9">
        <v>104.035</v>
      </c>
      <c r="FK13" s="9">
        <v>99.18</v>
      </c>
      <c r="FL13" s="9">
        <v>8.8849999999999998</v>
      </c>
      <c r="FM13" s="9">
        <v>8.2129999999999992</v>
      </c>
      <c r="FN13" s="9">
        <v>9.5790000000000006</v>
      </c>
      <c r="FO13" s="9">
        <v>327.601</v>
      </c>
      <c r="FP13" s="9">
        <v>159.42099999999999</v>
      </c>
      <c r="FQ13" s="9">
        <v>168.18</v>
      </c>
      <c r="FR13" s="9">
        <v>57.857999999999997</v>
      </c>
      <c r="FS13" s="9">
        <v>27.501999999999999</v>
      </c>
      <c r="FT13" s="9">
        <v>30.355</v>
      </c>
      <c r="FU13" s="9">
        <v>39.826999999999998</v>
      </c>
      <c r="FV13" s="9">
        <v>18.989999999999998</v>
      </c>
      <c r="FW13" s="9">
        <v>20.837</v>
      </c>
      <c r="FX13" s="9">
        <v>26.78</v>
      </c>
      <c r="FY13" s="9">
        <v>13.03</v>
      </c>
      <c r="FZ13" s="9">
        <v>13.75</v>
      </c>
      <c r="GA13" s="9">
        <v>13.047000000000001</v>
      </c>
      <c r="GB13" s="9">
        <v>5.9610000000000003</v>
      </c>
      <c r="GC13" s="9">
        <v>7.0869999999999997</v>
      </c>
      <c r="GD13" s="9">
        <v>5.7789999999999999</v>
      </c>
      <c r="GE13" s="9">
        <v>2.1419999999999999</v>
      </c>
      <c r="GF13" s="9">
        <v>3.637</v>
      </c>
      <c r="GG13" s="9">
        <v>3.887</v>
      </c>
      <c r="GH13" s="9">
        <v>1.68</v>
      </c>
      <c r="GI13" s="9">
        <v>2.2069999999999999</v>
      </c>
      <c r="GJ13" s="9">
        <v>14.143000000000001</v>
      </c>
      <c r="GK13" s="9">
        <v>6.8319999999999999</v>
      </c>
      <c r="GL13" s="9">
        <v>7.3109999999999999</v>
      </c>
      <c r="GM13" s="9">
        <v>28.402000000000001</v>
      </c>
      <c r="GN13" s="9">
        <v>12.842000000000001</v>
      </c>
      <c r="GO13" s="9">
        <v>15.56</v>
      </c>
      <c r="GP13" s="9">
        <v>16.931999999999999</v>
      </c>
      <c r="GQ13" s="9">
        <v>8.4410000000000007</v>
      </c>
      <c r="GR13" s="9">
        <v>8.4920000000000009</v>
      </c>
      <c r="GS13" s="9">
        <v>2.5590000000000002</v>
      </c>
      <c r="GT13" s="9">
        <v>1.1850000000000001</v>
      </c>
      <c r="GU13" s="9">
        <v>1.373</v>
      </c>
      <c r="GV13" s="9">
        <v>11.47</v>
      </c>
      <c r="GW13" s="9">
        <v>4.4020000000000001</v>
      </c>
      <c r="GX13" s="9">
        <v>7.0679999999999996</v>
      </c>
      <c r="GY13" s="9">
        <v>9.4440000000000008</v>
      </c>
      <c r="GZ13" s="9">
        <v>4.9790000000000001</v>
      </c>
      <c r="HA13" s="9">
        <v>4.4649999999999999</v>
      </c>
      <c r="HB13" s="9">
        <v>2.0609999999999999</v>
      </c>
      <c r="HC13" s="9">
        <v>1.052</v>
      </c>
      <c r="HD13" s="9">
        <v>1.008</v>
      </c>
      <c r="HE13" s="9">
        <v>2.8839999999999999</v>
      </c>
      <c r="HF13" s="9">
        <v>0.86899999999999999</v>
      </c>
      <c r="HG13" s="9">
        <v>2.0150000000000001</v>
      </c>
      <c r="HH13" s="9">
        <v>0.44600000000000001</v>
      </c>
      <c r="HI13" s="9">
        <v>0</v>
      </c>
      <c r="HJ13" s="9">
        <v>0.44600000000000001</v>
      </c>
      <c r="HK13" s="9">
        <v>6.56</v>
      </c>
      <c r="HL13" s="9">
        <v>4.1100000000000003</v>
      </c>
      <c r="HM13" s="9">
        <v>2.4500000000000002</v>
      </c>
    </row>
    <row r="14" spans="1:221">
      <c r="A14" s="10">
        <v>43132</v>
      </c>
      <c r="B14" s="9">
        <v>2.3929999999999998</v>
      </c>
      <c r="C14" s="9">
        <v>3.6930000000000001</v>
      </c>
      <c r="D14" s="9">
        <v>1.8580000000000001</v>
      </c>
      <c r="E14" s="9">
        <v>1.835</v>
      </c>
      <c r="F14" s="9">
        <v>0.83799999999999997</v>
      </c>
      <c r="G14" s="9">
        <v>0.15</v>
      </c>
      <c r="H14" s="9">
        <v>0.68799999999999994</v>
      </c>
      <c r="I14" s="9">
        <v>9.8640000000000008</v>
      </c>
      <c r="J14" s="9">
        <v>5.8739999999999997</v>
      </c>
      <c r="K14" s="9">
        <v>3.99</v>
      </c>
      <c r="L14" s="9">
        <v>127.69</v>
      </c>
      <c r="M14" s="9">
        <v>68.474999999999994</v>
      </c>
      <c r="N14" s="9">
        <v>59.215000000000003</v>
      </c>
      <c r="O14" s="9">
        <v>27.202999999999999</v>
      </c>
      <c r="P14" s="9">
        <v>13.276999999999999</v>
      </c>
      <c r="Q14" s="9">
        <v>13.926</v>
      </c>
      <c r="R14" s="9">
        <v>7.33</v>
      </c>
      <c r="S14" s="9">
        <v>3.4790000000000001</v>
      </c>
      <c r="T14" s="9">
        <v>3.8519999999999999</v>
      </c>
      <c r="U14" s="9">
        <v>6.8860000000000001</v>
      </c>
      <c r="V14" s="9">
        <v>3.9540000000000002</v>
      </c>
      <c r="W14" s="9">
        <v>2.9319999999999999</v>
      </c>
      <c r="X14" s="9">
        <v>12.987</v>
      </c>
      <c r="Y14" s="9">
        <v>5.8440000000000003</v>
      </c>
      <c r="Z14" s="9">
        <v>7.1429999999999998</v>
      </c>
      <c r="AA14" s="9">
        <v>100.486</v>
      </c>
      <c r="AB14" s="9">
        <v>55.198</v>
      </c>
      <c r="AC14" s="9">
        <v>45.287999999999997</v>
      </c>
      <c r="AD14" s="9">
        <v>48.5</v>
      </c>
      <c r="AE14" s="9">
        <v>26.457999999999998</v>
      </c>
      <c r="AF14" s="9">
        <v>22.041</v>
      </c>
      <c r="AG14" s="9">
        <v>16.411000000000001</v>
      </c>
      <c r="AH14" s="9">
        <v>8.8510000000000009</v>
      </c>
      <c r="AI14" s="9">
        <v>7.56</v>
      </c>
      <c r="AJ14" s="9">
        <v>12.157999999999999</v>
      </c>
      <c r="AK14" s="9">
        <v>6.7050000000000001</v>
      </c>
      <c r="AL14" s="9">
        <v>5.4530000000000003</v>
      </c>
      <c r="AM14" s="9">
        <v>19.931000000000001</v>
      </c>
      <c r="AN14" s="9">
        <v>10.903</v>
      </c>
      <c r="AO14" s="9">
        <v>9.0280000000000005</v>
      </c>
      <c r="AP14" s="9">
        <v>51.987000000000002</v>
      </c>
      <c r="AQ14" s="9">
        <v>28.74</v>
      </c>
      <c r="AR14" s="9">
        <v>23.247</v>
      </c>
      <c r="AS14" s="9">
        <v>23.841000000000001</v>
      </c>
      <c r="AT14" s="9">
        <v>13.552</v>
      </c>
      <c r="AU14" s="9">
        <v>10.289</v>
      </c>
      <c r="AV14" s="9">
        <v>28.146000000000001</v>
      </c>
      <c r="AW14" s="9">
        <v>15.188000000000001</v>
      </c>
      <c r="AX14" s="9">
        <v>12.958</v>
      </c>
      <c r="AY14" s="9">
        <v>18.582000000000001</v>
      </c>
      <c r="AZ14" s="9">
        <v>10.141999999999999</v>
      </c>
      <c r="BA14" s="9">
        <v>8.44</v>
      </c>
      <c r="BB14" s="9">
        <v>9.5640000000000001</v>
      </c>
      <c r="BC14" s="9">
        <v>5.0460000000000003</v>
      </c>
      <c r="BD14" s="9">
        <v>4.5179999999999998</v>
      </c>
      <c r="BE14" s="9">
        <v>10.468</v>
      </c>
      <c r="BF14" s="9">
        <v>5.3339999999999996</v>
      </c>
      <c r="BG14" s="9">
        <v>5.1340000000000003</v>
      </c>
      <c r="BH14" s="9">
        <v>117.22199999999999</v>
      </c>
      <c r="BI14" s="9">
        <v>63.140999999999998</v>
      </c>
      <c r="BJ14" s="9">
        <v>54.081000000000003</v>
      </c>
      <c r="BK14" s="9">
        <v>8.1980000000000004</v>
      </c>
      <c r="BL14" s="9">
        <v>7.79</v>
      </c>
      <c r="BM14" s="9">
        <v>8.67</v>
      </c>
      <c r="BN14" s="9">
        <v>167.69300000000001</v>
      </c>
      <c r="BO14" s="9">
        <v>86.036000000000001</v>
      </c>
      <c r="BP14" s="9">
        <v>81.656000000000006</v>
      </c>
      <c r="BQ14" s="9">
        <v>27.308</v>
      </c>
      <c r="BR14" s="9">
        <v>12.571</v>
      </c>
      <c r="BS14" s="9">
        <v>14.737</v>
      </c>
      <c r="BT14" s="9">
        <v>20.501999999999999</v>
      </c>
      <c r="BU14" s="9">
        <v>9.8369999999999997</v>
      </c>
      <c r="BV14" s="9">
        <v>10.664999999999999</v>
      </c>
      <c r="BW14" s="9">
        <v>12.891999999999999</v>
      </c>
      <c r="BX14" s="9">
        <v>6.7359999999999998</v>
      </c>
      <c r="BY14" s="9">
        <v>6.1559999999999997</v>
      </c>
      <c r="BZ14" s="9">
        <v>7.6109999999999998</v>
      </c>
      <c r="CA14" s="9">
        <v>3.101</v>
      </c>
      <c r="CB14" s="9">
        <v>4.51</v>
      </c>
      <c r="CC14" s="9">
        <v>1.054</v>
      </c>
      <c r="CD14" s="9">
        <v>0.35599999999999998</v>
      </c>
      <c r="CE14" s="9">
        <v>0.69799999999999995</v>
      </c>
      <c r="CF14" s="9">
        <v>1.7509999999999999</v>
      </c>
      <c r="CG14" s="9">
        <v>0.83199999999999996</v>
      </c>
      <c r="CH14" s="9">
        <v>0.91900000000000004</v>
      </c>
      <c r="CI14" s="9">
        <v>5.0549999999999997</v>
      </c>
      <c r="CJ14" s="9">
        <v>1.9019999999999999</v>
      </c>
      <c r="CK14" s="9">
        <v>3.153</v>
      </c>
      <c r="CL14" s="9">
        <v>12.619</v>
      </c>
      <c r="CM14" s="9">
        <v>5.548</v>
      </c>
      <c r="CN14" s="9">
        <v>7.0709999999999997</v>
      </c>
      <c r="CO14" s="9">
        <v>8.3040000000000003</v>
      </c>
      <c r="CP14" s="9">
        <v>4.2770000000000001</v>
      </c>
      <c r="CQ14" s="9">
        <v>4.0270000000000001</v>
      </c>
      <c r="CR14" s="9">
        <v>0.52900000000000003</v>
      </c>
      <c r="CS14" s="9">
        <v>0</v>
      </c>
      <c r="CT14" s="9">
        <v>0.52900000000000003</v>
      </c>
      <c r="CU14" s="9">
        <v>4.3150000000000004</v>
      </c>
      <c r="CV14" s="9">
        <v>1.2709999999999999</v>
      </c>
      <c r="CW14" s="9">
        <v>3.044</v>
      </c>
      <c r="CX14" s="9">
        <v>4.6550000000000002</v>
      </c>
      <c r="CY14" s="9">
        <v>2.5209999999999999</v>
      </c>
      <c r="CZ14" s="9">
        <v>2.1349999999999998</v>
      </c>
      <c r="DA14" s="9">
        <v>2.0649999999999999</v>
      </c>
      <c r="DB14" s="9">
        <v>1.2829999999999999</v>
      </c>
      <c r="DC14" s="9">
        <v>0.78200000000000003</v>
      </c>
      <c r="DD14" s="9">
        <v>2.1640000000000001</v>
      </c>
      <c r="DE14" s="9">
        <v>1.0569999999999999</v>
      </c>
      <c r="DF14" s="9">
        <v>1.1060000000000001</v>
      </c>
      <c r="DG14" s="9">
        <v>0.32700000000000001</v>
      </c>
      <c r="DH14" s="9">
        <v>0.159</v>
      </c>
      <c r="DI14" s="9">
        <v>0.16800000000000001</v>
      </c>
      <c r="DJ14" s="9">
        <v>2.492</v>
      </c>
      <c r="DK14" s="9">
        <v>1.4630000000000001</v>
      </c>
      <c r="DL14" s="9">
        <v>1.028</v>
      </c>
      <c r="DM14" s="9">
        <v>235.51599999999999</v>
      </c>
      <c r="DN14" s="9">
        <v>120.098</v>
      </c>
      <c r="DO14" s="9">
        <v>115.41800000000001</v>
      </c>
      <c r="DP14" s="9">
        <v>50.188000000000002</v>
      </c>
      <c r="DQ14" s="9">
        <v>27.605</v>
      </c>
      <c r="DR14" s="9">
        <v>22.582999999999998</v>
      </c>
      <c r="DS14" s="9">
        <v>12.423999999999999</v>
      </c>
      <c r="DT14" s="9">
        <v>6.1029999999999998</v>
      </c>
      <c r="DU14" s="9">
        <v>6.3209999999999997</v>
      </c>
      <c r="DV14" s="9">
        <v>14.166</v>
      </c>
      <c r="DW14" s="9">
        <v>7.15</v>
      </c>
      <c r="DX14" s="9">
        <v>7.016</v>
      </c>
      <c r="DY14" s="9">
        <v>23.597999999999999</v>
      </c>
      <c r="DZ14" s="9">
        <v>14.353</v>
      </c>
      <c r="EA14" s="9">
        <v>9.2449999999999992</v>
      </c>
      <c r="EB14" s="9">
        <v>185.327</v>
      </c>
      <c r="EC14" s="9">
        <v>92.492000000000004</v>
      </c>
      <c r="ED14" s="9">
        <v>92.834999999999994</v>
      </c>
      <c r="EE14" s="9">
        <v>83.191000000000003</v>
      </c>
      <c r="EF14" s="9">
        <v>40.246000000000002</v>
      </c>
      <c r="EG14" s="9">
        <v>42.945999999999998</v>
      </c>
      <c r="EH14" s="9">
        <v>23.472999999999999</v>
      </c>
      <c r="EI14" s="9">
        <v>11.282999999999999</v>
      </c>
      <c r="EJ14" s="9">
        <v>12.189</v>
      </c>
      <c r="EK14" s="9">
        <v>30.167000000000002</v>
      </c>
      <c r="EL14" s="9">
        <v>14.423999999999999</v>
      </c>
      <c r="EM14" s="9">
        <v>15.743</v>
      </c>
      <c r="EN14" s="9">
        <v>29.550999999999998</v>
      </c>
      <c r="EO14" s="9">
        <v>14.538</v>
      </c>
      <c r="EP14" s="9">
        <v>15.013</v>
      </c>
      <c r="EQ14" s="9">
        <v>102.136</v>
      </c>
      <c r="ER14" s="9">
        <v>52.247</v>
      </c>
      <c r="ES14" s="9">
        <v>49.889000000000003</v>
      </c>
      <c r="ET14" s="9">
        <v>44.497</v>
      </c>
      <c r="EU14" s="9">
        <v>19.853000000000002</v>
      </c>
      <c r="EV14" s="9">
        <v>24.643999999999998</v>
      </c>
      <c r="EW14" s="9">
        <v>57.639000000000003</v>
      </c>
      <c r="EX14" s="9">
        <v>32.393999999999998</v>
      </c>
      <c r="EY14" s="9">
        <v>25.245000000000001</v>
      </c>
      <c r="EZ14" s="9">
        <v>38.247999999999998</v>
      </c>
      <c r="FA14" s="9">
        <v>19.972000000000001</v>
      </c>
      <c r="FB14" s="9">
        <v>18.276</v>
      </c>
      <c r="FC14" s="9">
        <v>19.390999999999998</v>
      </c>
      <c r="FD14" s="9">
        <v>12.422000000000001</v>
      </c>
      <c r="FE14" s="9">
        <v>6.9690000000000003</v>
      </c>
      <c r="FF14" s="9">
        <v>25.631</v>
      </c>
      <c r="FG14" s="9">
        <v>14.564</v>
      </c>
      <c r="FH14" s="9">
        <v>11.067</v>
      </c>
      <c r="FI14" s="9">
        <v>209.88399999999999</v>
      </c>
      <c r="FJ14" s="9">
        <v>105.53400000000001</v>
      </c>
      <c r="FK14" s="9">
        <v>104.351</v>
      </c>
      <c r="FL14" s="9">
        <v>10.882999999999999</v>
      </c>
      <c r="FM14" s="9">
        <v>12.127000000000001</v>
      </c>
      <c r="FN14" s="9">
        <v>9.5890000000000004</v>
      </c>
      <c r="FO14" s="9">
        <v>337.66399999999999</v>
      </c>
      <c r="FP14" s="9">
        <v>164.67099999999999</v>
      </c>
      <c r="FQ14" s="9">
        <v>172.99299999999999</v>
      </c>
      <c r="FR14" s="9">
        <v>62.088999999999999</v>
      </c>
      <c r="FS14" s="9">
        <v>29.143000000000001</v>
      </c>
      <c r="FT14" s="9">
        <v>32.947000000000003</v>
      </c>
      <c r="FU14" s="9">
        <v>45.921999999999997</v>
      </c>
      <c r="FV14" s="9">
        <v>23.081</v>
      </c>
      <c r="FW14" s="9">
        <v>22.841000000000001</v>
      </c>
      <c r="FX14" s="9">
        <v>32.116999999999997</v>
      </c>
      <c r="FY14" s="9">
        <v>17.898</v>
      </c>
      <c r="FZ14" s="9">
        <v>14.218999999999999</v>
      </c>
      <c r="GA14" s="9">
        <v>13.804</v>
      </c>
      <c r="GB14" s="9">
        <v>5.1820000000000004</v>
      </c>
      <c r="GC14" s="9">
        <v>8.6219999999999999</v>
      </c>
      <c r="GD14" s="9">
        <v>5.2270000000000003</v>
      </c>
      <c r="GE14" s="9">
        <v>1.891</v>
      </c>
      <c r="GF14" s="9">
        <v>3.335</v>
      </c>
      <c r="GG14" s="9">
        <v>4.04</v>
      </c>
      <c r="GH14" s="9">
        <v>1.68</v>
      </c>
      <c r="GI14" s="9">
        <v>2.36</v>
      </c>
      <c r="GJ14" s="9">
        <v>12.128</v>
      </c>
      <c r="GK14" s="9">
        <v>4.3819999999999997</v>
      </c>
      <c r="GL14" s="9">
        <v>7.7460000000000004</v>
      </c>
      <c r="GM14" s="9">
        <v>29.512</v>
      </c>
      <c r="GN14" s="9">
        <v>15.125999999999999</v>
      </c>
      <c r="GO14" s="9">
        <v>14.385999999999999</v>
      </c>
      <c r="GP14" s="9">
        <v>19.326000000000001</v>
      </c>
      <c r="GQ14" s="9">
        <v>11.327</v>
      </c>
      <c r="GR14" s="9">
        <v>7.9989999999999997</v>
      </c>
      <c r="GS14" s="9">
        <v>1.76</v>
      </c>
      <c r="GT14" s="9">
        <v>0.874</v>
      </c>
      <c r="GU14" s="9">
        <v>0.88600000000000001</v>
      </c>
      <c r="GV14" s="9">
        <v>10.186</v>
      </c>
      <c r="GW14" s="9">
        <v>3.7989999999999999</v>
      </c>
      <c r="GX14" s="9">
        <v>6.3869999999999996</v>
      </c>
      <c r="GY14" s="9">
        <v>12.287000000000001</v>
      </c>
      <c r="GZ14" s="9">
        <v>5.5</v>
      </c>
      <c r="HA14" s="9">
        <v>6.7869999999999999</v>
      </c>
      <c r="HB14" s="9">
        <v>4.9889999999999999</v>
      </c>
      <c r="HC14" s="9">
        <v>1.9970000000000001</v>
      </c>
      <c r="HD14" s="9">
        <v>2.992</v>
      </c>
      <c r="HE14" s="9">
        <v>6.3049999999999997</v>
      </c>
      <c r="HF14" s="9">
        <v>3.2370000000000001</v>
      </c>
      <c r="HG14" s="9">
        <v>3.0680000000000001</v>
      </c>
      <c r="HH14" s="9">
        <v>0.90200000000000002</v>
      </c>
      <c r="HI14" s="9">
        <v>0.27400000000000002</v>
      </c>
      <c r="HJ14" s="9">
        <v>0.628</v>
      </c>
      <c r="HK14" s="9">
        <v>5.9820000000000002</v>
      </c>
      <c r="HL14" s="9">
        <v>2.2629999999999999</v>
      </c>
      <c r="HM14" s="9">
        <v>3.7189999999999999</v>
      </c>
    </row>
    <row r="15" spans="1:221">
      <c r="A15" s="10">
        <v>43497</v>
      </c>
      <c r="B15" s="9">
        <v>1.0409999999999999</v>
      </c>
      <c r="C15" s="9">
        <v>5.3739999999999997</v>
      </c>
      <c r="D15" s="9">
        <v>3.5590000000000002</v>
      </c>
      <c r="E15" s="9">
        <v>1.8149999999999999</v>
      </c>
      <c r="F15" s="9">
        <v>1.47</v>
      </c>
      <c r="G15" s="9">
        <v>0.46899999999999997</v>
      </c>
      <c r="H15" s="9">
        <v>1.0009999999999999</v>
      </c>
      <c r="I15" s="9">
        <v>8.8780000000000001</v>
      </c>
      <c r="J15" s="9">
        <v>4.2240000000000002</v>
      </c>
      <c r="K15" s="9">
        <v>4.6550000000000002</v>
      </c>
      <c r="L15" s="9">
        <v>122.089</v>
      </c>
      <c r="M15" s="9">
        <v>64.403999999999996</v>
      </c>
      <c r="N15" s="9">
        <v>57.685000000000002</v>
      </c>
      <c r="O15" s="9">
        <v>26.268000000000001</v>
      </c>
      <c r="P15" s="9">
        <v>14.835000000000001</v>
      </c>
      <c r="Q15" s="9">
        <v>11.433</v>
      </c>
      <c r="R15" s="9">
        <v>5.4160000000000004</v>
      </c>
      <c r="S15" s="9">
        <v>3.1949999999999998</v>
      </c>
      <c r="T15" s="9">
        <v>2.2210000000000001</v>
      </c>
      <c r="U15" s="9">
        <v>6.6740000000000004</v>
      </c>
      <c r="V15" s="9">
        <v>4.4059999999999997</v>
      </c>
      <c r="W15" s="9">
        <v>2.2690000000000001</v>
      </c>
      <c r="X15" s="9">
        <v>14.178000000000001</v>
      </c>
      <c r="Y15" s="9">
        <v>7.2350000000000003</v>
      </c>
      <c r="Z15" s="9">
        <v>6.9429999999999996</v>
      </c>
      <c r="AA15" s="9">
        <v>95.820999999999998</v>
      </c>
      <c r="AB15" s="9">
        <v>49.569000000000003</v>
      </c>
      <c r="AC15" s="9">
        <v>46.252000000000002</v>
      </c>
      <c r="AD15" s="9">
        <v>49.314</v>
      </c>
      <c r="AE15" s="9">
        <v>23.669</v>
      </c>
      <c r="AF15" s="9">
        <v>25.645</v>
      </c>
      <c r="AG15" s="9">
        <v>15.866</v>
      </c>
      <c r="AH15" s="9">
        <v>7.1440000000000001</v>
      </c>
      <c r="AI15" s="9">
        <v>8.7210000000000001</v>
      </c>
      <c r="AJ15" s="9">
        <v>14.731</v>
      </c>
      <c r="AK15" s="9">
        <v>7.8979999999999997</v>
      </c>
      <c r="AL15" s="9">
        <v>6.8330000000000002</v>
      </c>
      <c r="AM15" s="9">
        <v>18.716999999999999</v>
      </c>
      <c r="AN15" s="9">
        <v>8.6259999999999994</v>
      </c>
      <c r="AO15" s="9">
        <v>10.090999999999999</v>
      </c>
      <c r="AP15" s="9">
        <v>46.506999999999998</v>
      </c>
      <c r="AQ15" s="9">
        <v>25.9</v>
      </c>
      <c r="AR15" s="9">
        <v>20.606999999999999</v>
      </c>
      <c r="AS15" s="9">
        <v>19.632999999999999</v>
      </c>
      <c r="AT15" s="9">
        <v>10.029</v>
      </c>
      <c r="AU15" s="9">
        <v>9.6050000000000004</v>
      </c>
      <c r="AV15" s="9">
        <v>26.873000000000001</v>
      </c>
      <c r="AW15" s="9">
        <v>15.871</v>
      </c>
      <c r="AX15" s="9">
        <v>11.002000000000001</v>
      </c>
      <c r="AY15" s="9">
        <v>17.347999999999999</v>
      </c>
      <c r="AZ15" s="9">
        <v>9.7940000000000005</v>
      </c>
      <c r="BA15" s="9">
        <v>7.5529999999999999</v>
      </c>
      <c r="BB15" s="9">
        <v>9.5259999999999998</v>
      </c>
      <c r="BC15" s="9">
        <v>6.077</v>
      </c>
      <c r="BD15" s="9">
        <v>3.4489999999999998</v>
      </c>
      <c r="BE15" s="9">
        <v>11.064</v>
      </c>
      <c r="BF15" s="9">
        <v>6.6390000000000002</v>
      </c>
      <c r="BG15" s="9">
        <v>4.4249999999999998</v>
      </c>
      <c r="BH15" s="9">
        <v>111.02500000000001</v>
      </c>
      <c r="BI15" s="9">
        <v>57.765000000000001</v>
      </c>
      <c r="BJ15" s="9">
        <v>53.26</v>
      </c>
      <c r="BK15" s="9">
        <v>9.0630000000000006</v>
      </c>
      <c r="BL15" s="9">
        <v>10.308</v>
      </c>
      <c r="BM15" s="9">
        <v>7.6719999999999997</v>
      </c>
      <c r="BN15" s="9">
        <v>164.91399999999999</v>
      </c>
      <c r="BO15" s="9">
        <v>82.694999999999993</v>
      </c>
      <c r="BP15" s="9">
        <v>82.218000000000004</v>
      </c>
      <c r="BQ15" s="9">
        <v>31.15</v>
      </c>
      <c r="BR15" s="9">
        <v>16.408999999999999</v>
      </c>
      <c r="BS15" s="9">
        <v>14.741</v>
      </c>
      <c r="BT15" s="9">
        <v>22.3</v>
      </c>
      <c r="BU15" s="9">
        <v>12.446999999999999</v>
      </c>
      <c r="BV15" s="9">
        <v>9.8529999999999998</v>
      </c>
      <c r="BW15" s="9">
        <v>14.27</v>
      </c>
      <c r="BX15" s="9">
        <v>7.9690000000000003</v>
      </c>
      <c r="BY15" s="9">
        <v>6.3</v>
      </c>
      <c r="BZ15" s="9">
        <v>8.0299999999999994</v>
      </c>
      <c r="CA15" s="9">
        <v>4.4779999999999998</v>
      </c>
      <c r="CB15" s="9">
        <v>3.552</v>
      </c>
      <c r="CC15" s="9">
        <v>1.6830000000000001</v>
      </c>
      <c r="CD15" s="9">
        <v>1.0309999999999999</v>
      </c>
      <c r="CE15" s="9">
        <v>0.65200000000000002</v>
      </c>
      <c r="CF15" s="9">
        <v>3.069</v>
      </c>
      <c r="CG15" s="9">
        <v>1.9259999999999999</v>
      </c>
      <c r="CH15" s="9">
        <v>1.143</v>
      </c>
      <c r="CI15" s="9">
        <v>5.7809999999999997</v>
      </c>
      <c r="CJ15" s="9">
        <v>2.0350000000000001</v>
      </c>
      <c r="CK15" s="9">
        <v>3.746</v>
      </c>
      <c r="CL15" s="9">
        <v>13.054</v>
      </c>
      <c r="CM15" s="9">
        <v>6.2720000000000002</v>
      </c>
      <c r="CN15" s="9">
        <v>6.782</v>
      </c>
      <c r="CO15" s="9">
        <v>8.5690000000000008</v>
      </c>
      <c r="CP15" s="9">
        <v>4.9470000000000001</v>
      </c>
      <c r="CQ15" s="9">
        <v>3.6219999999999999</v>
      </c>
      <c r="CR15" s="9">
        <v>0.60299999999999998</v>
      </c>
      <c r="CS15" s="9">
        <v>0.38</v>
      </c>
      <c r="CT15" s="9">
        <v>0.223</v>
      </c>
      <c r="CU15" s="9">
        <v>4.4859999999999998</v>
      </c>
      <c r="CV15" s="9">
        <v>1.3260000000000001</v>
      </c>
      <c r="CW15" s="9">
        <v>3.16</v>
      </c>
      <c r="CX15" s="9">
        <v>6.86</v>
      </c>
      <c r="CY15" s="9">
        <v>4.3289999999999997</v>
      </c>
      <c r="CZ15" s="9">
        <v>2.532</v>
      </c>
      <c r="DA15" s="9">
        <v>3.6230000000000002</v>
      </c>
      <c r="DB15" s="9">
        <v>2.3730000000000002</v>
      </c>
      <c r="DC15" s="9">
        <v>1.2490000000000001</v>
      </c>
      <c r="DD15" s="9">
        <v>2.496</v>
      </c>
      <c r="DE15" s="9">
        <v>1.6930000000000001</v>
      </c>
      <c r="DF15" s="9">
        <v>0.80300000000000005</v>
      </c>
      <c r="DG15" s="9">
        <v>6.0999999999999999E-2</v>
      </c>
      <c r="DH15" s="9">
        <v>0</v>
      </c>
      <c r="DI15" s="9">
        <v>6.0999999999999999E-2</v>
      </c>
      <c r="DJ15" s="9">
        <v>4.3639999999999999</v>
      </c>
      <c r="DK15" s="9">
        <v>2.6360000000000001</v>
      </c>
      <c r="DL15" s="9">
        <v>1.728</v>
      </c>
      <c r="DM15" s="9">
        <v>235.97399999999999</v>
      </c>
      <c r="DN15" s="9">
        <v>120.366</v>
      </c>
      <c r="DO15" s="9">
        <v>115.607</v>
      </c>
      <c r="DP15" s="9">
        <v>52.12</v>
      </c>
      <c r="DQ15" s="9">
        <v>26.152000000000001</v>
      </c>
      <c r="DR15" s="9">
        <v>25.969000000000001</v>
      </c>
      <c r="DS15" s="9">
        <v>15.581</v>
      </c>
      <c r="DT15" s="9">
        <v>7.0830000000000002</v>
      </c>
      <c r="DU15" s="9">
        <v>8.4979999999999993</v>
      </c>
      <c r="DV15" s="9">
        <v>12.179</v>
      </c>
      <c r="DW15" s="9">
        <v>6.2089999999999996</v>
      </c>
      <c r="DX15" s="9">
        <v>5.97</v>
      </c>
      <c r="DY15" s="9">
        <v>24.361000000000001</v>
      </c>
      <c r="DZ15" s="9">
        <v>12.86</v>
      </c>
      <c r="EA15" s="9">
        <v>11.500999999999999</v>
      </c>
      <c r="EB15" s="9">
        <v>183.85300000000001</v>
      </c>
      <c r="EC15" s="9">
        <v>94.213999999999999</v>
      </c>
      <c r="ED15" s="9">
        <v>89.638999999999996</v>
      </c>
      <c r="EE15" s="9">
        <v>87.251999999999995</v>
      </c>
      <c r="EF15" s="9">
        <v>46.698</v>
      </c>
      <c r="EG15" s="9">
        <v>40.554000000000002</v>
      </c>
      <c r="EH15" s="9">
        <v>24.803000000000001</v>
      </c>
      <c r="EI15" s="9">
        <v>12.718999999999999</v>
      </c>
      <c r="EJ15" s="9">
        <v>12.085000000000001</v>
      </c>
      <c r="EK15" s="9">
        <v>25.428999999999998</v>
      </c>
      <c r="EL15" s="9">
        <v>16.010999999999999</v>
      </c>
      <c r="EM15" s="9">
        <v>9.4179999999999993</v>
      </c>
      <c r="EN15" s="9">
        <v>37.020000000000003</v>
      </c>
      <c r="EO15" s="9">
        <v>17.968</v>
      </c>
      <c r="EP15" s="9">
        <v>19.052</v>
      </c>
      <c r="EQ15" s="9">
        <v>96.600999999999999</v>
      </c>
      <c r="ER15" s="9">
        <v>47.517000000000003</v>
      </c>
      <c r="ES15" s="9">
        <v>49.084000000000003</v>
      </c>
      <c r="ET15" s="9">
        <v>36.677999999999997</v>
      </c>
      <c r="EU15" s="9">
        <v>19.143999999999998</v>
      </c>
      <c r="EV15" s="9">
        <v>17.533999999999999</v>
      </c>
      <c r="EW15" s="9">
        <v>59.923000000000002</v>
      </c>
      <c r="EX15" s="9">
        <v>28.373000000000001</v>
      </c>
      <c r="EY15" s="9">
        <v>31.55</v>
      </c>
      <c r="EZ15" s="9">
        <v>42.478000000000002</v>
      </c>
      <c r="FA15" s="9">
        <v>18.734000000000002</v>
      </c>
      <c r="FB15" s="9">
        <v>23.744</v>
      </c>
      <c r="FC15" s="9">
        <v>17.445</v>
      </c>
      <c r="FD15" s="9">
        <v>9.6389999999999993</v>
      </c>
      <c r="FE15" s="9">
        <v>7.806</v>
      </c>
      <c r="FF15" s="9">
        <v>25.893000000000001</v>
      </c>
      <c r="FG15" s="9">
        <v>11.977</v>
      </c>
      <c r="FH15" s="9">
        <v>13.916</v>
      </c>
      <c r="FI15" s="9">
        <v>210.08099999999999</v>
      </c>
      <c r="FJ15" s="9">
        <v>108.389</v>
      </c>
      <c r="FK15" s="9">
        <v>101.691</v>
      </c>
      <c r="FL15" s="9">
        <v>10.973000000000001</v>
      </c>
      <c r="FM15" s="9">
        <v>9.9499999999999993</v>
      </c>
      <c r="FN15" s="9">
        <v>12.037000000000001</v>
      </c>
      <c r="FO15" s="9">
        <v>345.565</v>
      </c>
      <c r="FP15" s="9">
        <v>168.767</v>
      </c>
      <c r="FQ15" s="9">
        <v>176.798</v>
      </c>
      <c r="FR15" s="9">
        <v>65.983000000000004</v>
      </c>
      <c r="FS15" s="9">
        <v>32.225999999999999</v>
      </c>
      <c r="FT15" s="9">
        <v>33.756999999999998</v>
      </c>
      <c r="FU15" s="9">
        <v>47.926000000000002</v>
      </c>
      <c r="FV15" s="9">
        <v>23.997</v>
      </c>
      <c r="FW15" s="9">
        <v>23.93</v>
      </c>
      <c r="FX15" s="9">
        <v>32.476999999999997</v>
      </c>
      <c r="FY15" s="9">
        <v>16.236999999999998</v>
      </c>
      <c r="FZ15" s="9">
        <v>16.239999999999998</v>
      </c>
      <c r="GA15" s="9">
        <v>15.449</v>
      </c>
      <c r="GB15" s="9">
        <v>7.76</v>
      </c>
      <c r="GC15" s="9">
        <v>7.6890000000000001</v>
      </c>
      <c r="GD15" s="9">
        <v>5.0069999999999997</v>
      </c>
      <c r="GE15" s="9">
        <v>2.4540000000000002</v>
      </c>
      <c r="GF15" s="9">
        <v>2.5529999999999999</v>
      </c>
      <c r="GG15" s="9">
        <v>4.5019999999999998</v>
      </c>
      <c r="GH15" s="9">
        <v>1.6679999999999999</v>
      </c>
      <c r="GI15" s="9">
        <v>2.8340000000000001</v>
      </c>
      <c r="GJ15" s="9">
        <v>13.554</v>
      </c>
      <c r="GK15" s="9">
        <v>6.5609999999999999</v>
      </c>
      <c r="GL15" s="9">
        <v>6.9939999999999998</v>
      </c>
      <c r="GM15" s="9">
        <v>32.223999999999997</v>
      </c>
      <c r="GN15" s="9">
        <v>11.646000000000001</v>
      </c>
      <c r="GO15" s="9">
        <v>20.577999999999999</v>
      </c>
      <c r="GP15" s="9">
        <v>21.338999999999999</v>
      </c>
      <c r="GQ15" s="9">
        <v>8.8650000000000002</v>
      </c>
      <c r="GR15" s="9">
        <v>12.474</v>
      </c>
      <c r="GS15" s="9">
        <v>1.159</v>
      </c>
      <c r="GT15" s="9">
        <v>0.46300000000000002</v>
      </c>
      <c r="GU15" s="9">
        <v>0.69699999999999995</v>
      </c>
      <c r="GV15" s="9">
        <v>10.885</v>
      </c>
      <c r="GW15" s="9">
        <v>2.7810000000000001</v>
      </c>
      <c r="GX15" s="9">
        <v>8.1039999999999992</v>
      </c>
      <c r="GY15" s="9">
        <v>11.726000000000001</v>
      </c>
      <c r="GZ15" s="9">
        <v>8.56</v>
      </c>
      <c r="HA15" s="9">
        <v>3.1659999999999999</v>
      </c>
      <c r="HB15" s="9">
        <v>3.4449999999999998</v>
      </c>
      <c r="HC15" s="9">
        <v>2.4649999999999999</v>
      </c>
      <c r="HD15" s="9">
        <v>0.98</v>
      </c>
      <c r="HE15" s="9">
        <v>4.5540000000000003</v>
      </c>
      <c r="HF15" s="9">
        <v>3.1110000000000002</v>
      </c>
      <c r="HG15" s="9">
        <v>1.4430000000000001</v>
      </c>
      <c r="HH15" s="9">
        <v>0.41</v>
      </c>
      <c r="HI15" s="9">
        <v>0.41</v>
      </c>
      <c r="HJ15" s="9">
        <v>0</v>
      </c>
      <c r="HK15" s="9">
        <v>7.1719999999999997</v>
      </c>
      <c r="HL15" s="9">
        <v>5.4489999999999998</v>
      </c>
      <c r="HM15" s="9">
        <v>1.7230000000000001</v>
      </c>
    </row>
    <row r="16" spans="1:221">
      <c r="A16" s="10">
        <v>43862</v>
      </c>
      <c r="B16" s="9">
        <v>2.327</v>
      </c>
      <c r="C16" s="9">
        <v>4.6520000000000001</v>
      </c>
      <c r="D16" s="9">
        <v>2.367</v>
      </c>
      <c r="E16" s="9">
        <v>2.2850000000000001</v>
      </c>
      <c r="F16" s="9">
        <v>1.5429999999999999</v>
      </c>
      <c r="G16" s="9">
        <v>0.311</v>
      </c>
      <c r="H16" s="9">
        <v>1.2310000000000001</v>
      </c>
      <c r="I16" s="9">
        <v>9.1790000000000003</v>
      </c>
      <c r="J16" s="9">
        <v>4.0350000000000001</v>
      </c>
      <c r="K16" s="9">
        <v>5.1440000000000001</v>
      </c>
      <c r="L16" s="9">
        <v>124.374</v>
      </c>
      <c r="M16" s="9">
        <v>64.376000000000005</v>
      </c>
      <c r="N16" s="9">
        <v>59.997</v>
      </c>
      <c r="O16" s="9">
        <v>24.992000000000001</v>
      </c>
      <c r="P16" s="9">
        <v>12.035</v>
      </c>
      <c r="Q16" s="9">
        <v>12.957000000000001</v>
      </c>
      <c r="R16" s="9">
        <v>7.4139999999999997</v>
      </c>
      <c r="S16" s="9">
        <v>3.82</v>
      </c>
      <c r="T16" s="9">
        <v>3.593</v>
      </c>
      <c r="U16" s="9">
        <v>6.7409999999999997</v>
      </c>
      <c r="V16" s="9">
        <v>2.8210000000000002</v>
      </c>
      <c r="W16" s="9">
        <v>3.92</v>
      </c>
      <c r="X16" s="9">
        <v>10.837999999999999</v>
      </c>
      <c r="Y16" s="9">
        <v>5.3940000000000001</v>
      </c>
      <c r="Z16" s="9">
        <v>5.444</v>
      </c>
      <c r="AA16" s="9">
        <v>99.381</v>
      </c>
      <c r="AB16" s="9">
        <v>52.341000000000001</v>
      </c>
      <c r="AC16" s="9">
        <v>47.04</v>
      </c>
      <c r="AD16" s="9">
        <v>46.762999999999998</v>
      </c>
      <c r="AE16" s="9">
        <v>23.803999999999998</v>
      </c>
      <c r="AF16" s="9">
        <v>22.959</v>
      </c>
      <c r="AG16" s="9">
        <v>13.696999999999999</v>
      </c>
      <c r="AH16" s="9">
        <v>6.665</v>
      </c>
      <c r="AI16" s="9">
        <v>7.032</v>
      </c>
      <c r="AJ16" s="9">
        <v>14.518000000000001</v>
      </c>
      <c r="AK16" s="9">
        <v>6.585</v>
      </c>
      <c r="AL16" s="9">
        <v>7.9329999999999998</v>
      </c>
      <c r="AM16" s="9">
        <v>18.547999999999998</v>
      </c>
      <c r="AN16" s="9">
        <v>10.554</v>
      </c>
      <c r="AO16" s="9">
        <v>7.9939999999999998</v>
      </c>
      <c r="AP16" s="9">
        <v>52.619</v>
      </c>
      <c r="AQ16" s="9">
        <v>28.536999999999999</v>
      </c>
      <c r="AR16" s="9">
        <v>24.082000000000001</v>
      </c>
      <c r="AS16" s="9">
        <v>23.693000000000001</v>
      </c>
      <c r="AT16" s="9">
        <v>13.131</v>
      </c>
      <c r="AU16" s="9">
        <v>10.561999999999999</v>
      </c>
      <c r="AV16" s="9">
        <v>28.925999999999998</v>
      </c>
      <c r="AW16" s="9">
        <v>15.406000000000001</v>
      </c>
      <c r="AX16" s="9">
        <v>13.519</v>
      </c>
      <c r="AY16" s="9">
        <v>18.295000000000002</v>
      </c>
      <c r="AZ16" s="9">
        <v>9.6679999999999993</v>
      </c>
      <c r="BA16" s="9">
        <v>8.6270000000000007</v>
      </c>
      <c r="BB16" s="9">
        <v>10.631</v>
      </c>
      <c r="BC16" s="9">
        <v>5.7380000000000004</v>
      </c>
      <c r="BD16" s="9">
        <v>4.8920000000000003</v>
      </c>
      <c r="BE16" s="9">
        <v>9.6310000000000002</v>
      </c>
      <c r="BF16" s="9">
        <v>5.1890000000000001</v>
      </c>
      <c r="BG16" s="9">
        <v>4.4420000000000002</v>
      </c>
      <c r="BH16" s="9">
        <v>114.74299999999999</v>
      </c>
      <c r="BI16" s="9">
        <v>59.188000000000002</v>
      </c>
      <c r="BJ16" s="9">
        <v>55.555</v>
      </c>
      <c r="BK16" s="9">
        <v>7.7439999999999998</v>
      </c>
      <c r="BL16" s="9">
        <v>8.06</v>
      </c>
      <c r="BM16" s="9">
        <v>7.4039999999999999</v>
      </c>
      <c r="BN16" s="9">
        <v>170.24199999999999</v>
      </c>
      <c r="BO16" s="9">
        <v>85.494</v>
      </c>
      <c r="BP16" s="9">
        <v>84.748000000000005</v>
      </c>
      <c r="BQ16" s="9">
        <v>30.463000000000001</v>
      </c>
      <c r="BR16" s="9">
        <v>13.988</v>
      </c>
      <c r="BS16" s="9">
        <v>16.475000000000001</v>
      </c>
      <c r="BT16" s="9">
        <v>20.7</v>
      </c>
      <c r="BU16" s="9">
        <v>10.27</v>
      </c>
      <c r="BV16" s="9">
        <v>10.43</v>
      </c>
      <c r="BW16" s="9">
        <v>14.083</v>
      </c>
      <c r="BX16" s="9">
        <v>7.7530000000000001</v>
      </c>
      <c r="BY16" s="9">
        <v>6.33</v>
      </c>
      <c r="BZ16" s="9">
        <v>6.617</v>
      </c>
      <c r="CA16" s="9">
        <v>2.5169999999999999</v>
      </c>
      <c r="CB16" s="9">
        <v>4.101</v>
      </c>
      <c r="CC16" s="9">
        <v>1.9550000000000001</v>
      </c>
      <c r="CD16" s="9">
        <v>0.94799999999999995</v>
      </c>
      <c r="CE16" s="9">
        <v>1.0069999999999999</v>
      </c>
      <c r="CF16" s="9">
        <v>3.9550000000000001</v>
      </c>
      <c r="CG16" s="9">
        <v>1.6459999999999999</v>
      </c>
      <c r="CH16" s="9">
        <v>2.3090000000000002</v>
      </c>
      <c r="CI16" s="9">
        <v>5.8079999999999998</v>
      </c>
      <c r="CJ16" s="9">
        <v>2.0720000000000001</v>
      </c>
      <c r="CK16" s="9">
        <v>3.7360000000000002</v>
      </c>
      <c r="CL16" s="9">
        <v>13.425000000000001</v>
      </c>
      <c r="CM16" s="9">
        <v>5.8129999999999997</v>
      </c>
      <c r="CN16" s="9">
        <v>7.6109999999999998</v>
      </c>
      <c r="CO16" s="9">
        <v>7.2910000000000004</v>
      </c>
      <c r="CP16" s="9">
        <v>3.7829999999999999</v>
      </c>
      <c r="CQ16" s="9">
        <v>3.508</v>
      </c>
      <c r="CR16" s="9">
        <v>0.61</v>
      </c>
      <c r="CS16" s="9">
        <v>0.35699999999999998</v>
      </c>
      <c r="CT16" s="9">
        <v>0.253</v>
      </c>
      <c r="CU16" s="9">
        <v>6.1340000000000003</v>
      </c>
      <c r="CV16" s="9">
        <v>2.0299999999999998</v>
      </c>
      <c r="CW16" s="9">
        <v>4.1040000000000001</v>
      </c>
      <c r="CX16" s="9">
        <v>5.9690000000000003</v>
      </c>
      <c r="CY16" s="9">
        <v>3.093</v>
      </c>
      <c r="CZ16" s="9">
        <v>2.8759999999999999</v>
      </c>
      <c r="DA16" s="9">
        <v>2.758</v>
      </c>
      <c r="DB16" s="9">
        <v>1.429</v>
      </c>
      <c r="DC16" s="9">
        <v>1.3280000000000001</v>
      </c>
      <c r="DD16" s="9">
        <v>2.34</v>
      </c>
      <c r="DE16" s="9">
        <v>1.4059999999999999</v>
      </c>
      <c r="DF16" s="9">
        <v>0.93400000000000005</v>
      </c>
      <c r="DG16" s="9">
        <v>0.36099999999999999</v>
      </c>
      <c r="DH16" s="9">
        <v>0.115</v>
      </c>
      <c r="DI16" s="9">
        <v>0.245</v>
      </c>
      <c r="DJ16" s="9">
        <v>3.629</v>
      </c>
      <c r="DK16" s="9">
        <v>1.6879999999999999</v>
      </c>
      <c r="DL16" s="9">
        <v>1.9410000000000001</v>
      </c>
      <c r="DM16" s="9">
        <v>246.18600000000001</v>
      </c>
      <c r="DN16" s="9">
        <v>126.392</v>
      </c>
      <c r="DO16" s="9">
        <v>119.794</v>
      </c>
      <c r="DP16" s="9">
        <v>50.545999999999999</v>
      </c>
      <c r="DQ16" s="9">
        <v>24.143999999999998</v>
      </c>
      <c r="DR16" s="9">
        <v>26.402000000000001</v>
      </c>
      <c r="DS16" s="9">
        <v>12.577</v>
      </c>
      <c r="DT16" s="9">
        <v>4.9080000000000004</v>
      </c>
      <c r="DU16" s="9">
        <v>7.6689999999999996</v>
      </c>
      <c r="DV16" s="9">
        <v>12.068</v>
      </c>
      <c r="DW16" s="9">
        <v>6.1449999999999996</v>
      </c>
      <c r="DX16" s="9">
        <v>5.923</v>
      </c>
      <c r="DY16" s="9">
        <v>25.901</v>
      </c>
      <c r="DZ16" s="9">
        <v>13.090999999999999</v>
      </c>
      <c r="EA16" s="9">
        <v>12.81</v>
      </c>
      <c r="EB16" s="9">
        <v>195.64</v>
      </c>
      <c r="EC16" s="9">
        <v>102.248</v>
      </c>
      <c r="ED16" s="9">
        <v>93.391999999999996</v>
      </c>
      <c r="EE16" s="9">
        <v>95.853999999999999</v>
      </c>
      <c r="EF16" s="9">
        <v>48.768999999999998</v>
      </c>
      <c r="EG16" s="9">
        <v>47.085999999999999</v>
      </c>
      <c r="EH16" s="9">
        <v>23.082000000000001</v>
      </c>
      <c r="EI16" s="9">
        <v>12.19</v>
      </c>
      <c r="EJ16" s="9">
        <v>10.891999999999999</v>
      </c>
      <c r="EK16" s="9">
        <v>33.255000000000003</v>
      </c>
      <c r="EL16" s="9">
        <v>15.042</v>
      </c>
      <c r="EM16" s="9">
        <v>18.213999999999999</v>
      </c>
      <c r="EN16" s="9">
        <v>39.517000000000003</v>
      </c>
      <c r="EO16" s="9">
        <v>21.536999999999999</v>
      </c>
      <c r="EP16" s="9">
        <v>17.98</v>
      </c>
      <c r="EQ16" s="9">
        <v>99.786000000000001</v>
      </c>
      <c r="ER16" s="9">
        <v>53.48</v>
      </c>
      <c r="ES16" s="9">
        <v>46.305999999999997</v>
      </c>
      <c r="ET16" s="9">
        <v>40.936999999999998</v>
      </c>
      <c r="EU16" s="9">
        <v>20.245999999999999</v>
      </c>
      <c r="EV16" s="9">
        <v>20.690999999999999</v>
      </c>
      <c r="EW16" s="9">
        <v>58.847999999999999</v>
      </c>
      <c r="EX16" s="9">
        <v>33.232999999999997</v>
      </c>
      <c r="EY16" s="9">
        <v>25.614999999999998</v>
      </c>
      <c r="EZ16" s="9">
        <v>42.259</v>
      </c>
      <c r="FA16" s="9">
        <v>23.861999999999998</v>
      </c>
      <c r="FB16" s="9">
        <v>18.396999999999998</v>
      </c>
      <c r="FC16" s="9">
        <v>16.59</v>
      </c>
      <c r="FD16" s="9">
        <v>9.3710000000000004</v>
      </c>
      <c r="FE16" s="9">
        <v>7.218</v>
      </c>
      <c r="FF16" s="9">
        <v>22.581</v>
      </c>
      <c r="FG16" s="9">
        <v>11.205</v>
      </c>
      <c r="FH16" s="9">
        <v>11.375999999999999</v>
      </c>
      <c r="FI16" s="9">
        <v>223.60499999999999</v>
      </c>
      <c r="FJ16" s="9">
        <v>115.187</v>
      </c>
      <c r="FK16" s="9">
        <v>108.417</v>
      </c>
      <c r="FL16" s="9">
        <v>9.1720000000000006</v>
      </c>
      <c r="FM16" s="9">
        <v>8.8650000000000002</v>
      </c>
      <c r="FN16" s="9">
        <v>9.4969999999999999</v>
      </c>
      <c r="FO16" s="9">
        <v>353.65899999999999</v>
      </c>
      <c r="FP16" s="9">
        <v>172.816</v>
      </c>
      <c r="FQ16" s="9">
        <v>180.84299999999999</v>
      </c>
      <c r="FR16" s="9">
        <v>64.269000000000005</v>
      </c>
      <c r="FS16" s="9">
        <v>30.308</v>
      </c>
      <c r="FT16" s="9">
        <v>33.960999999999999</v>
      </c>
      <c r="FU16" s="9">
        <v>47.06</v>
      </c>
      <c r="FV16" s="9">
        <v>21.600999999999999</v>
      </c>
      <c r="FW16" s="9">
        <v>25.459</v>
      </c>
      <c r="FX16" s="9">
        <v>33.646999999999998</v>
      </c>
      <c r="FY16" s="9">
        <v>16.739000000000001</v>
      </c>
      <c r="FZ16" s="9">
        <v>16.908000000000001</v>
      </c>
      <c r="GA16" s="9">
        <v>13.414</v>
      </c>
      <c r="GB16" s="9">
        <v>4.8620000000000001</v>
      </c>
      <c r="GC16" s="9">
        <v>8.5519999999999996</v>
      </c>
      <c r="GD16" s="9">
        <v>3.94</v>
      </c>
      <c r="GE16" s="9">
        <v>1.8360000000000001</v>
      </c>
      <c r="GF16" s="9">
        <v>2.1030000000000002</v>
      </c>
      <c r="GG16" s="9">
        <v>4.2329999999999997</v>
      </c>
      <c r="GH16" s="9">
        <v>1.76</v>
      </c>
      <c r="GI16" s="9">
        <v>2.4729999999999999</v>
      </c>
      <c r="GJ16" s="9">
        <v>12.975</v>
      </c>
      <c r="GK16" s="9">
        <v>6.9470000000000001</v>
      </c>
      <c r="GL16" s="9">
        <v>6.0279999999999996</v>
      </c>
      <c r="GM16" s="9">
        <v>29.527000000000001</v>
      </c>
      <c r="GN16" s="9">
        <v>14.347</v>
      </c>
      <c r="GO16" s="9">
        <v>15.18</v>
      </c>
      <c r="GP16" s="9">
        <v>18.579999999999998</v>
      </c>
      <c r="GQ16" s="9">
        <v>8.5350000000000001</v>
      </c>
      <c r="GR16" s="9">
        <v>10.045</v>
      </c>
      <c r="GS16" s="9">
        <v>1.1819999999999999</v>
      </c>
      <c r="GT16" s="9">
        <v>1.1819999999999999</v>
      </c>
      <c r="GU16" s="9">
        <v>0</v>
      </c>
      <c r="GV16" s="9">
        <v>10.946999999999999</v>
      </c>
      <c r="GW16" s="9">
        <v>5.8129999999999997</v>
      </c>
      <c r="GX16" s="9">
        <v>5.1349999999999998</v>
      </c>
      <c r="GY16" s="9">
        <v>10.263</v>
      </c>
      <c r="GZ16" s="9">
        <v>5.5650000000000004</v>
      </c>
      <c r="HA16" s="9">
        <v>4.6980000000000004</v>
      </c>
      <c r="HB16" s="9">
        <v>4.8079999999999998</v>
      </c>
      <c r="HC16" s="9">
        <v>3.2490000000000001</v>
      </c>
      <c r="HD16" s="9">
        <v>1.5589999999999999</v>
      </c>
      <c r="HE16" s="9">
        <v>4.0019999999999998</v>
      </c>
      <c r="HF16" s="9">
        <v>2.67</v>
      </c>
      <c r="HG16" s="9">
        <v>1.3320000000000001</v>
      </c>
      <c r="HH16" s="9">
        <v>0.71299999999999997</v>
      </c>
      <c r="HI16" s="9">
        <v>0</v>
      </c>
      <c r="HJ16" s="9">
        <v>0.71299999999999997</v>
      </c>
      <c r="HK16" s="9">
        <v>6.2610000000000001</v>
      </c>
      <c r="HL16" s="9">
        <v>2.8940000000000001</v>
      </c>
      <c r="HM16" s="9">
        <v>3.367</v>
      </c>
    </row>
    <row r="17" spans="1:221">
      <c r="A17" s="10">
        <v>44228</v>
      </c>
      <c r="B17" s="9">
        <v>2.464</v>
      </c>
      <c r="C17" s="9">
        <v>6.8819999999999997</v>
      </c>
      <c r="D17" s="9">
        <v>3.226</v>
      </c>
      <c r="E17" s="9">
        <v>3.657</v>
      </c>
      <c r="F17" s="9">
        <v>1.2030000000000001</v>
      </c>
      <c r="G17" s="9">
        <v>0.42099999999999999</v>
      </c>
      <c r="H17" s="9">
        <v>0.78200000000000003</v>
      </c>
      <c r="I17" s="9">
        <v>9.7159999999999993</v>
      </c>
      <c r="J17" s="9">
        <v>5.1929999999999996</v>
      </c>
      <c r="K17" s="9">
        <v>4.5229999999999997</v>
      </c>
      <c r="L17" s="9">
        <v>117.58</v>
      </c>
      <c r="M17" s="9">
        <v>61.296999999999997</v>
      </c>
      <c r="N17" s="9">
        <v>56.283999999999999</v>
      </c>
      <c r="O17" s="9">
        <v>22.774000000000001</v>
      </c>
      <c r="P17" s="9">
        <v>12.191000000000001</v>
      </c>
      <c r="Q17" s="9">
        <v>10.582000000000001</v>
      </c>
      <c r="R17" s="9">
        <v>8.0150000000000006</v>
      </c>
      <c r="S17" s="9">
        <v>4.8380000000000001</v>
      </c>
      <c r="T17" s="9">
        <v>3.177</v>
      </c>
      <c r="U17" s="9">
        <v>6.4249999999999998</v>
      </c>
      <c r="V17" s="9">
        <v>3.2450000000000001</v>
      </c>
      <c r="W17" s="9">
        <v>3.181</v>
      </c>
      <c r="X17" s="9">
        <v>8.3330000000000002</v>
      </c>
      <c r="Y17" s="9">
        <v>4.1079999999999997</v>
      </c>
      <c r="Z17" s="9">
        <v>4.2249999999999996</v>
      </c>
      <c r="AA17" s="9">
        <v>94.805999999999997</v>
      </c>
      <c r="AB17" s="9">
        <v>49.104999999999997</v>
      </c>
      <c r="AC17" s="9">
        <v>45.701000000000001</v>
      </c>
      <c r="AD17" s="9">
        <v>43.125999999999998</v>
      </c>
      <c r="AE17" s="9">
        <v>21.263999999999999</v>
      </c>
      <c r="AF17" s="9">
        <v>21.863</v>
      </c>
      <c r="AG17" s="9">
        <v>12.804</v>
      </c>
      <c r="AH17" s="9">
        <v>6.7069999999999999</v>
      </c>
      <c r="AI17" s="9">
        <v>6.0970000000000004</v>
      </c>
      <c r="AJ17" s="9">
        <v>14.391999999999999</v>
      </c>
      <c r="AK17" s="9">
        <v>6.2149999999999999</v>
      </c>
      <c r="AL17" s="9">
        <v>8.1769999999999996</v>
      </c>
      <c r="AM17" s="9">
        <v>15.93</v>
      </c>
      <c r="AN17" s="9">
        <v>8.3409999999999993</v>
      </c>
      <c r="AO17" s="9">
        <v>7.5890000000000004</v>
      </c>
      <c r="AP17" s="9">
        <v>51.68</v>
      </c>
      <c r="AQ17" s="9">
        <v>27.841999999999999</v>
      </c>
      <c r="AR17" s="9">
        <v>23.838000000000001</v>
      </c>
      <c r="AS17" s="9">
        <v>23.844999999999999</v>
      </c>
      <c r="AT17" s="9">
        <v>13.292999999999999</v>
      </c>
      <c r="AU17" s="9">
        <v>10.551</v>
      </c>
      <c r="AV17" s="9">
        <v>27.835999999999999</v>
      </c>
      <c r="AW17" s="9">
        <v>14.548999999999999</v>
      </c>
      <c r="AX17" s="9">
        <v>13.287000000000001</v>
      </c>
      <c r="AY17" s="9">
        <v>17.501999999999999</v>
      </c>
      <c r="AZ17" s="9">
        <v>8.5519999999999996</v>
      </c>
      <c r="BA17" s="9">
        <v>8.9499999999999993</v>
      </c>
      <c r="BB17" s="9">
        <v>10.334</v>
      </c>
      <c r="BC17" s="9">
        <v>5.9969999999999999</v>
      </c>
      <c r="BD17" s="9">
        <v>4.3369999999999997</v>
      </c>
      <c r="BE17" s="9">
        <v>10.183</v>
      </c>
      <c r="BF17" s="9">
        <v>5.4420000000000002</v>
      </c>
      <c r="BG17" s="9">
        <v>4.7409999999999997</v>
      </c>
      <c r="BH17" s="9">
        <v>107.39700000000001</v>
      </c>
      <c r="BI17" s="9">
        <v>55.853999999999999</v>
      </c>
      <c r="BJ17" s="9">
        <v>51.542999999999999</v>
      </c>
      <c r="BK17" s="9">
        <v>8.6609999999999996</v>
      </c>
      <c r="BL17" s="9">
        <v>8.8780000000000001</v>
      </c>
      <c r="BM17" s="9">
        <v>8.4239999999999995</v>
      </c>
      <c r="BN17" s="9">
        <v>157.87700000000001</v>
      </c>
      <c r="BO17" s="9">
        <v>78.176000000000002</v>
      </c>
      <c r="BP17" s="9">
        <v>79.700999999999993</v>
      </c>
      <c r="BQ17" s="9">
        <v>29.146999999999998</v>
      </c>
      <c r="BR17" s="9">
        <v>14.879</v>
      </c>
      <c r="BS17" s="9">
        <v>14.269</v>
      </c>
      <c r="BT17" s="9">
        <v>22.361999999999998</v>
      </c>
      <c r="BU17" s="9">
        <v>12.173</v>
      </c>
      <c r="BV17" s="9">
        <v>10.189</v>
      </c>
      <c r="BW17" s="9">
        <v>14.064</v>
      </c>
      <c r="BX17" s="9">
        <v>8.2110000000000003</v>
      </c>
      <c r="BY17" s="9">
        <v>5.8540000000000001</v>
      </c>
      <c r="BZ17" s="9">
        <v>8.298</v>
      </c>
      <c r="CA17" s="9">
        <v>3.9630000000000001</v>
      </c>
      <c r="CB17" s="9">
        <v>4.335</v>
      </c>
      <c r="CC17" s="9">
        <v>1.7589999999999999</v>
      </c>
      <c r="CD17" s="9">
        <v>0.79600000000000004</v>
      </c>
      <c r="CE17" s="9">
        <v>0.96299999999999997</v>
      </c>
      <c r="CF17" s="9">
        <v>2.472</v>
      </c>
      <c r="CG17" s="9">
        <v>0.89</v>
      </c>
      <c r="CH17" s="9">
        <v>1.5820000000000001</v>
      </c>
      <c r="CI17" s="9">
        <v>4.3129999999999997</v>
      </c>
      <c r="CJ17" s="9">
        <v>1.8149999999999999</v>
      </c>
      <c r="CK17" s="9">
        <v>2.4980000000000002</v>
      </c>
      <c r="CL17" s="9">
        <v>11.141</v>
      </c>
      <c r="CM17" s="9">
        <v>4.72</v>
      </c>
      <c r="CN17" s="9">
        <v>6.42</v>
      </c>
      <c r="CO17" s="9">
        <v>7.9089999999999998</v>
      </c>
      <c r="CP17" s="9">
        <v>4.032</v>
      </c>
      <c r="CQ17" s="9">
        <v>3.8780000000000001</v>
      </c>
      <c r="CR17" s="9">
        <v>0.65400000000000003</v>
      </c>
      <c r="CS17" s="9">
        <v>0.40500000000000003</v>
      </c>
      <c r="CT17" s="9">
        <v>0.248</v>
      </c>
      <c r="CU17" s="9">
        <v>3.2309999999999999</v>
      </c>
      <c r="CV17" s="9">
        <v>0.68899999999999995</v>
      </c>
      <c r="CW17" s="9">
        <v>2.5430000000000001</v>
      </c>
      <c r="CX17" s="9">
        <v>5.8280000000000003</v>
      </c>
      <c r="CY17" s="9">
        <v>3.427</v>
      </c>
      <c r="CZ17" s="9">
        <v>2.4009999999999998</v>
      </c>
      <c r="DA17" s="9">
        <v>2.8239999999999998</v>
      </c>
      <c r="DB17" s="9">
        <v>1.599</v>
      </c>
      <c r="DC17" s="9">
        <v>1.224</v>
      </c>
      <c r="DD17" s="9">
        <v>2.274</v>
      </c>
      <c r="DE17" s="9">
        <v>1.41</v>
      </c>
      <c r="DF17" s="9">
        <v>0.86399999999999999</v>
      </c>
      <c r="DG17" s="9">
        <v>0.22800000000000001</v>
      </c>
      <c r="DH17" s="9">
        <v>6.9000000000000006E-2</v>
      </c>
      <c r="DI17" s="9">
        <v>0.158</v>
      </c>
      <c r="DJ17" s="9">
        <v>3.5539999999999998</v>
      </c>
      <c r="DK17" s="9">
        <v>2.0169999999999999</v>
      </c>
      <c r="DL17" s="9">
        <v>1.5369999999999999</v>
      </c>
      <c r="DM17" s="9">
        <v>251.42</v>
      </c>
      <c r="DN17" s="9">
        <v>127.542</v>
      </c>
      <c r="DO17" s="9">
        <v>123.878</v>
      </c>
      <c r="DP17" s="9">
        <v>50.509</v>
      </c>
      <c r="DQ17" s="9">
        <v>22.774999999999999</v>
      </c>
      <c r="DR17" s="9">
        <v>27.734000000000002</v>
      </c>
      <c r="DS17" s="9">
        <v>13.61</v>
      </c>
      <c r="DT17" s="9">
        <v>6.46</v>
      </c>
      <c r="DU17" s="9">
        <v>7.15</v>
      </c>
      <c r="DV17" s="9">
        <v>16.253</v>
      </c>
      <c r="DW17" s="9">
        <v>7.48</v>
      </c>
      <c r="DX17" s="9">
        <v>8.7729999999999997</v>
      </c>
      <c r="DY17" s="9">
        <v>20.646000000000001</v>
      </c>
      <c r="DZ17" s="9">
        <v>8.8339999999999996</v>
      </c>
      <c r="EA17" s="9">
        <v>11.811999999999999</v>
      </c>
      <c r="EB17" s="9">
        <v>200.911</v>
      </c>
      <c r="EC17" s="9">
        <v>104.768</v>
      </c>
      <c r="ED17" s="9">
        <v>96.144000000000005</v>
      </c>
      <c r="EE17" s="9">
        <v>93.811000000000007</v>
      </c>
      <c r="EF17" s="9">
        <v>48.758000000000003</v>
      </c>
      <c r="EG17" s="9">
        <v>45.052999999999997</v>
      </c>
      <c r="EH17" s="9">
        <v>24.312000000000001</v>
      </c>
      <c r="EI17" s="9">
        <v>12.551</v>
      </c>
      <c r="EJ17" s="9">
        <v>11.760999999999999</v>
      </c>
      <c r="EK17" s="9">
        <v>28.536000000000001</v>
      </c>
      <c r="EL17" s="9">
        <v>15.302</v>
      </c>
      <c r="EM17" s="9">
        <v>13.234</v>
      </c>
      <c r="EN17" s="9">
        <v>40.963000000000001</v>
      </c>
      <c r="EO17" s="9">
        <v>20.905000000000001</v>
      </c>
      <c r="EP17" s="9">
        <v>20.056999999999999</v>
      </c>
      <c r="EQ17" s="9">
        <v>107.1</v>
      </c>
      <c r="ER17" s="9">
        <v>56.009</v>
      </c>
      <c r="ES17" s="9">
        <v>51.091000000000001</v>
      </c>
      <c r="ET17" s="9">
        <v>42.537999999999997</v>
      </c>
      <c r="EU17" s="9">
        <v>22.780999999999999</v>
      </c>
      <c r="EV17" s="9">
        <v>19.757000000000001</v>
      </c>
      <c r="EW17" s="9">
        <v>64.561999999999998</v>
      </c>
      <c r="EX17" s="9">
        <v>33.228000000000002</v>
      </c>
      <c r="EY17" s="9">
        <v>31.334</v>
      </c>
      <c r="EZ17" s="9">
        <v>42.896000000000001</v>
      </c>
      <c r="FA17" s="9">
        <v>20.702999999999999</v>
      </c>
      <c r="FB17" s="9">
        <v>22.193000000000001</v>
      </c>
      <c r="FC17" s="9">
        <v>21.666</v>
      </c>
      <c r="FD17" s="9">
        <v>12.525</v>
      </c>
      <c r="FE17" s="9">
        <v>9.141</v>
      </c>
      <c r="FF17" s="9">
        <v>25.571000000000002</v>
      </c>
      <c r="FG17" s="9">
        <v>10.638999999999999</v>
      </c>
      <c r="FH17" s="9">
        <v>14.932</v>
      </c>
      <c r="FI17" s="9">
        <v>225.84899999999999</v>
      </c>
      <c r="FJ17" s="9">
        <v>116.90300000000001</v>
      </c>
      <c r="FK17" s="9">
        <v>108.946</v>
      </c>
      <c r="FL17" s="9">
        <v>10.17</v>
      </c>
      <c r="FM17" s="9">
        <v>8.3409999999999993</v>
      </c>
      <c r="FN17" s="9">
        <v>12.054</v>
      </c>
      <c r="FO17" s="9">
        <v>362.92200000000003</v>
      </c>
      <c r="FP17" s="9">
        <v>176.011</v>
      </c>
      <c r="FQ17" s="9">
        <v>186.911</v>
      </c>
      <c r="FR17" s="9">
        <v>69.298000000000002</v>
      </c>
      <c r="FS17" s="9">
        <v>29.663</v>
      </c>
      <c r="FT17" s="9">
        <v>39.634</v>
      </c>
      <c r="FU17" s="9">
        <v>53.232999999999997</v>
      </c>
      <c r="FV17" s="9">
        <v>22.303999999999998</v>
      </c>
      <c r="FW17" s="9">
        <v>30.928999999999998</v>
      </c>
      <c r="FX17" s="9">
        <v>37.031999999999996</v>
      </c>
      <c r="FY17" s="9">
        <v>15.51</v>
      </c>
      <c r="FZ17" s="9">
        <v>21.521999999999998</v>
      </c>
      <c r="GA17" s="9">
        <v>16.201000000000001</v>
      </c>
      <c r="GB17" s="9">
        <v>6.7930000000000001</v>
      </c>
      <c r="GC17" s="9">
        <v>9.407</v>
      </c>
      <c r="GD17" s="9">
        <v>6.3250000000000002</v>
      </c>
      <c r="GE17" s="9">
        <v>3.31</v>
      </c>
      <c r="GF17" s="9">
        <v>3.0139999999999998</v>
      </c>
      <c r="GG17" s="9">
        <v>5.7939999999999996</v>
      </c>
      <c r="GH17" s="9">
        <v>2.6749999999999998</v>
      </c>
      <c r="GI17" s="9">
        <v>3.1190000000000002</v>
      </c>
      <c r="GJ17" s="9">
        <v>10.271000000000001</v>
      </c>
      <c r="GK17" s="9">
        <v>4.6849999999999996</v>
      </c>
      <c r="GL17" s="9">
        <v>5.5860000000000003</v>
      </c>
      <c r="GM17" s="9">
        <v>30.173999999999999</v>
      </c>
      <c r="GN17" s="9">
        <v>11.808</v>
      </c>
      <c r="GO17" s="9">
        <v>18.366</v>
      </c>
      <c r="GP17" s="9">
        <v>19.803999999999998</v>
      </c>
      <c r="GQ17" s="9">
        <v>7.8810000000000002</v>
      </c>
      <c r="GR17" s="9">
        <v>11.923</v>
      </c>
      <c r="GS17" s="9">
        <v>1.716</v>
      </c>
      <c r="GT17" s="9">
        <v>0.57999999999999996</v>
      </c>
      <c r="GU17" s="9">
        <v>1.137</v>
      </c>
      <c r="GV17" s="9">
        <v>10.37</v>
      </c>
      <c r="GW17" s="9">
        <v>3.927</v>
      </c>
      <c r="GX17" s="9">
        <v>6.4429999999999996</v>
      </c>
      <c r="GY17" s="9">
        <v>11.462</v>
      </c>
      <c r="GZ17" s="9">
        <v>6.1909999999999998</v>
      </c>
      <c r="HA17" s="9">
        <v>5.2709999999999999</v>
      </c>
      <c r="HB17" s="9">
        <v>7.077</v>
      </c>
      <c r="HC17" s="9">
        <v>4.1399999999999997</v>
      </c>
      <c r="HD17" s="9">
        <v>2.9369999999999998</v>
      </c>
      <c r="HE17" s="9">
        <v>5.766</v>
      </c>
      <c r="HF17" s="9">
        <v>2.758</v>
      </c>
      <c r="HG17" s="9">
        <v>3.0089999999999999</v>
      </c>
      <c r="HH17" s="9">
        <v>0.68500000000000005</v>
      </c>
      <c r="HI17" s="9">
        <v>0.47899999999999998</v>
      </c>
      <c r="HJ17" s="9">
        <v>0.20499999999999999</v>
      </c>
      <c r="HK17" s="9">
        <v>5.6950000000000003</v>
      </c>
      <c r="HL17" s="9">
        <v>3.4329999999999998</v>
      </c>
      <c r="HM17" s="9">
        <v>2.262</v>
      </c>
    </row>
    <row r="18" spans="1:221">
      <c r="A18" s="10">
        <v>44593</v>
      </c>
      <c r="B18" s="9">
        <v>1.1870000000000001</v>
      </c>
      <c r="C18" s="9">
        <v>3.0219999999999998</v>
      </c>
      <c r="D18" s="9">
        <v>1.84</v>
      </c>
      <c r="E18" s="9">
        <v>1.1819999999999999</v>
      </c>
      <c r="F18" s="9">
        <v>0.80200000000000005</v>
      </c>
      <c r="G18" s="9">
        <v>0.57099999999999995</v>
      </c>
      <c r="H18" s="9">
        <v>0.23100000000000001</v>
      </c>
      <c r="I18" s="9">
        <v>9.0459999999999994</v>
      </c>
      <c r="J18" s="9">
        <v>4.3719999999999999</v>
      </c>
      <c r="K18" s="9">
        <v>4.6740000000000004</v>
      </c>
      <c r="L18" s="9">
        <v>123.206</v>
      </c>
      <c r="M18" s="9">
        <v>63.097999999999999</v>
      </c>
      <c r="N18" s="9">
        <v>60.107999999999997</v>
      </c>
      <c r="O18" s="9">
        <v>27.190999999999999</v>
      </c>
      <c r="P18" s="9">
        <v>13.676</v>
      </c>
      <c r="Q18" s="9">
        <v>13.516</v>
      </c>
      <c r="R18" s="9">
        <v>5.9</v>
      </c>
      <c r="S18" s="9">
        <v>2.948</v>
      </c>
      <c r="T18" s="9">
        <v>2.952</v>
      </c>
      <c r="U18" s="9">
        <v>7.2119999999999997</v>
      </c>
      <c r="V18" s="9">
        <v>3.702</v>
      </c>
      <c r="W18" s="9">
        <v>3.51</v>
      </c>
      <c r="X18" s="9">
        <v>14.08</v>
      </c>
      <c r="Y18" s="9">
        <v>7.0259999999999998</v>
      </c>
      <c r="Z18" s="9">
        <v>7.0540000000000003</v>
      </c>
      <c r="AA18" s="9">
        <v>96.015000000000001</v>
      </c>
      <c r="AB18" s="9">
        <v>49.421999999999997</v>
      </c>
      <c r="AC18" s="9">
        <v>46.593000000000004</v>
      </c>
      <c r="AD18" s="9">
        <v>46.72</v>
      </c>
      <c r="AE18" s="9">
        <v>22.939</v>
      </c>
      <c r="AF18" s="9">
        <v>23.78</v>
      </c>
      <c r="AG18" s="9">
        <v>14.241</v>
      </c>
      <c r="AH18" s="9">
        <v>6.2009999999999996</v>
      </c>
      <c r="AI18" s="9">
        <v>8.0399999999999991</v>
      </c>
      <c r="AJ18" s="9">
        <v>12.913</v>
      </c>
      <c r="AK18" s="9">
        <v>6.41</v>
      </c>
      <c r="AL18" s="9">
        <v>6.5030000000000001</v>
      </c>
      <c r="AM18" s="9">
        <v>19.565000000000001</v>
      </c>
      <c r="AN18" s="9">
        <v>10.327999999999999</v>
      </c>
      <c r="AO18" s="9">
        <v>9.2370000000000001</v>
      </c>
      <c r="AP18" s="9">
        <v>49.295999999999999</v>
      </c>
      <c r="AQ18" s="9">
        <v>26.483000000000001</v>
      </c>
      <c r="AR18" s="9">
        <v>22.812000000000001</v>
      </c>
      <c r="AS18" s="9">
        <v>21.975999999999999</v>
      </c>
      <c r="AT18" s="9">
        <v>11.74</v>
      </c>
      <c r="AU18" s="9">
        <v>10.236000000000001</v>
      </c>
      <c r="AV18" s="9">
        <v>27.318999999999999</v>
      </c>
      <c r="AW18" s="9">
        <v>14.744</v>
      </c>
      <c r="AX18" s="9">
        <v>12.576000000000001</v>
      </c>
      <c r="AY18" s="9">
        <v>18.835000000000001</v>
      </c>
      <c r="AZ18" s="9">
        <v>10.375999999999999</v>
      </c>
      <c r="BA18" s="9">
        <v>8.4580000000000002</v>
      </c>
      <c r="BB18" s="9">
        <v>8.4849999999999994</v>
      </c>
      <c r="BC18" s="9">
        <v>4.367</v>
      </c>
      <c r="BD18" s="9">
        <v>4.1180000000000003</v>
      </c>
      <c r="BE18" s="9">
        <v>13.593</v>
      </c>
      <c r="BF18" s="9">
        <v>7.9130000000000003</v>
      </c>
      <c r="BG18" s="9">
        <v>5.68</v>
      </c>
      <c r="BH18" s="9">
        <v>109.613</v>
      </c>
      <c r="BI18" s="9">
        <v>55.185000000000002</v>
      </c>
      <c r="BJ18" s="9">
        <v>54.427999999999997</v>
      </c>
      <c r="BK18" s="9">
        <v>11.032999999999999</v>
      </c>
      <c r="BL18" s="9">
        <v>12.541</v>
      </c>
      <c r="BM18" s="9">
        <v>9.4499999999999993</v>
      </c>
      <c r="BN18" s="9">
        <v>167.99799999999999</v>
      </c>
      <c r="BO18" s="9">
        <v>82.906999999999996</v>
      </c>
      <c r="BP18" s="9">
        <v>85.09</v>
      </c>
      <c r="BQ18" s="9">
        <v>32.241</v>
      </c>
      <c r="BR18" s="9">
        <v>15.815</v>
      </c>
      <c r="BS18" s="9">
        <v>16.425999999999998</v>
      </c>
      <c r="BT18" s="9">
        <v>24.739000000000001</v>
      </c>
      <c r="BU18" s="9">
        <v>12.875</v>
      </c>
      <c r="BV18" s="9">
        <v>11.864000000000001</v>
      </c>
      <c r="BW18" s="9">
        <v>18.042999999999999</v>
      </c>
      <c r="BX18" s="9">
        <v>10.153</v>
      </c>
      <c r="BY18" s="9">
        <v>7.8890000000000002</v>
      </c>
      <c r="BZ18" s="9">
        <v>6.6959999999999997</v>
      </c>
      <c r="CA18" s="9">
        <v>2.7210000000000001</v>
      </c>
      <c r="CB18" s="9">
        <v>3.9750000000000001</v>
      </c>
      <c r="CC18" s="9">
        <v>1.57</v>
      </c>
      <c r="CD18" s="9">
        <v>0.76600000000000001</v>
      </c>
      <c r="CE18" s="9">
        <v>0.80400000000000005</v>
      </c>
      <c r="CF18" s="9">
        <v>1.8180000000000001</v>
      </c>
      <c r="CG18" s="9">
        <v>0.64500000000000002</v>
      </c>
      <c r="CH18" s="9">
        <v>1.1739999999999999</v>
      </c>
      <c r="CI18" s="9">
        <v>5.6840000000000002</v>
      </c>
      <c r="CJ18" s="9">
        <v>2.2959999999999998</v>
      </c>
      <c r="CK18" s="9">
        <v>3.3879999999999999</v>
      </c>
      <c r="CL18" s="9">
        <v>16.152999999999999</v>
      </c>
      <c r="CM18" s="9">
        <v>8.6609999999999996</v>
      </c>
      <c r="CN18" s="9">
        <v>7.4909999999999997</v>
      </c>
      <c r="CO18" s="9">
        <v>11.763</v>
      </c>
      <c r="CP18" s="9">
        <v>6.5979999999999999</v>
      </c>
      <c r="CQ18" s="9">
        <v>5.165</v>
      </c>
      <c r="CR18" s="9">
        <v>0.22800000000000001</v>
      </c>
      <c r="CS18" s="9">
        <v>0</v>
      </c>
      <c r="CT18" s="9">
        <v>0.22800000000000001</v>
      </c>
      <c r="CU18" s="9">
        <v>4.3899999999999997</v>
      </c>
      <c r="CV18" s="9">
        <v>2.0640000000000001</v>
      </c>
      <c r="CW18" s="9">
        <v>2.3260000000000001</v>
      </c>
      <c r="CX18" s="9">
        <v>4.9429999999999996</v>
      </c>
      <c r="CY18" s="9">
        <v>2.1920000000000002</v>
      </c>
      <c r="CZ18" s="9">
        <v>2.7509999999999999</v>
      </c>
      <c r="DA18" s="9">
        <v>1.492</v>
      </c>
      <c r="DB18" s="9">
        <v>0.86</v>
      </c>
      <c r="DC18" s="9">
        <v>0.63200000000000001</v>
      </c>
      <c r="DD18" s="9">
        <v>1.831</v>
      </c>
      <c r="DE18" s="9">
        <v>1.3160000000000001</v>
      </c>
      <c r="DF18" s="9">
        <v>0.51500000000000001</v>
      </c>
      <c r="DG18" s="9">
        <v>0.161</v>
      </c>
      <c r="DH18" s="9">
        <v>0.161</v>
      </c>
      <c r="DI18" s="9">
        <v>0</v>
      </c>
      <c r="DJ18" s="9">
        <v>3.113</v>
      </c>
      <c r="DK18" s="9">
        <v>0.877</v>
      </c>
      <c r="DL18" s="9">
        <v>2.2360000000000002</v>
      </c>
      <c r="DM18" s="9">
        <v>250.809</v>
      </c>
      <c r="DN18" s="9">
        <v>127.34099999999999</v>
      </c>
      <c r="DO18" s="9">
        <v>123.468</v>
      </c>
      <c r="DP18" s="9">
        <v>61.341000000000001</v>
      </c>
      <c r="DQ18" s="9">
        <v>29.672000000000001</v>
      </c>
      <c r="DR18" s="9">
        <v>31.669</v>
      </c>
      <c r="DS18" s="9">
        <v>14.96</v>
      </c>
      <c r="DT18" s="9">
        <v>5.8659999999999997</v>
      </c>
      <c r="DU18" s="9">
        <v>9.0950000000000006</v>
      </c>
      <c r="DV18" s="9">
        <v>15.82</v>
      </c>
      <c r="DW18" s="9">
        <v>8.4</v>
      </c>
      <c r="DX18" s="9">
        <v>7.42</v>
      </c>
      <c r="DY18" s="9">
        <v>30.56</v>
      </c>
      <c r="DZ18" s="9">
        <v>15.406000000000001</v>
      </c>
      <c r="EA18" s="9">
        <v>15.154999999999999</v>
      </c>
      <c r="EB18" s="9">
        <v>189.46799999999999</v>
      </c>
      <c r="EC18" s="9">
        <v>97.668999999999997</v>
      </c>
      <c r="ED18" s="9">
        <v>91.799000000000007</v>
      </c>
      <c r="EE18" s="9">
        <v>95.855999999999995</v>
      </c>
      <c r="EF18" s="9">
        <v>48.177</v>
      </c>
      <c r="EG18" s="9">
        <v>47.679000000000002</v>
      </c>
      <c r="EH18" s="9">
        <v>23.928999999999998</v>
      </c>
      <c r="EI18" s="9">
        <v>12.016</v>
      </c>
      <c r="EJ18" s="9">
        <v>11.913</v>
      </c>
      <c r="EK18" s="9">
        <v>27.617000000000001</v>
      </c>
      <c r="EL18" s="9">
        <v>15.067</v>
      </c>
      <c r="EM18" s="9">
        <v>12.551</v>
      </c>
      <c r="EN18" s="9">
        <v>44.31</v>
      </c>
      <c r="EO18" s="9">
        <v>21.094999999999999</v>
      </c>
      <c r="EP18" s="9">
        <v>23.215</v>
      </c>
      <c r="EQ18" s="9">
        <v>93.611999999999995</v>
      </c>
      <c r="ER18" s="9">
        <v>49.491999999999997</v>
      </c>
      <c r="ES18" s="9">
        <v>44.12</v>
      </c>
      <c r="ET18" s="9">
        <v>38.265999999999998</v>
      </c>
      <c r="EU18" s="9">
        <v>20.599</v>
      </c>
      <c r="EV18" s="9">
        <v>17.667000000000002</v>
      </c>
      <c r="EW18" s="9">
        <v>55.345999999999997</v>
      </c>
      <c r="EX18" s="9">
        <v>28.893000000000001</v>
      </c>
      <c r="EY18" s="9">
        <v>26.452999999999999</v>
      </c>
      <c r="EZ18" s="9">
        <v>37.131999999999998</v>
      </c>
      <c r="FA18" s="9">
        <v>19.484999999999999</v>
      </c>
      <c r="FB18" s="9">
        <v>17.648</v>
      </c>
      <c r="FC18" s="9">
        <v>18.213999999999999</v>
      </c>
      <c r="FD18" s="9">
        <v>9.4079999999999995</v>
      </c>
      <c r="FE18" s="9">
        <v>8.8049999999999997</v>
      </c>
      <c r="FF18" s="9">
        <v>33.343000000000004</v>
      </c>
      <c r="FG18" s="9">
        <v>16.957000000000001</v>
      </c>
      <c r="FH18" s="9">
        <v>16.385999999999999</v>
      </c>
      <c r="FI18" s="9">
        <v>217.465</v>
      </c>
      <c r="FJ18" s="9">
        <v>110.384</v>
      </c>
      <c r="FK18" s="9">
        <v>107.08199999999999</v>
      </c>
      <c r="FL18" s="9">
        <v>13.294</v>
      </c>
      <c r="FM18" s="9">
        <v>13.316000000000001</v>
      </c>
      <c r="FN18" s="9">
        <v>13.272</v>
      </c>
      <c r="FO18" s="9">
        <v>363.19200000000001</v>
      </c>
      <c r="FP18" s="9">
        <v>176.61600000000001</v>
      </c>
      <c r="FQ18" s="9">
        <v>186.57599999999999</v>
      </c>
      <c r="FR18" s="9">
        <v>74.543999999999997</v>
      </c>
      <c r="FS18" s="9">
        <v>36.927</v>
      </c>
      <c r="FT18" s="9">
        <v>37.616</v>
      </c>
      <c r="FU18" s="9">
        <v>61.262</v>
      </c>
      <c r="FV18" s="9">
        <v>30.852</v>
      </c>
      <c r="FW18" s="9">
        <v>30.41</v>
      </c>
      <c r="FX18" s="9">
        <v>42.753999999999998</v>
      </c>
      <c r="FY18" s="9">
        <v>21.213000000000001</v>
      </c>
      <c r="FZ18" s="9">
        <v>21.54</v>
      </c>
      <c r="GA18" s="9">
        <v>18.509</v>
      </c>
      <c r="GB18" s="9">
        <v>9.6389999999999993</v>
      </c>
      <c r="GC18" s="9">
        <v>8.8699999999999992</v>
      </c>
      <c r="GD18" s="9">
        <v>3.05</v>
      </c>
      <c r="GE18" s="9">
        <v>1.8660000000000001</v>
      </c>
      <c r="GF18" s="9">
        <v>1.1839999999999999</v>
      </c>
      <c r="GG18" s="9">
        <v>3.1669999999999998</v>
      </c>
      <c r="GH18" s="9">
        <v>1.9330000000000001</v>
      </c>
      <c r="GI18" s="9">
        <v>1.234</v>
      </c>
      <c r="GJ18" s="9">
        <v>10.114000000000001</v>
      </c>
      <c r="GK18" s="9">
        <v>4.1420000000000003</v>
      </c>
      <c r="GL18" s="9">
        <v>5.9720000000000004</v>
      </c>
      <c r="GM18" s="9">
        <v>37.411999999999999</v>
      </c>
      <c r="GN18" s="9">
        <v>17.623999999999999</v>
      </c>
      <c r="GO18" s="9">
        <v>19.788</v>
      </c>
      <c r="GP18" s="9">
        <v>30.298999999999999</v>
      </c>
      <c r="GQ18" s="9">
        <v>15.157</v>
      </c>
      <c r="GR18" s="9">
        <v>15.141999999999999</v>
      </c>
      <c r="GS18" s="9">
        <v>0.67500000000000004</v>
      </c>
      <c r="GT18" s="9">
        <v>0.67500000000000004</v>
      </c>
      <c r="GU18" s="9">
        <v>0</v>
      </c>
      <c r="GV18" s="9">
        <v>7.1130000000000004</v>
      </c>
      <c r="GW18" s="9">
        <v>2.4670000000000001</v>
      </c>
      <c r="GX18" s="9">
        <v>4.6459999999999999</v>
      </c>
      <c r="GY18" s="9">
        <v>9.2129999999999992</v>
      </c>
      <c r="GZ18" s="9">
        <v>5.4080000000000004</v>
      </c>
      <c r="HA18" s="9">
        <v>3.8050000000000002</v>
      </c>
      <c r="HB18" s="9">
        <v>2.9609999999999999</v>
      </c>
      <c r="HC18" s="9">
        <v>1.9279999999999999</v>
      </c>
      <c r="HD18" s="9">
        <v>1.0329999999999999</v>
      </c>
      <c r="HE18" s="9">
        <v>3.044</v>
      </c>
      <c r="HF18" s="9">
        <v>1.8</v>
      </c>
      <c r="HG18" s="9">
        <v>1.244</v>
      </c>
      <c r="HH18" s="9">
        <v>0.254</v>
      </c>
      <c r="HI18" s="9">
        <v>0.254</v>
      </c>
      <c r="HJ18" s="9">
        <v>0</v>
      </c>
      <c r="HK18" s="9">
        <v>6.1689999999999996</v>
      </c>
      <c r="HL18" s="9">
        <v>3.6080000000000001</v>
      </c>
      <c r="HM18" s="9">
        <v>2.5609999999999999</v>
      </c>
    </row>
    <row r="19" spans="1:221">
      <c r="A19" s="10">
        <v>44958</v>
      </c>
      <c r="B19" s="9">
        <v>1.837</v>
      </c>
      <c r="C19" s="9">
        <v>3.6579999999999999</v>
      </c>
      <c r="D19" s="9">
        <v>2.1059999999999999</v>
      </c>
      <c r="E19" s="9">
        <v>1.552</v>
      </c>
      <c r="F19" s="9">
        <v>0.252</v>
      </c>
      <c r="G19" s="9">
        <v>0</v>
      </c>
      <c r="H19" s="9">
        <v>0.252</v>
      </c>
      <c r="I19" s="9">
        <v>10.677</v>
      </c>
      <c r="J19" s="9">
        <v>6.0129999999999999</v>
      </c>
      <c r="K19" s="9">
        <v>4.665</v>
      </c>
      <c r="L19" s="9">
        <v>131.08000000000001</v>
      </c>
      <c r="M19" s="9">
        <v>67.275999999999996</v>
      </c>
      <c r="N19" s="9">
        <v>63.804000000000002</v>
      </c>
      <c r="O19" s="9">
        <v>27.082999999999998</v>
      </c>
      <c r="P19" s="9">
        <v>13.627000000000001</v>
      </c>
      <c r="Q19" s="9">
        <v>13.455</v>
      </c>
      <c r="R19" s="9">
        <v>7.6289999999999996</v>
      </c>
      <c r="S19" s="9">
        <v>3.9</v>
      </c>
      <c r="T19" s="9">
        <v>3.73</v>
      </c>
      <c r="U19" s="9">
        <v>6.6079999999999997</v>
      </c>
      <c r="V19" s="9">
        <v>3.6970000000000001</v>
      </c>
      <c r="W19" s="9">
        <v>2.911</v>
      </c>
      <c r="X19" s="9">
        <v>12.845000000000001</v>
      </c>
      <c r="Y19" s="9">
        <v>6.0309999999999997</v>
      </c>
      <c r="Z19" s="9">
        <v>6.8150000000000004</v>
      </c>
      <c r="AA19" s="9">
        <v>103.997</v>
      </c>
      <c r="AB19" s="9">
        <v>53.649000000000001</v>
      </c>
      <c r="AC19" s="9">
        <v>50.347999999999999</v>
      </c>
      <c r="AD19" s="9">
        <v>50.98</v>
      </c>
      <c r="AE19" s="9">
        <v>25.727</v>
      </c>
      <c r="AF19" s="9">
        <v>25.253</v>
      </c>
      <c r="AG19" s="9">
        <v>19.649999999999999</v>
      </c>
      <c r="AH19" s="9">
        <v>10.506</v>
      </c>
      <c r="AI19" s="9">
        <v>9.1449999999999996</v>
      </c>
      <c r="AJ19" s="9">
        <v>14.457000000000001</v>
      </c>
      <c r="AK19" s="9">
        <v>6.742</v>
      </c>
      <c r="AL19" s="9">
        <v>7.7149999999999999</v>
      </c>
      <c r="AM19" s="9">
        <v>16.873000000000001</v>
      </c>
      <c r="AN19" s="9">
        <v>8.48</v>
      </c>
      <c r="AO19" s="9">
        <v>8.3930000000000007</v>
      </c>
      <c r="AP19" s="9">
        <v>53.017000000000003</v>
      </c>
      <c r="AQ19" s="9">
        <v>27.920999999999999</v>
      </c>
      <c r="AR19" s="9">
        <v>25.096</v>
      </c>
      <c r="AS19" s="9">
        <v>20.925000000000001</v>
      </c>
      <c r="AT19" s="9">
        <v>10.438000000000001</v>
      </c>
      <c r="AU19" s="9">
        <v>10.487</v>
      </c>
      <c r="AV19" s="9">
        <v>32.091999999999999</v>
      </c>
      <c r="AW19" s="9">
        <v>17.483000000000001</v>
      </c>
      <c r="AX19" s="9">
        <v>14.609</v>
      </c>
      <c r="AY19" s="9">
        <v>20.422000000000001</v>
      </c>
      <c r="AZ19" s="9">
        <v>10.733000000000001</v>
      </c>
      <c r="BA19" s="9">
        <v>9.6890000000000001</v>
      </c>
      <c r="BB19" s="9">
        <v>11.67</v>
      </c>
      <c r="BC19" s="9">
        <v>6.7510000000000003</v>
      </c>
      <c r="BD19" s="9">
        <v>4.9189999999999996</v>
      </c>
      <c r="BE19" s="9">
        <v>12.756</v>
      </c>
      <c r="BF19" s="9">
        <v>6.6230000000000002</v>
      </c>
      <c r="BG19" s="9">
        <v>6.1319999999999997</v>
      </c>
      <c r="BH19" s="9">
        <v>118.324</v>
      </c>
      <c r="BI19" s="9">
        <v>60.652999999999999</v>
      </c>
      <c r="BJ19" s="9">
        <v>57.670999999999999</v>
      </c>
      <c r="BK19" s="9">
        <v>9.7309999999999999</v>
      </c>
      <c r="BL19" s="9">
        <v>9.8450000000000006</v>
      </c>
      <c r="BM19" s="9">
        <v>9.6110000000000007</v>
      </c>
      <c r="BN19" s="9">
        <v>174.10499999999999</v>
      </c>
      <c r="BO19" s="9">
        <v>86.956000000000003</v>
      </c>
      <c r="BP19" s="9">
        <v>87.149000000000001</v>
      </c>
      <c r="BQ19" s="9">
        <v>34.237000000000002</v>
      </c>
      <c r="BR19" s="9">
        <v>17.925999999999998</v>
      </c>
      <c r="BS19" s="9">
        <v>16.311</v>
      </c>
      <c r="BT19" s="9">
        <v>25.463000000000001</v>
      </c>
      <c r="BU19" s="9">
        <v>13.195</v>
      </c>
      <c r="BV19" s="9">
        <v>12.269</v>
      </c>
      <c r="BW19" s="9">
        <v>16.664000000000001</v>
      </c>
      <c r="BX19" s="9">
        <v>8.9559999999999995</v>
      </c>
      <c r="BY19" s="9">
        <v>7.7080000000000002</v>
      </c>
      <c r="BZ19" s="9">
        <v>8.7989999999999995</v>
      </c>
      <c r="CA19" s="9">
        <v>4.2389999999999999</v>
      </c>
      <c r="CB19" s="9">
        <v>4.5599999999999996</v>
      </c>
      <c r="CC19" s="9">
        <v>2.36</v>
      </c>
      <c r="CD19" s="9">
        <v>1.085</v>
      </c>
      <c r="CE19" s="9">
        <v>1.2749999999999999</v>
      </c>
      <c r="CF19" s="9">
        <v>2.4900000000000002</v>
      </c>
      <c r="CG19" s="9">
        <v>1.4750000000000001</v>
      </c>
      <c r="CH19" s="9">
        <v>1.0149999999999999</v>
      </c>
      <c r="CI19" s="9">
        <v>6.2839999999999998</v>
      </c>
      <c r="CJ19" s="9">
        <v>3.2570000000000001</v>
      </c>
      <c r="CK19" s="9">
        <v>3.0270000000000001</v>
      </c>
      <c r="CL19" s="9">
        <v>16.54</v>
      </c>
      <c r="CM19" s="9">
        <v>8.9610000000000003</v>
      </c>
      <c r="CN19" s="9">
        <v>7.5789999999999997</v>
      </c>
      <c r="CO19" s="9">
        <v>10.585000000000001</v>
      </c>
      <c r="CP19" s="9">
        <v>5.6340000000000003</v>
      </c>
      <c r="CQ19" s="9">
        <v>4.9509999999999996</v>
      </c>
      <c r="CR19" s="9">
        <v>0.59299999999999997</v>
      </c>
      <c r="CS19" s="9">
        <v>0.13800000000000001</v>
      </c>
      <c r="CT19" s="9">
        <v>0.45500000000000002</v>
      </c>
      <c r="CU19" s="9">
        <v>5.9550000000000001</v>
      </c>
      <c r="CV19" s="9">
        <v>3.327</v>
      </c>
      <c r="CW19" s="9">
        <v>2.6280000000000001</v>
      </c>
      <c r="CX19" s="9">
        <v>4.99</v>
      </c>
      <c r="CY19" s="9">
        <v>2.3940000000000001</v>
      </c>
      <c r="CZ19" s="9">
        <v>2.5960000000000001</v>
      </c>
      <c r="DA19" s="9">
        <v>1.238</v>
      </c>
      <c r="DB19" s="9">
        <v>0.66300000000000003</v>
      </c>
      <c r="DC19" s="9">
        <v>0.57499999999999996</v>
      </c>
      <c r="DD19" s="9">
        <v>2.1709999999999998</v>
      </c>
      <c r="DE19" s="9">
        <v>0.99</v>
      </c>
      <c r="DF19" s="9">
        <v>1.181</v>
      </c>
      <c r="DG19" s="9">
        <v>0.13</v>
      </c>
      <c r="DH19" s="9">
        <v>0</v>
      </c>
      <c r="DI19" s="9">
        <v>0.13</v>
      </c>
      <c r="DJ19" s="9">
        <v>2.819</v>
      </c>
      <c r="DK19" s="9">
        <v>1.405</v>
      </c>
      <c r="DL19" s="9">
        <v>1.4139999999999999</v>
      </c>
      <c r="DM19" s="9">
        <v>264.49</v>
      </c>
      <c r="DN19" s="9">
        <v>135.554</v>
      </c>
      <c r="DO19" s="9">
        <v>128.93600000000001</v>
      </c>
      <c r="DP19" s="9">
        <v>62.786999999999999</v>
      </c>
      <c r="DQ19" s="9">
        <v>29.951000000000001</v>
      </c>
      <c r="DR19" s="9">
        <v>32.835999999999999</v>
      </c>
      <c r="DS19" s="9">
        <v>14.486000000000001</v>
      </c>
      <c r="DT19" s="9">
        <v>7.0060000000000002</v>
      </c>
      <c r="DU19" s="9">
        <v>7.48</v>
      </c>
      <c r="DV19" s="9">
        <v>15.971</v>
      </c>
      <c r="DW19" s="9">
        <v>6.9589999999999996</v>
      </c>
      <c r="DX19" s="9">
        <v>9.0120000000000005</v>
      </c>
      <c r="DY19" s="9">
        <v>32.33</v>
      </c>
      <c r="DZ19" s="9">
        <v>15.986000000000001</v>
      </c>
      <c r="EA19" s="9">
        <v>16.344000000000001</v>
      </c>
      <c r="EB19" s="9">
        <v>201.703</v>
      </c>
      <c r="EC19" s="9">
        <v>105.60299999999999</v>
      </c>
      <c r="ED19" s="9">
        <v>96.1</v>
      </c>
      <c r="EE19" s="9">
        <v>97.013000000000005</v>
      </c>
      <c r="EF19" s="9">
        <v>49.822000000000003</v>
      </c>
      <c r="EG19" s="9">
        <v>47.191000000000003</v>
      </c>
      <c r="EH19" s="9">
        <v>32.243000000000002</v>
      </c>
      <c r="EI19" s="9">
        <v>17.027000000000001</v>
      </c>
      <c r="EJ19" s="9">
        <v>15.215999999999999</v>
      </c>
      <c r="EK19" s="9">
        <v>28.992999999999999</v>
      </c>
      <c r="EL19" s="9">
        <v>13.077999999999999</v>
      </c>
      <c r="EM19" s="9">
        <v>15.914999999999999</v>
      </c>
      <c r="EN19" s="9">
        <v>35.776000000000003</v>
      </c>
      <c r="EO19" s="9">
        <v>19.716999999999999</v>
      </c>
      <c r="EP19" s="9">
        <v>16.059999999999999</v>
      </c>
      <c r="EQ19" s="9">
        <v>104.69</v>
      </c>
      <c r="ER19" s="9">
        <v>55.780999999999999</v>
      </c>
      <c r="ES19" s="9">
        <v>48.908999999999999</v>
      </c>
      <c r="ET19" s="9">
        <v>44.148000000000003</v>
      </c>
      <c r="EU19" s="9">
        <v>21.1</v>
      </c>
      <c r="EV19" s="9">
        <v>23.047999999999998</v>
      </c>
      <c r="EW19" s="9">
        <v>60.542000000000002</v>
      </c>
      <c r="EX19" s="9">
        <v>34.680999999999997</v>
      </c>
      <c r="EY19" s="9">
        <v>25.861000000000001</v>
      </c>
      <c r="EZ19" s="9">
        <v>42.933</v>
      </c>
      <c r="FA19" s="9">
        <v>24.449000000000002</v>
      </c>
      <c r="FB19" s="9">
        <v>18.484000000000002</v>
      </c>
      <c r="FC19" s="9">
        <v>17.609000000000002</v>
      </c>
      <c r="FD19" s="9">
        <v>10.231999999999999</v>
      </c>
      <c r="FE19" s="9">
        <v>7.3769999999999998</v>
      </c>
      <c r="FF19" s="9">
        <v>33.024999999999999</v>
      </c>
      <c r="FG19" s="9">
        <v>15.698</v>
      </c>
      <c r="FH19" s="9">
        <v>17.326000000000001</v>
      </c>
      <c r="FI19" s="9">
        <v>231.465</v>
      </c>
      <c r="FJ19" s="9">
        <v>119.855</v>
      </c>
      <c r="FK19" s="9">
        <v>111.61</v>
      </c>
      <c r="FL19" s="9">
        <v>12.486000000000001</v>
      </c>
      <c r="FM19" s="9">
        <v>11.581</v>
      </c>
      <c r="FN19" s="9">
        <v>13.438000000000001</v>
      </c>
      <c r="FO19" s="9">
        <v>374.18400000000003</v>
      </c>
      <c r="FP19" s="9">
        <v>181.49700000000001</v>
      </c>
      <c r="FQ19" s="9">
        <v>192.68700000000001</v>
      </c>
      <c r="FR19" s="9">
        <v>84.353999999999999</v>
      </c>
      <c r="FS19" s="9">
        <v>40.880000000000003</v>
      </c>
      <c r="FT19" s="9">
        <v>43.473999999999997</v>
      </c>
      <c r="FU19" s="9">
        <v>68.266000000000005</v>
      </c>
      <c r="FV19" s="9">
        <v>33.25</v>
      </c>
      <c r="FW19" s="9">
        <v>35.015999999999998</v>
      </c>
      <c r="FX19" s="9">
        <v>43.014000000000003</v>
      </c>
      <c r="FY19" s="9">
        <v>22.84</v>
      </c>
      <c r="FZ19" s="9">
        <v>20.172999999999998</v>
      </c>
      <c r="GA19" s="9">
        <v>25.253</v>
      </c>
      <c r="GB19" s="9">
        <v>10.41</v>
      </c>
      <c r="GC19" s="9">
        <v>14.843</v>
      </c>
      <c r="GD19" s="9">
        <v>5.0650000000000004</v>
      </c>
      <c r="GE19" s="9">
        <v>2.113</v>
      </c>
      <c r="GF19" s="9">
        <v>2.952</v>
      </c>
      <c r="GG19" s="9">
        <v>4.1449999999999996</v>
      </c>
      <c r="GH19" s="9">
        <v>2.5449999999999999</v>
      </c>
      <c r="GI19" s="9">
        <v>1.6</v>
      </c>
      <c r="GJ19" s="9">
        <v>11.943</v>
      </c>
      <c r="GK19" s="9">
        <v>5.085</v>
      </c>
      <c r="GL19" s="9">
        <v>6.8570000000000002</v>
      </c>
      <c r="GM19" s="9">
        <v>40.398000000000003</v>
      </c>
      <c r="GN19" s="9">
        <v>17.760999999999999</v>
      </c>
      <c r="GO19" s="9">
        <v>22.635999999999999</v>
      </c>
      <c r="GP19" s="9">
        <v>30.533000000000001</v>
      </c>
      <c r="GQ19" s="9">
        <v>14.385</v>
      </c>
      <c r="GR19" s="9">
        <v>16.146999999999998</v>
      </c>
      <c r="GS19" s="9">
        <v>2.1930000000000001</v>
      </c>
      <c r="GT19" s="9">
        <v>0.49299999999999999</v>
      </c>
      <c r="GU19" s="9">
        <v>1.7</v>
      </c>
      <c r="GV19" s="9">
        <v>9.8650000000000002</v>
      </c>
      <c r="GW19" s="9">
        <v>3.3759999999999999</v>
      </c>
      <c r="GX19" s="9">
        <v>6.4889999999999999</v>
      </c>
      <c r="GY19" s="9">
        <v>8.7149999999999999</v>
      </c>
      <c r="GZ19" s="9">
        <v>5.5670000000000002</v>
      </c>
      <c r="HA19" s="9">
        <v>3.1480000000000001</v>
      </c>
      <c r="HB19" s="9">
        <v>2.4260000000000002</v>
      </c>
      <c r="HC19" s="9">
        <v>1.163</v>
      </c>
      <c r="HD19" s="9">
        <v>1.2629999999999999</v>
      </c>
      <c r="HE19" s="9">
        <v>2.492</v>
      </c>
      <c r="HF19" s="9">
        <v>1.3129999999999999</v>
      </c>
      <c r="HG19" s="9">
        <v>1.179</v>
      </c>
      <c r="HH19" s="9">
        <v>0.23200000000000001</v>
      </c>
      <c r="HI19" s="9">
        <v>0</v>
      </c>
      <c r="HJ19" s="9">
        <v>0.23200000000000001</v>
      </c>
      <c r="HK19" s="9">
        <v>6.2229999999999999</v>
      </c>
      <c r="HL19" s="9">
        <v>4.2539999999999996</v>
      </c>
      <c r="HM19" s="9">
        <v>1.9690000000000001</v>
      </c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E2FC5A-4154-4812-AA01-0138B45D8218}">
  <sheetPr>
    <pageSetUpPr fitToPage="1"/>
  </sheetPr>
  <dimension ref="A1:AN169"/>
  <sheetViews>
    <sheetView zoomScaleNormal="100" workbookViewId="0">
      <pane ySplit="12" topLeftCell="A13" activePane="bottomLeft" state="frozen"/>
      <selection activeCell="B9" sqref="B9:C9"/>
      <selection pane="bottomLeft" activeCell="D10" sqref="D10:F10"/>
    </sheetView>
  </sheetViews>
  <sheetFormatPr defaultRowHeight="15" customHeight="1"/>
  <cols>
    <col min="1" max="1" width="3" customWidth="1"/>
    <col min="2" max="2" width="73.7109375" customWidth="1"/>
    <col min="3" max="3" width="4.28515625" customWidth="1"/>
    <col min="4" max="20" width="11" customWidth="1"/>
    <col min="216" max="227" width="9.140625" customWidth="1"/>
    <col min="231" max="231" width="9.140625" customWidth="1"/>
    <col min="472" max="483" width="9.140625" customWidth="1"/>
    <col min="487" max="487" width="9.140625" customWidth="1"/>
    <col min="728" max="739" width="9.140625" customWidth="1"/>
    <col min="743" max="743" width="9.140625" customWidth="1"/>
    <col min="984" max="995" width="9.140625" customWidth="1"/>
    <col min="999" max="999" width="9.140625" customWidth="1"/>
    <col min="1240" max="1251" width="9.140625" customWidth="1"/>
    <col min="1255" max="1255" width="9.140625" customWidth="1"/>
    <col min="1496" max="1507" width="9.140625" customWidth="1"/>
    <col min="1511" max="1511" width="9.140625" customWidth="1"/>
    <col min="1752" max="1763" width="9.140625" customWidth="1"/>
    <col min="1767" max="1767" width="9.140625" customWidth="1"/>
    <col min="2008" max="2019" width="9.140625" customWidth="1"/>
    <col min="2023" max="2023" width="9.140625" customWidth="1"/>
    <col min="2264" max="2275" width="9.140625" customWidth="1"/>
    <col min="2279" max="2279" width="9.140625" customWidth="1"/>
    <col min="2520" max="2531" width="9.140625" customWidth="1"/>
    <col min="2535" max="2535" width="9.140625" customWidth="1"/>
    <col min="2776" max="2787" width="9.140625" customWidth="1"/>
    <col min="2791" max="2791" width="9.140625" customWidth="1"/>
    <col min="3032" max="3043" width="9.140625" customWidth="1"/>
    <col min="3047" max="3047" width="9.140625" customWidth="1"/>
    <col min="3288" max="3299" width="9.140625" customWidth="1"/>
    <col min="3303" max="3303" width="9.140625" customWidth="1"/>
    <col min="3544" max="3555" width="9.140625" customWidth="1"/>
    <col min="3559" max="3559" width="9.140625" customWidth="1"/>
    <col min="3800" max="3811" width="9.140625" customWidth="1"/>
    <col min="3815" max="3815" width="9.140625" customWidth="1"/>
    <col min="4056" max="4067" width="9.140625" customWidth="1"/>
    <col min="4071" max="4071" width="9.140625" customWidth="1"/>
    <col min="4312" max="4323" width="9.140625" customWidth="1"/>
    <col min="4327" max="4327" width="9.140625" customWidth="1"/>
    <col min="4568" max="4579" width="9.140625" customWidth="1"/>
    <col min="4583" max="4583" width="9.140625" customWidth="1"/>
    <col min="4824" max="4835" width="9.140625" customWidth="1"/>
    <col min="4839" max="4839" width="9.140625" customWidth="1"/>
    <col min="5080" max="5091" width="9.140625" customWidth="1"/>
    <col min="5095" max="5095" width="9.140625" customWidth="1"/>
    <col min="5336" max="5347" width="9.140625" customWidth="1"/>
    <col min="5351" max="5351" width="9.140625" customWidth="1"/>
    <col min="5592" max="5603" width="9.140625" customWidth="1"/>
    <col min="5607" max="5607" width="9.140625" customWidth="1"/>
    <col min="5848" max="5859" width="9.140625" customWidth="1"/>
    <col min="5863" max="5863" width="9.140625" customWidth="1"/>
    <col min="6104" max="6115" width="9.140625" customWidth="1"/>
    <col min="6119" max="6119" width="9.140625" customWidth="1"/>
    <col min="6360" max="6371" width="9.140625" customWidth="1"/>
    <col min="6375" max="6375" width="9.140625" customWidth="1"/>
    <col min="6616" max="6627" width="9.140625" customWidth="1"/>
    <col min="6631" max="6631" width="9.140625" customWidth="1"/>
    <col min="6872" max="6883" width="9.140625" customWidth="1"/>
    <col min="6887" max="6887" width="9.140625" customWidth="1"/>
    <col min="7128" max="7139" width="9.140625" customWidth="1"/>
    <col min="7143" max="7143" width="9.140625" customWidth="1"/>
    <col min="7384" max="7395" width="9.140625" customWidth="1"/>
    <col min="7399" max="7399" width="9.140625" customWidth="1"/>
    <col min="7640" max="7651" width="9.140625" customWidth="1"/>
    <col min="7655" max="7655" width="9.140625" customWidth="1"/>
    <col min="7896" max="7907" width="9.140625" customWidth="1"/>
    <col min="7911" max="7911" width="9.140625" customWidth="1"/>
    <col min="8152" max="8163" width="9.140625" customWidth="1"/>
    <col min="8167" max="8167" width="9.140625" customWidth="1"/>
    <col min="8408" max="8419" width="9.140625" customWidth="1"/>
    <col min="8423" max="8423" width="9.140625" customWidth="1"/>
    <col min="8664" max="8675" width="9.140625" customWidth="1"/>
    <col min="8679" max="8679" width="9.140625" customWidth="1"/>
    <col min="8920" max="8931" width="9.140625" customWidth="1"/>
    <col min="8935" max="8935" width="9.140625" customWidth="1"/>
    <col min="9176" max="9187" width="9.140625" customWidth="1"/>
    <col min="9191" max="9191" width="9.140625" customWidth="1"/>
    <col min="9432" max="9443" width="9.140625" customWidth="1"/>
    <col min="9447" max="9447" width="9.140625" customWidth="1"/>
    <col min="9688" max="9699" width="9.140625" customWidth="1"/>
    <col min="9703" max="9703" width="9.140625" customWidth="1"/>
    <col min="9944" max="9955" width="9.140625" customWidth="1"/>
    <col min="9959" max="9959" width="9.140625" customWidth="1"/>
    <col min="10200" max="10211" width="9.140625" customWidth="1"/>
    <col min="10215" max="10215" width="9.140625" customWidth="1"/>
    <col min="10456" max="10467" width="9.140625" customWidth="1"/>
    <col min="10471" max="10471" width="9.140625" customWidth="1"/>
    <col min="10712" max="10723" width="9.140625" customWidth="1"/>
    <col min="10727" max="10727" width="9.140625" customWidth="1"/>
    <col min="10968" max="10979" width="9.140625" customWidth="1"/>
    <col min="10983" max="10983" width="9.140625" customWidth="1"/>
    <col min="11224" max="11235" width="9.140625" customWidth="1"/>
    <col min="11239" max="11239" width="9.140625" customWidth="1"/>
    <col min="11480" max="11491" width="9.140625" customWidth="1"/>
    <col min="11495" max="11495" width="9.140625" customWidth="1"/>
    <col min="11736" max="11747" width="9.140625" customWidth="1"/>
    <col min="11751" max="11751" width="9.140625" customWidth="1"/>
    <col min="11992" max="12003" width="9.140625" customWidth="1"/>
    <col min="12007" max="12007" width="9.140625" customWidth="1"/>
    <col min="12248" max="12259" width="9.140625" customWidth="1"/>
    <col min="12263" max="12263" width="9.140625" customWidth="1"/>
    <col min="12504" max="12515" width="9.140625" customWidth="1"/>
    <col min="12519" max="12519" width="9.140625" customWidth="1"/>
    <col min="12760" max="12771" width="9.140625" customWidth="1"/>
    <col min="12775" max="12775" width="9.140625" customWidth="1"/>
    <col min="13016" max="13027" width="9.140625" customWidth="1"/>
    <col min="13031" max="13031" width="9.140625" customWidth="1"/>
    <col min="13272" max="13283" width="9.140625" customWidth="1"/>
    <col min="13287" max="13287" width="9.140625" customWidth="1"/>
    <col min="13528" max="13539" width="9.140625" customWidth="1"/>
    <col min="13543" max="13543" width="9.140625" customWidth="1"/>
    <col min="13784" max="13795" width="9.140625" customWidth="1"/>
    <col min="13799" max="13799" width="9.140625" customWidth="1"/>
    <col min="14040" max="14051" width="9.140625" customWidth="1"/>
    <col min="14055" max="14055" width="9.140625" customWidth="1"/>
    <col min="14296" max="14307" width="9.140625" customWidth="1"/>
    <col min="14311" max="14311" width="9.140625" customWidth="1"/>
    <col min="14552" max="14563" width="9.140625" customWidth="1"/>
    <col min="14567" max="14567" width="9.140625" customWidth="1"/>
    <col min="14808" max="14819" width="9.140625" customWidth="1"/>
    <col min="14823" max="14823" width="9.140625" customWidth="1"/>
    <col min="15064" max="15075" width="9.140625" customWidth="1"/>
    <col min="15079" max="15079" width="9.140625" customWidth="1"/>
    <col min="15320" max="15331" width="9.140625" customWidth="1"/>
    <col min="15335" max="15335" width="9.140625" customWidth="1"/>
    <col min="15576" max="15587" width="9.140625" customWidth="1"/>
    <col min="15591" max="15591" width="9.140625" customWidth="1"/>
    <col min="15832" max="15843" width="9.140625" customWidth="1"/>
    <col min="15847" max="15847" width="9.140625" customWidth="1"/>
    <col min="16088" max="16099" width="9.140625" customWidth="1"/>
    <col min="16103" max="16103" width="9.140625" customWidth="1"/>
  </cols>
  <sheetData>
    <row r="1" spans="1:21" ht="11.25" customHeight="1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</row>
    <row r="2" spans="1:21" ht="15.95" customHeight="1">
      <c r="A2" s="11"/>
      <c r="B2" s="30" t="s">
        <v>2954</v>
      </c>
      <c r="C2" s="12"/>
      <c r="D2" s="12"/>
      <c r="E2" s="12"/>
      <c r="F2" s="12"/>
      <c r="G2" s="12"/>
      <c r="H2" s="12"/>
      <c r="I2" s="12"/>
      <c r="J2" s="12"/>
      <c r="K2" s="12"/>
      <c r="L2" s="30"/>
      <c r="M2" s="12"/>
      <c r="N2" s="12"/>
      <c r="O2" s="12"/>
      <c r="P2" s="12"/>
      <c r="Q2" s="12"/>
      <c r="R2" s="12"/>
      <c r="S2" s="12"/>
      <c r="T2" s="12"/>
    </row>
    <row r="3" spans="1:21" ht="11.25" customHeight="1">
      <c r="A3" s="11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</row>
    <row r="4" spans="1:21" ht="11.25" customHeight="1">
      <c r="A4" s="11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</row>
    <row r="5" spans="1:21" ht="15.95" customHeight="1">
      <c r="A5" s="29"/>
      <c r="B5" s="93" t="str">
        <f>Contents!B5</f>
        <v>6223.0 Job Mobility</v>
      </c>
      <c r="C5" s="93"/>
      <c r="D5" s="93"/>
      <c r="E5" s="93"/>
      <c r="F5" s="93"/>
      <c r="G5" s="93"/>
      <c r="H5" s="93"/>
      <c r="I5" s="93"/>
      <c r="J5" s="93"/>
      <c r="K5" s="93"/>
      <c r="L5" s="31"/>
      <c r="M5" s="29"/>
      <c r="N5" s="29"/>
      <c r="O5" s="29"/>
      <c r="P5" s="29"/>
      <c r="Q5" s="29"/>
      <c r="R5" s="29"/>
      <c r="S5" s="29"/>
      <c r="T5" s="29"/>
    </row>
    <row r="6" spans="1:21" ht="15.95" customHeight="1">
      <c r="A6" s="29"/>
      <c r="B6" s="93" t="str">
        <f>Contents!B6</f>
        <v>Table 1. Labour mobility, retrenchments and duration of employment</v>
      </c>
      <c r="C6" s="93"/>
      <c r="D6" s="93"/>
      <c r="E6" s="93"/>
      <c r="F6" s="93"/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</row>
    <row r="7" spans="1:21" ht="15.95" customHeight="1">
      <c r="A7" s="29"/>
      <c r="B7" s="32" t="str">
        <f>Contents!B7</f>
        <v>Released at 11:30 am (Canberra time) Fri 30 Jun 2023</v>
      </c>
      <c r="C7" s="29"/>
      <c r="D7" s="29"/>
      <c r="E7" s="29"/>
      <c r="F7" s="29"/>
      <c r="G7" s="29"/>
      <c r="H7" s="29"/>
      <c r="I7" s="29"/>
      <c r="J7" s="29"/>
      <c r="K7" s="29"/>
      <c r="L7" s="32"/>
      <c r="M7" s="29"/>
      <c r="N7" s="29"/>
      <c r="O7" s="29"/>
      <c r="P7" s="29"/>
      <c r="Q7" s="29"/>
      <c r="R7" s="29"/>
      <c r="S7" s="29"/>
      <c r="T7" s="29"/>
    </row>
    <row r="8" spans="1:21" ht="15.75" customHeight="1">
      <c r="A8" s="94" t="str">
        <f>Contents!C11</f>
        <v>Table 1.1 - Labour mobility, retrenchments and duration of employment by age, February 2023</v>
      </c>
      <c r="B8" s="94"/>
      <c r="C8" s="94"/>
      <c r="D8" s="94"/>
      <c r="E8" s="94"/>
      <c r="F8" s="94"/>
      <c r="G8" s="94"/>
      <c r="H8" s="94"/>
      <c r="I8" s="33"/>
      <c r="J8" s="34"/>
      <c r="K8" s="34"/>
      <c r="L8" s="94"/>
      <c r="M8" s="94"/>
      <c r="N8" s="94"/>
      <c r="O8" s="94"/>
      <c r="P8" s="94"/>
      <c r="Q8" s="94"/>
      <c r="R8" s="94"/>
      <c r="S8" s="33"/>
      <c r="T8" s="34"/>
    </row>
    <row r="9" spans="1:21" ht="15.75" customHeight="1">
      <c r="A9" s="35"/>
      <c r="B9" s="35"/>
      <c r="C9" s="36"/>
      <c r="D9" s="36"/>
      <c r="E9" s="36"/>
      <c r="F9" s="36"/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  <c r="R9" s="36"/>
      <c r="S9" s="36"/>
      <c r="T9" s="36"/>
    </row>
    <row r="10" spans="1:21" ht="15" customHeight="1">
      <c r="A10" s="35"/>
      <c r="B10" s="91" t="s">
        <v>2977</v>
      </c>
      <c r="C10" s="92"/>
      <c r="D10" s="96" t="s">
        <v>2978</v>
      </c>
      <c r="E10" s="96"/>
      <c r="F10" s="96"/>
      <c r="G10" s="37"/>
      <c r="H10" s="90" t="s">
        <v>2979</v>
      </c>
      <c r="I10" s="90"/>
      <c r="J10" s="90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</row>
    <row r="11" spans="1:21">
      <c r="A11" s="35"/>
      <c r="B11" s="35"/>
      <c r="C11" s="35"/>
      <c r="D11" s="36" t="s">
        <v>2980</v>
      </c>
      <c r="E11" s="36" t="s">
        <v>2981</v>
      </c>
      <c r="F11" s="36" t="s">
        <v>2982</v>
      </c>
      <c r="G11" s="36"/>
      <c r="H11" s="36" t="s">
        <v>2980</v>
      </c>
      <c r="I11" s="36" t="s">
        <v>2981</v>
      </c>
      <c r="J11" s="36" t="s">
        <v>2982</v>
      </c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</row>
    <row r="12" spans="1:21">
      <c r="A12" s="35"/>
      <c r="B12" s="35"/>
      <c r="C12" s="35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</row>
    <row r="13" spans="1:21">
      <c r="A13" s="39" t="s">
        <v>2984</v>
      </c>
      <c r="B13" s="40"/>
      <c r="C13" s="40"/>
      <c r="D13" s="40"/>
      <c r="E13" s="40"/>
      <c r="F13" s="40"/>
      <c r="G13" s="41"/>
      <c r="H13" s="40"/>
      <c r="I13" s="40"/>
      <c r="J13" s="40"/>
    </row>
    <row r="14" spans="1:21">
      <c r="A14" s="42" t="s">
        <v>2985</v>
      </c>
      <c r="B14" s="43"/>
      <c r="C14" s="43"/>
      <c r="D14" s="44"/>
      <c r="E14" s="44"/>
      <c r="F14" s="44"/>
      <c r="G14" s="44"/>
      <c r="H14" s="45"/>
      <c r="I14" s="46"/>
      <c r="J14" s="46"/>
    </row>
    <row r="15" spans="1:21">
      <c r="A15" s="43"/>
      <c r="B15" s="47" t="s">
        <v>2986</v>
      </c>
      <c r="C15" s="38" t="s">
        <v>2983</v>
      </c>
      <c r="D15" s="44" cm="1">
        <f t="array" ref="D15">INDEX($D$75:$U$111,$C75,C$61)</f>
        <v>2912.2</v>
      </c>
      <c r="E15" s="44" cm="1">
        <f t="array" ref="E15">INDEX($D$75:$U$111,$C75,D$61)</f>
        <v>1461.548</v>
      </c>
      <c r="F15" s="44" cm="1">
        <f t="array" ref="F15">INDEX($D$75:$U$111,$C75,E$61)</f>
        <v>1450.652</v>
      </c>
      <c r="G15" s="44"/>
      <c r="H15" s="46" t="str" cm="1">
        <f t="array" ref="H15">HYPERLINK(TEXT("#"&amp;INDEX($D$126:$U$162,$C126,C$61),),INDEX($D$126:$U$162,$C126,C$61))</f>
        <v>A130126972C</v>
      </c>
      <c r="I15" s="46" t="str" cm="1">
        <f t="array" ref="I15">HYPERLINK(TEXT("#"&amp;INDEX($D$126:$U$162,$C126,D$61),),INDEX($D$126:$U$162,$C126,D$61))</f>
        <v>A130157212R</v>
      </c>
      <c r="J15" s="46" t="str" cm="1">
        <f t="array" ref="J15">HYPERLINK(TEXT("#"&amp;INDEX($D$126:$U$162,$C126,E$61),),INDEX($D$126:$U$162,$C126,E$61))</f>
        <v>A130142092F</v>
      </c>
    </row>
    <row r="16" spans="1:21">
      <c r="A16" s="43"/>
      <c r="B16" s="48" t="s">
        <v>2987</v>
      </c>
      <c r="C16" s="38" t="s">
        <v>2983</v>
      </c>
      <c r="D16" s="44" cm="1">
        <f t="array" ref="D16">INDEX($D$75:$U$111,$C76,C$61)</f>
        <v>682.63499999999999</v>
      </c>
      <c r="E16" s="44" cm="1">
        <f t="array" ref="E16">INDEX($D$75:$U$111,$C76,D$61)</f>
        <v>347.291</v>
      </c>
      <c r="F16" s="44" cm="1">
        <f t="array" ref="F16">INDEX($D$75:$U$111,$C76,E$61)</f>
        <v>335.34399999999999</v>
      </c>
      <c r="G16" s="44"/>
      <c r="H16" s="46" t="str" cm="1">
        <f t="array" ref="H16">HYPERLINK(TEXT("#"&amp;INDEX($D$126:$U$162,$C127,C$61),),INDEX($D$126:$U$162,$C127,C$61))</f>
        <v>A130126868C</v>
      </c>
      <c r="I16" s="46" t="str" cm="1">
        <f t="array" ref="I16">HYPERLINK(TEXT("#"&amp;INDEX($D$126:$U$162,$C127,D$61),),INDEX($D$126:$U$162,$C127,D$61))</f>
        <v>A130157108R</v>
      </c>
      <c r="J16" s="46" t="str" cm="1">
        <f t="array" ref="J16">HYPERLINK(TEXT("#"&amp;INDEX($D$126:$U$162,$C127,E$61),),INDEX($D$126:$U$162,$C127,E$61))</f>
        <v>A130141988C</v>
      </c>
    </row>
    <row r="17" spans="1:10">
      <c r="A17" s="43"/>
      <c r="B17" s="48" t="s">
        <v>2988</v>
      </c>
      <c r="C17" s="38" t="s">
        <v>2983</v>
      </c>
      <c r="D17" s="44" cm="1">
        <f t="array" ref="D17">INDEX($D$75:$U$111,$C77,C$61)</f>
        <v>838.75300000000004</v>
      </c>
      <c r="E17" s="44" cm="1">
        <f t="array" ref="E17">INDEX($D$75:$U$111,$C77,D$61)</f>
        <v>420.05900000000003</v>
      </c>
      <c r="F17" s="44" cm="1">
        <f t="array" ref="F17">INDEX($D$75:$U$111,$C77,E$61)</f>
        <v>418.69400000000002</v>
      </c>
      <c r="G17" s="44"/>
      <c r="H17" s="46" t="str" cm="1">
        <f t="array" ref="H17">HYPERLINK(TEXT("#"&amp;INDEX($D$126:$U$162,$C128,C$61),),INDEX($D$126:$U$162,$C128,C$61))</f>
        <v>A130126980C</v>
      </c>
      <c r="I17" s="46" t="str" cm="1">
        <f t="array" ref="I17">HYPERLINK(TEXT("#"&amp;INDEX($D$126:$U$162,$C128,D$61),),INDEX($D$126:$U$162,$C128,D$61))</f>
        <v>A130157220R</v>
      </c>
      <c r="J17" s="46" t="str" cm="1">
        <f t="array" ref="J17">HYPERLINK(TEXT("#"&amp;INDEX($D$126:$U$162,$C128,E$61),),INDEX($D$126:$U$162,$C128,E$61))</f>
        <v>A130142100V</v>
      </c>
    </row>
    <row r="18" spans="1:10">
      <c r="A18" s="43"/>
      <c r="B18" s="48" t="s">
        <v>2989</v>
      </c>
      <c r="C18" s="38" t="s">
        <v>2983</v>
      </c>
      <c r="D18" s="44" cm="1">
        <f t="array" ref="D18">INDEX($D$75:$U$111,$C78,C$61)</f>
        <v>1390.8119999999999</v>
      </c>
      <c r="E18" s="44" cm="1">
        <f t="array" ref="E18">INDEX($D$75:$U$111,$C78,D$61)</f>
        <v>694.19899999999996</v>
      </c>
      <c r="F18" s="44" cm="1">
        <f t="array" ref="F18">INDEX($D$75:$U$111,$C78,E$61)</f>
        <v>696.61400000000003</v>
      </c>
      <c r="G18" s="44"/>
      <c r="H18" s="46" t="str" cm="1">
        <f t="array" ref="H18">HYPERLINK(TEXT("#"&amp;INDEX($D$126:$U$162,$C129,C$61),),INDEX($D$126:$U$162,$C129,C$61))</f>
        <v>A130126988W</v>
      </c>
      <c r="I18" s="46" t="str" cm="1">
        <f t="array" ref="I18">HYPERLINK(TEXT("#"&amp;INDEX($D$126:$U$162,$C129,D$61),),INDEX($D$126:$U$162,$C129,D$61))</f>
        <v>A130157228J</v>
      </c>
      <c r="J18" s="46" t="str" cm="1">
        <f t="array" ref="J18">HYPERLINK(TEXT("#"&amp;INDEX($D$126:$U$162,$C129,E$61),),INDEX($D$126:$U$162,$C129,E$61))</f>
        <v>A130142108L</v>
      </c>
    </row>
    <row r="19" spans="1:10">
      <c r="A19" s="43"/>
      <c r="B19" s="49" t="s">
        <v>2990</v>
      </c>
      <c r="C19" s="38" t="s">
        <v>2983</v>
      </c>
      <c r="D19" s="44" cm="1">
        <f t="array" ref="D19">INDEX($D$75:$U$111,$C79,C$61)</f>
        <v>10901.266</v>
      </c>
      <c r="E19" s="44" cm="1">
        <f t="array" ref="E19">INDEX($D$75:$U$111,$C79,D$61)</f>
        <v>5784.8109999999997</v>
      </c>
      <c r="F19" s="44" cm="1">
        <f t="array" ref="F19">INDEX($D$75:$U$111,$C79,E$61)</f>
        <v>5116.4560000000001</v>
      </c>
      <c r="G19" s="44"/>
      <c r="H19" s="46" t="str" cm="1">
        <f t="array" ref="H19">HYPERLINK(TEXT("#"&amp;INDEX($D$126:$U$162,$C130,C$61),),INDEX($D$126:$U$162,$C130,C$61))</f>
        <v>A130126876C</v>
      </c>
      <c r="I19" s="46" t="str" cm="1">
        <f t="array" ref="I19">HYPERLINK(TEXT("#"&amp;INDEX($D$126:$U$162,$C130,D$61),),INDEX($D$126:$U$162,$C130,D$61))</f>
        <v>A130157116R</v>
      </c>
      <c r="J19" s="46" t="str" cm="1">
        <f t="array" ref="J19">HYPERLINK(TEXT("#"&amp;INDEX($D$126:$U$162,$C130,E$61),),INDEX($D$126:$U$162,$C130,E$61))</f>
        <v>A130141996C</v>
      </c>
    </row>
    <row r="20" spans="1:10">
      <c r="A20" s="43"/>
      <c r="B20" s="50" t="s">
        <v>2991</v>
      </c>
      <c r="C20" s="38" t="s">
        <v>2983</v>
      </c>
      <c r="D20" s="44" cm="1">
        <f t="array" ref="D20">INDEX($D$75:$U$111,$C80,C$61)</f>
        <v>4821.6769999999997</v>
      </c>
      <c r="E20" s="44" cm="1">
        <f t="array" ref="E20">INDEX($D$75:$U$111,$C80,D$61)</f>
        <v>2459.6129999999998</v>
      </c>
      <c r="F20" s="44" cm="1">
        <f t="array" ref="F20">INDEX($D$75:$U$111,$C80,E$61)</f>
        <v>2362.0639999999999</v>
      </c>
      <c r="G20" s="44"/>
      <c r="H20" s="46" t="str" cm="1">
        <f t="array" ref="H20">HYPERLINK(TEXT("#"&amp;INDEX($D$126:$U$162,$C131,C$61),),INDEX($D$126:$U$162,$C131,C$61))</f>
        <v>A130126884C</v>
      </c>
      <c r="I20" s="46" t="str" cm="1">
        <f t="array" ref="I20">HYPERLINK(TEXT("#"&amp;INDEX($D$126:$U$162,$C131,D$61),),INDEX($D$126:$U$162,$C131,D$61))</f>
        <v>A130157124R</v>
      </c>
      <c r="J20" s="46" t="str" cm="1">
        <f t="array" ref="J20">HYPERLINK(TEXT("#"&amp;INDEX($D$126:$U$162,$C131,E$61),),INDEX($D$126:$U$162,$C131,E$61))</f>
        <v>A130142004V</v>
      </c>
    </row>
    <row r="21" spans="1:10">
      <c r="A21" s="43"/>
      <c r="B21" s="51" t="s">
        <v>2992</v>
      </c>
      <c r="C21" s="38" t="s">
        <v>2983</v>
      </c>
      <c r="D21" s="44" cm="1">
        <f t="array" ref="D21">INDEX($D$75:$U$111,$C81,C$61)</f>
        <v>1506.8810000000001</v>
      </c>
      <c r="E21" s="44" cm="1">
        <f t="array" ref="E21">INDEX($D$75:$U$111,$C81,D$61)</f>
        <v>739.31500000000005</v>
      </c>
      <c r="F21" s="44" cm="1">
        <f t="array" ref="F21">INDEX($D$75:$U$111,$C81,E$61)</f>
        <v>767.56600000000003</v>
      </c>
      <c r="G21" s="44"/>
      <c r="H21" s="46" t="str" cm="1">
        <f t="array" ref="H21">HYPERLINK(TEXT("#"&amp;INDEX($D$126:$U$162,$C132,C$61),),INDEX($D$126:$U$162,$C132,C$61))</f>
        <v>A130126932K</v>
      </c>
      <c r="I21" s="46" t="str" cm="1">
        <f t="array" ref="I21">HYPERLINK(TEXT("#"&amp;INDEX($D$126:$U$162,$C132,D$61),),INDEX($D$126:$U$162,$C132,D$61))</f>
        <v>A130157172J</v>
      </c>
      <c r="J21" s="46" t="str" cm="1">
        <f t="array" ref="J21">HYPERLINK(TEXT("#"&amp;INDEX($D$126:$U$162,$C132,E$61),),INDEX($D$126:$U$162,$C132,E$61))</f>
        <v>A130142052L</v>
      </c>
    </row>
    <row r="22" spans="1:10">
      <c r="A22" s="43"/>
      <c r="B22" s="52" t="s">
        <v>2993</v>
      </c>
      <c r="C22" s="38" t="s">
        <v>2983</v>
      </c>
      <c r="D22" s="44" cm="1">
        <f t="array" ref="D22">INDEX($D$75:$U$111,$C82,C$61)</f>
        <v>1505.8040000000001</v>
      </c>
      <c r="E22" s="44" cm="1">
        <f t="array" ref="E22">INDEX($D$75:$U$111,$C82,D$61)</f>
        <v>780.89499999999998</v>
      </c>
      <c r="F22" s="44" cm="1">
        <f t="array" ref="F22">INDEX($D$75:$U$111,$C82,E$61)</f>
        <v>724.90800000000002</v>
      </c>
      <c r="G22" s="44"/>
      <c r="H22" s="46" t="str" cm="1">
        <f t="array" ref="H22">HYPERLINK(TEXT("#"&amp;INDEX($D$126:$U$162,$C133,C$61),),INDEX($D$126:$U$162,$C133,C$61))</f>
        <v>A130126820T</v>
      </c>
      <c r="I22" s="46" t="str" cm="1">
        <f t="array" ref="I22">HYPERLINK(TEXT("#"&amp;INDEX($D$126:$U$162,$C133,D$61),),INDEX($D$126:$U$162,$C133,D$61))</f>
        <v>A130157060R</v>
      </c>
      <c r="J22" s="46" t="str" cm="1">
        <f t="array" ref="J22">HYPERLINK(TEXT("#"&amp;INDEX($D$126:$U$162,$C133,E$61),),INDEX($D$126:$U$162,$C133,E$61))</f>
        <v>A130141940T</v>
      </c>
    </row>
    <row r="23" spans="1:10">
      <c r="A23" s="43"/>
      <c r="B23" s="51" t="s">
        <v>2994</v>
      </c>
      <c r="C23" s="38" t="s">
        <v>2983</v>
      </c>
      <c r="D23" s="44" cm="1">
        <f t="array" ref="D23">INDEX($D$75:$U$111,$C83,C$61)</f>
        <v>1808.992</v>
      </c>
      <c r="E23" s="44" cm="1">
        <f t="array" ref="E23">INDEX($D$75:$U$111,$C83,D$61)</f>
        <v>939.40200000000004</v>
      </c>
      <c r="F23" s="44" cm="1">
        <f t="array" ref="F23">INDEX($D$75:$U$111,$C83,E$61)</f>
        <v>869.58900000000006</v>
      </c>
      <c r="G23" s="44"/>
      <c r="H23" s="46" t="str" cm="1">
        <f t="array" ref="H23">HYPERLINK(TEXT("#"&amp;INDEX($D$126:$U$162,$C134,C$61),),INDEX($D$126:$U$162,$C134,C$61))</f>
        <v>A130126996W</v>
      </c>
      <c r="I23" s="46" t="str" cm="1">
        <f t="array" ref="I23">HYPERLINK(TEXT("#"&amp;INDEX($D$126:$U$162,$C134,D$61),),INDEX($D$126:$U$162,$C134,D$61))</f>
        <v>A130157236J</v>
      </c>
      <c r="J23" s="46" t="str" cm="1">
        <f t="array" ref="J23">HYPERLINK(TEXT("#"&amp;INDEX($D$126:$U$162,$C134,E$61),),INDEX($D$126:$U$162,$C134,E$61))</f>
        <v>A130142116L</v>
      </c>
    </row>
    <row r="24" spans="1:10">
      <c r="A24" s="43"/>
      <c r="B24" s="50" t="s">
        <v>2995</v>
      </c>
      <c r="C24" s="38" t="s">
        <v>2983</v>
      </c>
      <c r="D24" s="44" cm="1">
        <f t="array" ref="D24">INDEX($D$75:$U$111,$C84,C$61)</f>
        <v>6079.5889999999999</v>
      </c>
      <c r="E24" s="44" cm="1">
        <f t="array" ref="E24">INDEX($D$75:$U$111,$C84,D$61)</f>
        <v>3325.1979999999999</v>
      </c>
      <c r="F24" s="44" cm="1">
        <f t="array" ref="F24">INDEX($D$75:$U$111,$C84,E$61)</f>
        <v>2754.3910000000001</v>
      </c>
      <c r="G24" s="44"/>
      <c r="H24" s="46" t="str" cm="1">
        <f t="array" ref="H24">HYPERLINK(TEXT("#"&amp;INDEX($D$126:$U$162,$C135,C$61),),INDEX($D$126:$U$162,$C135,C$61))</f>
        <v>A130126940K</v>
      </c>
      <c r="I24" s="46" t="str" cm="1">
        <f t="array" ref="I24">HYPERLINK(TEXT("#"&amp;INDEX($D$126:$U$162,$C135,D$61),),INDEX($D$126:$U$162,$C135,D$61))</f>
        <v>A130157180J</v>
      </c>
      <c r="J24" s="46" t="str" cm="1">
        <f t="array" ref="J24">HYPERLINK(TEXT("#"&amp;INDEX($D$126:$U$162,$C135,E$61),),INDEX($D$126:$U$162,$C135,E$61))</f>
        <v>A130142060L</v>
      </c>
    </row>
    <row r="25" spans="1:10">
      <c r="A25" s="43"/>
      <c r="B25" s="51" t="s">
        <v>2996</v>
      </c>
      <c r="C25" s="38" t="s">
        <v>2983</v>
      </c>
      <c r="D25" s="44" cm="1">
        <f t="array" ref="D25">INDEX($D$75:$U$111,$C85,C$61)</f>
        <v>2479.2460000000001</v>
      </c>
      <c r="E25" s="44" cm="1">
        <f t="array" ref="E25">INDEX($D$75:$U$111,$C85,D$61)</f>
        <v>1343.441</v>
      </c>
      <c r="F25" s="44" cm="1">
        <f t="array" ref="F25">INDEX($D$75:$U$111,$C85,E$61)</f>
        <v>1135.8050000000001</v>
      </c>
      <c r="G25" s="44"/>
      <c r="H25" s="46" t="str" cm="1">
        <f t="array" ref="H25">HYPERLINK(TEXT("#"&amp;INDEX($D$126:$U$162,$C136,C$61),),INDEX($D$126:$U$162,$C136,C$61))</f>
        <v>A130127004L</v>
      </c>
      <c r="I25" s="46" t="str" cm="1">
        <f t="array" ref="I25">HYPERLINK(TEXT("#"&amp;INDEX($D$126:$U$162,$C136,D$61),),INDEX($D$126:$U$162,$C136,D$61))</f>
        <v>A130157244J</v>
      </c>
      <c r="J25" s="46" t="str" cm="1">
        <f t="array" ref="J25">HYPERLINK(TEXT("#"&amp;INDEX($D$126:$U$162,$C136,E$61),),INDEX($D$126:$U$162,$C136,E$61))</f>
        <v>A130142124L</v>
      </c>
    </row>
    <row r="26" spans="1:10">
      <c r="A26" s="43"/>
      <c r="B26" s="51" t="s">
        <v>2997</v>
      </c>
      <c r="C26" s="38" t="s">
        <v>2983</v>
      </c>
      <c r="D26" s="44" cm="1">
        <f t="array" ref="D26">INDEX($D$75:$U$111,$C86,C$61)</f>
        <v>3600.3440000000001</v>
      </c>
      <c r="E26" s="44" cm="1">
        <f t="array" ref="E26">INDEX($D$75:$U$111,$C86,D$61)</f>
        <v>1981.7570000000001</v>
      </c>
      <c r="F26" s="44" cm="1">
        <f t="array" ref="F26">INDEX($D$75:$U$111,$C86,E$61)</f>
        <v>1618.586</v>
      </c>
      <c r="G26" s="44"/>
      <c r="H26" s="46" t="str" cm="1">
        <f t="array" ref="H26">HYPERLINK(TEXT("#"&amp;INDEX($D$126:$U$162,$C137,C$61),),INDEX($D$126:$U$162,$C137,C$61))</f>
        <v>A130126828K</v>
      </c>
      <c r="I26" s="46" t="str" cm="1">
        <f t="array" ref="I26">HYPERLINK(TEXT("#"&amp;INDEX($D$126:$U$162,$C137,D$61),),INDEX($D$126:$U$162,$C137,D$61))</f>
        <v>A130157068J</v>
      </c>
      <c r="J26" s="46" t="str" cm="1">
        <f t="array" ref="J26">HYPERLINK(TEXT("#"&amp;INDEX($D$126:$U$162,$C137,E$61),),INDEX($D$126:$U$162,$C137,E$61))</f>
        <v>A130141948K</v>
      </c>
    </row>
    <row r="27" spans="1:10">
      <c r="A27" s="43"/>
      <c r="B27" s="52" t="s">
        <v>2998</v>
      </c>
      <c r="C27" s="38" t="s">
        <v>2983</v>
      </c>
      <c r="D27" s="44" cm="1">
        <f t="array" ref="D27">INDEX($D$75:$U$111,$C87,C$61)</f>
        <v>2191.498</v>
      </c>
      <c r="E27" s="44" cm="1">
        <f t="array" ref="E27">INDEX($D$75:$U$111,$C87,D$61)</f>
        <v>1180.5</v>
      </c>
      <c r="F27" s="44" cm="1">
        <f t="array" ref="F27">INDEX($D$75:$U$111,$C87,E$61)</f>
        <v>1010.998</v>
      </c>
      <c r="G27" s="44"/>
      <c r="H27" s="46" t="str" cm="1">
        <f t="array" ref="H27">HYPERLINK(TEXT("#"&amp;INDEX($D$126:$U$162,$C138,C$61),),INDEX($D$126:$U$162,$C138,C$61))</f>
        <v>A130126740T</v>
      </c>
      <c r="I27" s="46" t="str" cm="1">
        <f t="array" ref="I27">HYPERLINK(TEXT("#"&amp;INDEX($D$126:$U$162,$C138,D$61),),INDEX($D$126:$U$162,$C138,D$61))</f>
        <v>A130156980L</v>
      </c>
      <c r="J27" s="46" t="str" cm="1">
        <f t="array" ref="J27">HYPERLINK(TEXT("#"&amp;INDEX($D$126:$U$162,$C138,E$61),),INDEX($D$126:$U$162,$C138,E$61))</f>
        <v>A130141860T</v>
      </c>
    </row>
    <row r="28" spans="1:10">
      <c r="A28" s="43"/>
      <c r="B28" s="51" t="s">
        <v>2999</v>
      </c>
      <c r="C28" s="38" t="s">
        <v>2983</v>
      </c>
      <c r="D28" s="44" cm="1">
        <f t="array" ref="D28">INDEX($D$75:$U$111,$C88,C$61)</f>
        <v>1408.846</v>
      </c>
      <c r="E28" s="44" cm="1">
        <f t="array" ref="E28">INDEX($D$75:$U$111,$C88,D$61)</f>
        <v>801.25699999999995</v>
      </c>
      <c r="F28" s="44" cm="1">
        <f t="array" ref="F28">INDEX($D$75:$U$111,$C88,E$61)</f>
        <v>607.58799999999997</v>
      </c>
      <c r="G28" s="44"/>
      <c r="H28" s="46" t="str" cm="1">
        <f t="array" ref="H28">HYPERLINK(TEXT("#"&amp;INDEX($D$126:$U$162,$C139,C$61),),INDEX($D$126:$U$162,$C139,C$61))</f>
        <v>A130126764K</v>
      </c>
      <c r="I28" s="46" t="str" cm="1">
        <f t="array" ref="I28">HYPERLINK(TEXT("#"&amp;INDEX($D$126:$U$162,$C139,D$61),),INDEX($D$126:$U$162,$C139,D$61))</f>
        <v>A130157004W</v>
      </c>
      <c r="J28" s="46" t="str" cm="1">
        <f t="array" ref="J28">HYPERLINK(TEXT("#"&amp;INDEX($D$126:$U$162,$C139,E$61),),INDEX($D$126:$U$162,$C139,E$61))</f>
        <v>A130141884K</v>
      </c>
    </row>
    <row r="29" spans="1:10">
      <c r="A29" s="53" t="s">
        <v>3000</v>
      </c>
      <c r="B29" s="54"/>
      <c r="C29" s="38"/>
      <c r="D29" s="44"/>
      <c r="E29" s="44"/>
      <c r="F29" s="44"/>
      <c r="G29" s="44"/>
      <c r="H29" s="46"/>
      <c r="I29" s="46"/>
      <c r="J29" s="46"/>
    </row>
    <row r="30" spans="1:10">
      <c r="A30" s="43"/>
      <c r="B30" s="49" t="s">
        <v>3001</v>
      </c>
      <c r="C30" s="38" t="s">
        <v>2983</v>
      </c>
      <c r="D30" s="44" cm="1">
        <f t="array" ref="D30">INDEX($D$75:$U$111,$C90,C$61)</f>
        <v>1316.0530000000001</v>
      </c>
      <c r="E30" s="44" cm="1">
        <f t="array" ref="E30">INDEX($D$75:$U$111,$C90,D$61)</f>
        <v>700.90499999999997</v>
      </c>
      <c r="F30" s="44" cm="1">
        <f t="array" ref="F30">INDEX($D$75:$U$111,$C90,E$61)</f>
        <v>615.14800000000002</v>
      </c>
      <c r="G30" s="44"/>
      <c r="H30" s="46" t="str" cm="1">
        <f t="array" ref="H30">HYPERLINK(TEXT("#"&amp;INDEX($D$126:$U$162,$C141,C$61),),INDEX($D$126:$U$162,$C141,C$61))</f>
        <v>A130126892C</v>
      </c>
      <c r="I30" s="46" t="str" cm="1">
        <f t="array" ref="I30">HYPERLINK(TEXT("#"&amp;INDEX($D$126:$U$162,$C141,D$61),),INDEX($D$126:$U$162,$C141,D$61))</f>
        <v>A130157132R</v>
      </c>
      <c r="J30" s="46" t="str" cm="1">
        <f t="array" ref="J30">HYPERLINK(TEXT("#"&amp;INDEX($D$126:$U$162,$C141,E$61),),INDEX($D$126:$U$162,$C141,E$61))</f>
        <v>A130142012V</v>
      </c>
    </row>
    <row r="31" spans="1:10">
      <c r="A31" s="43"/>
      <c r="B31" s="55" t="s">
        <v>3039</v>
      </c>
      <c r="C31" s="83" t="s">
        <v>3038</v>
      </c>
      <c r="D31" s="56" cm="1">
        <f t="array" ref="D31">INDEX($D$75:$U$111,$C91,C$61)</f>
        <v>9.5269999999999992</v>
      </c>
      <c r="E31" s="56" cm="1">
        <f t="array" ref="E31">INDEX($D$75:$U$111,$C91,D$61)</f>
        <v>9.673</v>
      </c>
      <c r="F31" s="56" cm="1">
        <f t="array" ref="F31">INDEX($D$75:$U$111,$C91,E$61)</f>
        <v>9.3670000000000009</v>
      </c>
      <c r="G31" s="44"/>
      <c r="H31" s="46" t="str" cm="1">
        <f t="array" ref="H31">HYPERLINK(TEXT("#"&amp;INDEX($D$126:$U$162,$C142,C$61),),INDEX($D$126:$U$162,$C142,C$61))</f>
        <v>A130126814W</v>
      </c>
      <c r="I31" s="46" t="str" cm="1">
        <f t="array" ref="I31">HYPERLINK(TEXT("#"&amp;INDEX($D$126:$U$162,$C142,D$61),),INDEX($D$126:$U$162,$C142,D$61))</f>
        <v>A130157054V</v>
      </c>
      <c r="J31" s="46" t="str" cm="1">
        <f t="array" ref="J31">HYPERLINK(TEXT("#"&amp;INDEX($D$126:$U$162,$C142,E$61),),INDEX($D$126:$U$162,$C142,E$61))</f>
        <v>A130141934W</v>
      </c>
    </row>
    <row r="32" spans="1:10">
      <c r="A32" s="43"/>
      <c r="B32" s="49" t="s">
        <v>3003</v>
      </c>
      <c r="C32" s="38" t="s">
        <v>2983</v>
      </c>
      <c r="D32" s="44" cm="1">
        <f t="array" ref="D32">INDEX($D$75:$U$111,$C92,C$61)</f>
        <v>12497.414000000001</v>
      </c>
      <c r="E32" s="44" cm="1">
        <f t="array" ref="E32">INDEX($D$75:$U$111,$C92,D$61)</f>
        <v>6545.4549999999999</v>
      </c>
      <c r="F32" s="44" cm="1">
        <f t="array" ref="F32">INDEX($D$75:$U$111,$C92,E$61)</f>
        <v>5951.9589999999998</v>
      </c>
      <c r="G32" s="44"/>
      <c r="H32" s="46" t="str" cm="1">
        <f t="array" ref="H32">HYPERLINK(TEXT("#"&amp;INDEX($D$126:$U$162,$C143,C$61),),INDEX($D$126:$U$162,$C143,C$61))</f>
        <v>A130126772K</v>
      </c>
      <c r="I32" s="46" t="str" cm="1">
        <f t="array" ref="I32">HYPERLINK(TEXT("#"&amp;INDEX($D$126:$U$162,$C143,D$61),),INDEX($D$126:$U$162,$C143,D$61))</f>
        <v>A130157012W</v>
      </c>
      <c r="J32" s="46" t="str" cm="1">
        <f t="array" ref="J32">HYPERLINK(TEXT("#"&amp;INDEX($D$126:$U$162,$C143,E$61),),INDEX($D$126:$U$162,$C143,E$61))</f>
        <v>A130141892K</v>
      </c>
    </row>
    <row r="33" spans="1:10">
      <c r="A33" s="57" t="s">
        <v>3004</v>
      </c>
      <c r="B33" s="58"/>
      <c r="C33" s="38" t="s">
        <v>2983</v>
      </c>
      <c r="D33" s="56" cm="1">
        <f t="array" ref="D33">INDEX($D$75:$U$111,$C93,C$61)</f>
        <v>13813.467000000001</v>
      </c>
      <c r="E33" s="56" cm="1">
        <f t="array" ref="E33">INDEX($D$75:$U$111,$C93,D$61)</f>
        <v>7246.3590000000004</v>
      </c>
      <c r="F33" s="56" cm="1">
        <f t="array" ref="F33">INDEX($D$75:$U$111,$C93,E$61)</f>
        <v>6567.107</v>
      </c>
      <c r="G33" s="44"/>
      <c r="H33" s="46" t="str" cm="1">
        <f t="array" ref="H33">HYPERLINK(TEXT("#"&amp;INDEX($D$126:$U$162,$C144,C$61),),INDEX($D$126:$U$162,$C144,C$61))</f>
        <v>A130126900T</v>
      </c>
      <c r="I33" s="46" t="str" cm="1">
        <f t="array" ref="I33">HYPERLINK(TEXT("#"&amp;INDEX($D$126:$U$162,$C144,D$61),),INDEX($D$126:$U$162,$C144,D$61))</f>
        <v>A130157140R</v>
      </c>
      <c r="J33" s="46" t="str" cm="1">
        <f t="array" ref="J33">HYPERLINK(TEXT("#"&amp;INDEX($D$126:$U$162,$C144,E$61),),INDEX($D$126:$U$162,$C144,E$61))</f>
        <v>A130142020V</v>
      </c>
    </row>
    <row r="34" spans="1:10">
      <c r="A34" s="39" t="s">
        <v>3005</v>
      </c>
      <c r="B34" s="40"/>
      <c r="C34" s="40"/>
      <c r="D34" s="40"/>
      <c r="E34" s="40"/>
      <c r="F34" s="40"/>
      <c r="G34" s="44"/>
      <c r="H34" s="40"/>
      <c r="I34" s="40"/>
      <c r="J34" s="40"/>
    </row>
    <row r="35" spans="1:10">
      <c r="A35" s="59" t="s">
        <v>3006</v>
      </c>
      <c r="B35" s="60"/>
      <c r="C35" s="83" t="s">
        <v>2983</v>
      </c>
      <c r="D35" s="56" cm="1">
        <f t="array" ref="D35">INDEX($D$75:$U$111,$C95,C$61)</f>
        <v>3774.1460000000002</v>
      </c>
      <c r="E35" s="56" cm="1">
        <f t="array" ref="E35">INDEX($D$75:$U$111,$C95,D$61)</f>
        <v>1836.355</v>
      </c>
      <c r="F35" s="56" cm="1">
        <f t="array" ref="F35">INDEX($D$75:$U$111,$C95,E$61)</f>
        <v>1937.7909999999999</v>
      </c>
      <c r="G35" s="44"/>
      <c r="H35" s="46" t="str" cm="1">
        <f t="array" ref="H35">HYPERLINK(TEXT("#"&amp;INDEX($D$126:$U$162,$C146,C$61),),INDEX($D$126:$U$162,$C146,C$61))</f>
        <v>A130126948C</v>
      </c>
      <c r="I35" s="46" t="str" cm="1">
        <f t="array" ref="I35">HYPERLINK(TEXT("#"&amp;INDEX($D$126:$U$162,$C146,D$61),),INDEX($D$126:$U$162,$C146,D$61))</f>
        <v>A130157188A</v>
      </c>
      <c r="J35" s="46" t="str" cm="1">
        <f t="array" ref="J35">HYPERLINK(TEXT("#"&amp;INDEX($D$126:$U$162,$C146,E$61),),INDEX($D$126:$U$162,$C146,E$61))</f>
        <v>A130142068F</v>
      </c>
    </row>
    <row r="36" spans="1:10">
      <c r="A36" s="61"/>
      <c r="B36" s="60" t="s">
        <v>3007</v>
      </c>
      <c r="C36" s="38" t="s">
        <v>2983</v>
      </c>
      <c r="D36" s="44" cm="1">
        <f t="array" ref="D36">INDEX($D$75:$U$111,$C96,C$61)</f>
        <v>2765.7080000000001</v>
      </c>
      <c r="E36" s="44" cm="1">
        <f t="array" ref="E36">INDEX($D$75:$U$111,$C96,D$61)</f>
        <v>1368.8040000000001</v>
      </c>
      <c r="F36" s="44" cm="1">
        <f t="array" ref="F36">INDEX($D$75:$U$111,$C96,E$61)</f>
        <v>1396.904</v>
      </c>
      <c r="G36" s="44"/>
      <c r="H36" s="46" t="str" cm="1">
        <f t="array" ref="H36">HYPERLINK(TEXT("#"&amp;INDEX($D$126:$U$162,$C147,C$61),),INDEX($D$126:$U$162,$C147,C$61))</f>
        <v>A130126956C</v>
      </c>
      <c r="I36" s="46" t="str" cm="1">
        <f t="array" ref="I36">HYPERLINK(TEXT("#"&amp;INDEX($D$126:$U$162,$C147,D$61),),INDEX($D$126:$U$162,$C147,D$61))</f>
        <v>A130157196A</v>
      </c>
      <c r="J36" s="46" t="str" cm="1">
        <f t="array" ref="J36">HYPERLINK(TEXT("#"&amp;INDEX($D$126:$U$162,$C147,E$61),),INDEX($D$126:$U$162,$C147,E$61))</f>
        <v>A130142076F</v>
      </c>
    </row>
    <row r="37" spans="1:10">
      <c r="A37" s="61"/>
      <c r="B37" s="62" t="s">
        <v>3008</v>
      </c>
      <c r="C37" s="38" t="s">
        <v>2983</v>
      </c>
      <c r="D37" s="44" cm="1">
        <f t="array" ref="D37">INDEX($D$75:$U$111,$C97,C$61)</f>
        <v>1851.251</v>
      </c>
      <c r="E37" s="44" cm="1">
        <f t="array" ref="E37">INDEX($D$75:$U$111,$C97,D$61)</f>
        <v>969.25</v>
      </c>
      <c r="F37" s="44" cm="1">
        <f t="array" ref="F37">INDEX($D$75:$U$111,$C97,E$61)</f>
        <v>882.00099999999998</v>
      </c>
      <c r="G37" s="44"/>
      <c r="H37" s="46" t="str" cm="1">
        <f t="array" ref="H37">HYPERLINK(TEXT("#"&amp;INDEX($D$126:$U$162,$C148,C$61),),INDEX($D$126:$U$162,$C148,C$61))</f>
        <v>A130126788C</v>
      </c>
      <c r="I37" s="46" t="str" cm="1">
        <f t="array" ref="I37">HYPERLINK(TEXT("#"&amp;INDEX($D$126:$U$162,$C148,D$61),),INDEX($D$126:$U$162,$C148,D$61))</f>
        <v>A130157028R</v>
      </c>
      <c r="J37" s="46" t="str" cm="1">
        <f t="array" ref="J37">HYPERLINK(TEXT("#"&amp;INDEX($D$126:$U$162,$C148,E$61),),INDEX($D$126:$U$162,$C148,E$61))</f>
        <v>A130141908T</v>
      </c>
    </row>
    <row r="38" spans="1:10">
      <c r="A38" s="61"/>
      <c r="B38" s="62" t="s">
        <v>3009</v>
      </c>
      <c r="C38" s="38" t="s">
        <v>2983</v>
      </c>
      <c r="D38" s="44" cm="1">
        <f t="array" ref="D38">INDEX($D$75:$U$111,$C98,C$61)</f>
        <v>914.45699999999999</v>
      </c>
      <c r="E38" s="44" cm="1">
        <f t="array" ref="E38">INDEX($D$75:$U$111,$C98,D$61)</f>
        <v>399.55399999999997</v>
      </c>
      <c r="F38" s="44" cm="1">
        <f t="array" ref="F38">INDEX($D$75:$U$111,$C98,E$61)</f>
        <v>514.90300000000002</v>
      </c>
      <c r="G38" s="44"/>
      <c r="H38" s="46" t="str" cm="1">
        <f t="array" ref="H38">HYPERLINK(TEXT("#"&amp;INDEX($D$126:$U$162,$C149,C$61),),INDEX($D$126:$U$162,$C149,C$61))</f>
        <v>A130126748K</v>
      </c>
      <c r="I38" s="46" t="str" cm="1">
        <f t="array" ref="I38">HYPERLINK(TEXT("#"&amp;INDEX($D$126:$U$162,$C149,D$61),),INDEX($D$126:$U$162,$C149,D$61))</f>
        <v>A130156988F</v>
      </c>
      <c r="J38" s="46" t="str" cm="1">
        <f t="array" ref="J38">HYPERLINK(TEXT("#"&amp;INDEX($D$126:$U$162,$C149,E$61),),INDEX($D$126:$U$162,$C149,E$61))</f>
        <v>A130141868K</v>
      </c>
    </row>
    <row r="39" spans="1:10">
      <c r="A39" s="61"/>
      <c r="B39" s="62" t="s">
        <v>3010</v>
      </c>
      <c r="C39" s="38" t="s">
        <v>2983</v>
      </c>
      <c r="D39" s="44" cm="1">
        <f t="array" ref="D39">INDEX($D$75:$U$111,$C99,C$61)</f>
        <v>253.655</v>
      </c>
      <c r="E39" s="44" cm="1">
        <f t="array" ref="E39">INDEX($D$75:$U$111,$C99,D$61)</f>
        <v>106.054</v>
      </c>
      <c r="F39" s="44" cm="1">
        <f t="array" ref="F39">INDEX($D$75:$U$111,$C99,E$61)</f>
        <v>147.601</v>
      </c>
      <c r="G39" s="44"/>
      <c r="H39" s="46" t="str" cm="1">
        <f t="array" ref="H39">HYPERLINK(TEXT("#"&amp;INDEX($D$126:$U$162,$C150,C$61),),INDEX($D$126:$U$162,$C150,C$61))</f>
        <v>A130126836K</v>
      </c>
      <c r="I39" s="46" t="str" cm="1">
        <f t="array" ref="I39">HYPERLINK(TEXT("#"&amp;INDEX($D$126:$U$162,$C150,D$61),),INDEX($D$126:$U$162,$C150,D$61))</f>
        <v>A130157076J</v>
      </c>
      <c r="J39" s="46" t="str" cm="1">
        <f t="array" ref="J39">HYPERLINK(TEXT("#"&amp;INDEX($D$126:$U$162,$C150,E$61),),INDEX($D$126:$U$162,$C150,E$61))</f>
        <v>A130141956K</v>
      </c>
    </row>
    <row r="40" spans="1:10">
      <c r="A40" s="61"/>
      <c r="B40" s="60" t="s">
        <v>3011</v>
      </c>
      <c r="C40" s="38" t="s">
        <v>2983</v>
      </c>
      <c r="D40" s="44" cm="1">
        <f t="array" ref="D40">INDEX($D$75:$U$111,$C100,C$61)</f>
        <v>224.233</v>
      </c>
      <c r="E40" s="44" cm="1">
        <f t="array" ref="E40">INDEX($D$75:$U$111,$C100,D$61)</f>
        <v>123.852</v>
      </c>
      <c r="F40" s="44" cm="1">
        <f t="array" ref="F40">INDEX($D$75:$U$111,$C100,E$61)</f>
        <v>100.381</v>
      </c>
      <c r="G40" s="44"/>
      <c r="H40" s="46" t="str" cm="1">
        <f t="array" ref="H40">HYPERLINK(TEXT("#"&amp;INDEX($D$126:$U$162,$C151,C$61),),INDEX($D$126:$U$162,$C151,C$61))</f>
        <v>A130126780K</v>
      </c>
      <c r="I40" s="46" t="str" cm="1">
        <f t="array" ref="I40">HYPERLINK(TEXT("#"&amp;INDEX($D$126:$U$162,$C151,D$61),),INDEX($D$126:$U$162,$C151,D$61))</f>
        <v>A130157020W</v>
      </c>
      <c r="J40" s="46" t="str" cm="1">
        <f t="array" ref="J40">HYPERLINK(TEXT("#"&amp;INDEX($D$126:$U$162,$C151,E$61),),INDEX($D$126:$U$162,$C151,E$61))</f>
        <v>A130141900X</v>
      </c>
    </row>
    <row r="41" spans="1:10">
      <c r="A41" s="61"/>
      <c r="B41" s="60" t="s">
        <v>3012</v>
      </c>
      <c r="C41" s="38" t="s">
        <v>2983</v>
      </c>
      <c r="D41" s="44" cm="1">
        <f t="array" ref="D41">INDEX($D$75:$U$111,$C101,C$61)</f>
        <v>784.20500000000004</v>
      </c>
      <c r="E41" s="44" cm="1">
        <f t="array" ref="E41">INDEX($D$75:$U$111,$C101,D$61)</f>
        <v>343.69900000000001</v>
      </c>
      <c r="F41" s="44" cm="1">
        <f t="array" ref="F41">INDEX($D$75:$U$111,$C101,E$61)</f>
        <v>440.50599999999997</v>
      </c>
      <c r="G41" s="44"/>
      <c r="H41" s="46" t="str" cm="1">
        <f t="array" ref="H41">HYPERLINK(TEXT("#"&amp;INDEX($D$126:$U$162,$C152,C$61),),INDEX($D$126:$U$162,$C152,C$61))</f>
        <v>A130126844K</v>
      </c>
      <c r="I41" s="46" t="str" cm="1">
        <f t="array" ref="I41">HYPERLINK(TEXT("#"&amp;INDEX($D$126:$U$162,$C152,D$61),),INDEX($D$126:$U$162,$C152,D$61))</f>
        <v>A130157084J</v>
      </c>
      <c r="J41" s="46" t="str" cm="1">
        <f t="array" ref="J41">HYPERLINK(TEXT("#"&amp;INDEX($D$126:$U$162,$C152,E$61),),INDEX($D$126:$U$162,$C152,E$61))</f>
        <v>A130141964K</v>
      </c>
    </row>
    <row r="42" spans="1:10">
      <c r="A42" s="63" t="s">
        <v>3013</v>
      </c>
      <c r="B42" s="43"/>
      <c r="C42" s="83" t="s">
        <v>2983</v>
      </c>
      <c r="D42" s="56" cm="1">
        <f t="array" ref="D42">INDEX($D$75:$U$111,$C102,C$61)</f>
        <v>1790.6220000000001</v>
      </c>
      <c r="E42" s="56" cm="1">
        <f t="array" ref="E42">INDEX($D$75:$U$111,$C102,D$61)</f>
        <v>886.38099999999997</v>
      </c>
      <c r="F42" s="56" cm="1">
        <f t="array" ref="F42">INDEX($D$75:$U$111,$C102,E$61)</f>
        <v>904.24199999999996</v>
      </c>
      <c r="G42" s="44"/>
      <c r="H42" s="46" t="str" cm="1">
        <f t="array" ref="H42">HYPERLINK(TEXT("#"&amp;INDEX($D$126:$U$162,$C153,C$61),),INDEX($D$126:$U$162,$C153,C$61))</f>
        <v>A130126796C</v>
      </c>
      <c r="I42" s="46" t="str" cm="1">
        <f t="array" ref="I42">HYPERLINK(TEXT("#"&amp;INDEX($D$126:$U$162,$C153,D$61),),INDEX($D$126:$U$162,$C153,D$61))</f>
        <v>A130157036R</v>
      </c>
      <c r="J42" s="46" t="str" cm="1">
        <f t="array" ref="J42">HYPERLINK(TEXT("#"&amp;INDEX($D$126:$U$162,$C153,E$61),),INDEX($D$126:$U$162,$C153,E$61))</f>
        <v>A130141916T</v>
      </c>
    </row>
    <row r="43" spans="1:10">
      <c r="A43" s="61"/>
      <c r="B43" s="60" t="s">
        <v>3014</v>
      </c>
      <c r="C43" s="38" t="s">
        <v>2983</v>
      </c>
      <c r="D43" s="44" cm="1">
        <f t="array" ref="D43">INDEX($D$75:$U$111,$C103,C$61)</f>
        <v>1123.598</v>
      </c>
      <c r="E43" s="44" cm="1">
        <f t="array" ref="E43">INDEX($D$75:$U$111,$C103,D$61)</f>
        <v>601.31200000000001</v>
      </c>
      <c r="F43" s="44" cm="1">
        <f t="array" ref="F43">INDEX($D$75:$U$111,$C103,E$61)</f>
        <v>522.28599999999994</v>
      </c>
      <c r="G43" s="44"/>
      <c r="H43" s="46" t="str" cm="1">
        <f t="array" ref="H43">HYPERLINK(TEXT("#"&amp;INDEX($D$126:$U$162,$C154,C$61),),INDEX($D$126:$U$162,$C154,C$61))</f>
        <v>A130126852K</v>
      </c>
      <c r="I43" s="46" t="str" cm="1">
        <f t="array" ref="I43">HYPERLINK(TEXT("#"&amp;INDEX($D$126:$U$162,$C154,D$61),),INDEX($D$126:$U$162,$C154,D$61))</f>
        <v>A130157092J</v>
      </c>
      <c r="J43" s="46" t="str" cm="1">
        <f t="array" ref="J43">HYPERLINK(TEXT("#"&amp;INDEX($D$126:$U$162,$C154,E$61),),INDEX($D$126:$U$162,$C154,E$61))</f>
        <v>A130141972K</v>
      </c>
    </row>
    <row r="44" spans="1:10">
      <c r="A44" s="61"/>
      <c r="B44" s="62" t="s">
        <v>3015</v>
      </c>
      <c r="C44" s="38" t="s">
        <v>2983</v>
      </c>
      <c r="D44" s="44" cm="1">
        <f t="array" ref="D44">INDEX($D$75:$U$111,$C104,C$61)</f>
        <v>93.412000000000006</v>
      </c>
      <c r="E44" s="44" cm="1">
        <f t="array" ref="E44">INDEX($D$75:$U$111,$C104,D$61)</f>
        <v>36.188000000000002</v>
      </c>
      <c r="F44" s="44" cm="1">
        <f t="array" ref="F44">INDEX($D$75:$U$111,$C104,E$61)</f>
        <v>57.222999999999999</v>
      </c>
      <c r="G44" s="44"/>
      <c r="H44" s="46" t="str" cm="1">
        <f t="array" ref="H44">HYPERLINK(TEXT("#"&amp;INDEX($D$126:$U$162,$C155,C$61),),INDEX($D$126:$U$162,$C155,C$61))</f>
        <v>A130126908K</v>
      </c>
      <c r="I44" s="46" t="str" cm="1">
        <f t="array" ref="I44">HYPERLINK(TEXT("#"&amp;INDEX($D$126:$U$162,$C155,D$61),),INDEX($D$126:$U$162,$C155,D$61))</f>
        <v>A130157148J</v>
      </c>
      <c r="J44" s="46" t="str" cm="1">
        <f t="array" ref="J44">HYPERLINK(TEXT("#"&amp;INDEX($D$126:$U$162,$C155,E$61),),INDEX($D$126:$U$162,$C155,E$61))</f>
        <v>A130142028L</v>
      </c>
    </row>
    <row r="45" spans="1:10">
      <c r="A45" s="61"/>
      <c r="B45" s="60" t="s">
        <v>3016</v>
      </c>
      <c r="C45" s="38" t="s">
        <v>2983</v>
      </c>
      <c r="D45" s="44" cm="1">
        <f t="array" ref="D45">INDEX($D$75:$U$111,$C105,C$61)</f>
        <v>667.024</v>
      </c>
      <c r="E45" s="44" cm="1">
        <f t="array" ref="E45">INDEX($D$75:$U$111,$C105,D$61)</f>
        <v>285.06799999999998</v>
      </c>
      <c r="F45" s="44" cm="1">
        <f t="array" ref="F45">INDEX($D$75:$U$111,$C105,E$61)</f>
        <v>381.95600000000002</v>
      </c>
      <c r="G45" s="44"/>
      <c r="H45" s="46" t="str" cm="1">
        <f t="array" ref="H45">HYPERLINK(TEXT("#"&amp;INDEX($D$126:$U$162,$C156,C$61),),INDEX($D$126:$U$162,$C156,C$61))</f>
        <v>A130126860K</v>
      </c>
      <c r="I45" s="46" t="str" cm="1">
        <f t="array" ref="I45">HYPERLINK(TEXT("#"&amp;INDEX($D$126:$U$162,$C156,D$61),),INDEX($D$126:$U$162,$C156,D$61))</f>
        <v>A130157100W</v>
      </c>
      <c r="J45" s="46" t="str" cm="1">
        <f t="array" ref="J45">HYPERLINK(TEXT("#"&amp;INDEX($D$126:$U$162,$C156,E$61),),INDEX($D$126:$U$162,$C156,E$61))</f>
        <v>A130141980K</v>
      </c>
    </row>
    <row r="46" spans="1:10">
      <c r="A46" s="63" t="s">
        <v>3017</v>
      </c>
      <c r="B46" s="43"/>
      <c r="C46" s="38" t="s">
        <v>2983</v>
      </c>
      <c r="D46" s="56" cm="1">
        <f t="array" ref="D46">INDEX($D$75:$U$111,$C106,C$61)</f>
        <v>533.86800000000005</v>
      </c>
      <c r="E46" s="56" cm="1">
        <f t="array" ref="E46">INDEX($D$75:$U$111,$C106,D$61)</f>
        <v>282.07499999999999</v>
      </c>
      <c r="F46" s="56" cm="1">
        <f t="array" ref="F46">INDEX($D$75:$U$111,$C106,E$61)</f>
        <v>251.79300000000001</v>
      </c>
      <c r="G46" s="44"/>
      <c r="H46" s="46" t="str" cm="1">
        <f t="array" ref="H46">HYPERLINK(TEXT("#"&amp;INDEX($D$126:$U$162,$C157,C$61),),INDEX($D$126:$U$162,$C157,C$61))</f>
        <v>A130126804T</v>
      </c>
      <c r="I46" s="46" t="str" cm="1">
        <f t="array" ref="I46">HYPERLINK(TEXT("#"&amp;INDEX($D$126:$U$162,$C157,D$61),),INDEX($D$126:$U$162,$C157,D$61))</f>
        <v>A130157044R</v>
      </c>
      <c r="J46" s="46" t="str" cm="1">
        <f t="array" ref="J46">HYPERLINK(TEXT("#"&amp;INDEX($D$126:$U$162,$C157,E$61),),INDEX($D$126:$U$162,$C157,E$61))</f>
        <v>A130141924T</v>
      </c>
    </row>
    <row r="47" spans="1:10">
      <c r="A47" s="61"/>
      <c r="B47" s="60" t="s">
        <v>3018</v>
      </c>
      <c r="C47" s="38" t="s">
        <v>2983</v>
      </c>
      <c r="D47" s="44" cm="1">
        <f t="array" ref="D47">INDEX($D$75:$U$111,$C107,C$61)</f>
        <v>184.16200000000001</v>
      </c>
      <c r="E47" s="44" cm="1">
        <f t="array" ref="E47">INDEX($D$75:$U$111,$C107,D$61)</f>
        <v>107.26300000000001</v>
      </c>
      <c r="F47" s="44" cm="1">
        <f t="array" ref="F47">INDEX($D$75:$U$111,$C107,E$61)</f>
        <v>76.897999999999996</v>
      </c>
      <c r="G47" s="44"/>
      <c r="H47" s="46" t="str" cm="1">
        <f t="array" ref="H47">HYPERLINK(TEXT("#"&amp;INDEX($D$126:$U$162,$C158,C$61),),INDEX($D$126:$U$162,$C158,C$61))</f>
        <v>A130126964C</v>
      </c>
      <c r="I47" s="46" t="str" cm="1">
        <f t="array" ref="I47">HYPERLINK(TEXT("#"&amp;INDEX($D$126:$U$162,$C158,D$61),),INDEX($D$126:$U$162,$C158,D$61))</f>
        <v>A130157204R</v>
      </c>
      <c r="J47" s="46" t="str" cm="1">
        <f t="array" ref="J47">HYPERLINK(TEXT("#"&amp;INDEX($D$126:$U$162,$C158,E$61),),INDEX($D$126:$U$162,$C158,E$61))</f>
        <v>A130142084F</v>
      </c>
    </row>
    <row r="48" spans="1:10">
      <c r="A48" s="61"/>
      <c r="B48" s="60" t="s">
        <v>3019</v>
      </c>
      <c r="C48" s="38" t="s">
        <v>2983</v>
      </c>
      <c r="D48" s="44" cm="1">
        <f t="array" ref="D48">INDEX($D$75:$U$111,$C108,C$61)</f>
        <v>192.45500000000001</v>
      </c>
      <c r="E48" s="44" cm="1">
        <f t="array" ref="E48">INDEX($D$75:$U$111,$C108,D$61)</f>
        <v>99.593000000000004</v>
      </c>
      <c r="F48" s="44" cm="1">
        <f t="array" ref="F48">INDEX($D$75:$U$111,$C108,E$61)</f>
        <v>92.861999999999995</v>
      </c>
      <c r="G48" s="44"/>
      <c r="H48" s="46" t="str" cm="1">
        <f t="array" ref="H48">HYPERLINK(TEXT("#"&amp;INDEX($D$126:$U$162,$C159,C$61),),INDEX($D$126:$U$162,$C159,C$61))</f>
        <v>A130126916K</v>
      </c>
      <c r="I48" s="46" t="str" cm="1">
        <f t="array" ref="I48">HYPERLINK(TEXT("#"&amp;INDEX($D$126:$U$162,$C159,D$61),),INDEX($D$126:$U$162,$C159,D$61))</f>
        <v>A130157156J</v>
      </c>
      <c r="J48" s="46" t="str" cm="1">
        <f t="array" ref="J48">HYPERLINK(TEXT("#"&amp;INDEX($D$126:$U$162,$C159,E$61),),INDEX($D$126:$U$162,$C159,E$61))</f>
        <v>A130142036L</v>
      </c>
    </row>
    <row r="49" spans="1:21">
      <c r="A49" s="61"/>
      <c r="B49" s="62" t="s">
        <v>3020</v>
      </c>
      <c r="C49" s="38" t="s">
        <v>2983</v>
      </c>
      <c r="D49" s="44" cm="1">
        <f t="array" ref="D49">INDEX($D$75:$U$111,$C109,C$61)</f>
        <v>30.050999999999998</v>
      </c>
      <c r="E49" s="44" cm="1">
        <f t="array" ref="E49">INDEX($D$75:$U$111,$C109,D$61)</f>
        <v>12.448</v>
      </c>
      <c r="F49" s="44" cm="1">
        <f t="array" ref="F49">INDEX($D$75:$U$111,$C109,E$61)</f>
        <v>17.603999999999999</v>
      </c>
      <c r="G49" s="44"/>
      <c r="H49" s="46" t="str" cm="1">
        <f t="array" ref="H49">HYPERLINK(TEXT("#"&amp;INDEX($D$126:$U$162,$C160,C$61),),INDEX($D$126:$U$162,$C160,C$61))</f>
        <v>A130126924K</v>
      </c>
      <c r="I49" s="46" t="str" cm="1">
        <f t="array" ref="I49">HYPERLINK(TEXT("#"&amp;INDEX($D$126:$U$162,$C160,D$61),),INDEX($D$126:$U$162,$C160,D$61))</f>
        <v>A130157164J</v>
      </c>
      <c r="J49" s="46" t="str" cm="1">
        <f t="array" ref="J49">HYPERLINK(TEXT("#"&amp;INDEX($D$126:$U$162,$C160,E$61),),INDEX($D$126:$U$162,$C160,E$61))</f>
        <v>A130142044L</v>
      </c>
    </row>
    <row r="50" spans="1:21">
      <c r="A50" s="61"/>
      <c r="B50" s="60" t="s">
        <v>3021</v>
      </c>
      <c r="C50" s="38" t="s">
        <v>2983</v>
      </c>
      <c r="D50" s="44" cm="1">
        <f t="array" ref="D50">INDEX($D$75:$U$111,$C110,C$61)</f>
        <v>341.41399999999999</v>
      </c>
      <c r="E50" s="44" cm="1">
        <f t="array" ref="E50">INDEX($D$75:$U$111,$C110,D$61)</f>
        <v>182.483</v>
      </c>
      <c r="F50" s="44" cm="1">
        <f t="array" ref="F50">INDEX($D$75:$U$111,$C110,E$61)</f>
        <v>158.93100000000001</v>
      </c>
      <c r="G50" s="44"/>
      <c r="H50" s="46" t="str" cm="1">
        <f t="array" ref="H50">HYPERLINK(TEXT("#"&amp;INDEX($D$126:$U$162,$C161,C$61),),INDEX($D$126:$U$162,$C161,C$61))</f>
        <v>A130127012L</v>
      </c>
      <c r="I50" s="46" t="str" cm="1">
        <f t="array" ref="I50">HYPERLINK(TEXT("#"&amp;INDEX($D$126:$U$162,$C161,D$61),),INDEX($D$126:$U$162,$C161,D$61))</f>
        <v>A130157252J</v>
      </c>
      <c r="J50" s="46" t="str" cm="1">
        <f t="array" ref="J50">HYPERLINK(TEXT("#"&amp;INDEX($D$126:$U$162,$C161,E$61),),INDEX($D$126:$U$162,$C161,E$61))</f>
        <v>A130142132L</v>
      </c>
    </row>
    <row r="51" spans="1:21">
      <c r="A51" s="64" t="s">
        <v>3004</v>
      </c>
      <c r="B51" s="65"/>
      <c r="C51" s="84" t="s">
        <v>2983</v>
      </c>
      <c r="D51" s="66" cm="1">
        <f t="array" ref="D51">INDEX($D$75:$U$111,$C111,C$61)</f>
        <v>21244.041000000001</v>
      </c>
      <c r="E51" s="66" cm="1">
        <f t="array" ref="E51">INDEX($D$75:$U$111,$C111,D$61)</f>
        <v>10471.966</v>
      </c>
      <c r="F51" s="66" cm="1">
        <f t="array" ref="F51">INDEX($D$75:$U$111,$C111,E$61)</f>
        <v>10772.075000000001</v>
      </c>
      <c r="G51" s="44"/>
      <c r="H51" s="67" t="str" cm="1">
        <f t="array" ref="H51">HYPERLINK(TEXT("#"&amp;INDEX($D$126:$U$162,$C162,C$61),),INDEX($D$126:$U$162,$C162,C$61))</f>
        <v>A130126756K</v>
      </c>
      <c r="I51" s="67" t="str" cm="1">
        <f t="array" ref="I51">HYPERLINK(TEXT("#"&amp;INDEX($D$126:$U$162,$C162,D$61),),INDEX($D$126:$U$162,$C162,D$61))</f>
        <v>A130156996F</v>
      </c>
      <c r="J51" s="67" t="str" cm="1">
        <f t="array" ref="J51">HYPERLINK(TEXT("#"&amp;INDEX($D$126:$U$162,$C162,E$61),),INDEX($D$126:$U$162,$C162,E$61))</f>
        <v>A130141876K</v>
      </c>
    </row>
    <row r="52" spans="1:21">
      <c r="A52" s="68"/>
      <c r="B52" s="48"/>
      <c r="C52" s="48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</row>
    <row r="53" spans="1:21">
      <c r="A53" s="69" t="str">
        <f ca="1">Contents!B27</f>
        <v>© Commonwealth of Australia 2023</v>
      </c>
      <c r="B53" s="70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</row>
    <row r="54" spans="1:21" hidden="1">
      <c r="A54" s="71"/>
      <c r="B54" s="72" t="s">
        <v>2978</v>
      </c>
      <c r="C54" s="73">
        <v>1</v>
      </c>
      <c r="D54" s="74"/>
      <c r="E54" s="7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</row>
    <row r="55" spans="1:21" hidden="1">
      <c r="A55" s="71"/>
      <c r="B55" s="72" t="s">
        <v>3022</v>
      </c>
      <c r="C55" s="73">
        <v>4</v>
      </c>
      <c r="D55" s="74"/>
      <c r="E55" s="74"/>
      <c r="F55" s="44"/>
      <c r="G55" s="44"/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</row>
    <row r="56" spans="1:21" hidden="1">
      <c r="A56" s="71"/>
      <c r="B56" s="72" t="s">
        <v>3023</v>
      </c>
      <c r="C56" s="73">
        <v>7</v>
      </c>
      <c r="D56" s="74"/>
      <c r="E56" s="7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</row>
    <row r="57" spans="1:21" hidden="1">
      <c r="A57" s="71"/>
      <c r="B57" s="72" t="s">
        <v>3024</v>
      </c>
      <c r="C57" s="73">
        <v>10</v>
      </c>
      <c r="D57" s="74"/>
      <c r="E57" s="7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</row>
    <row r="58" spans="1:21" hidden="1">
      <c r="A58" s="71"/>
      <c r="B58" s="72" t="s">
        <v>3025</v>
      </c>
      <c r="C58" s="73">
        <v>13</v>
      </c>
      <c r="D58" s="74"/>
      <c r="E58" s="7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</row>
    <row r="59" spans="1:21" hidden="1">
      <c r="A59" s="71"/>
      <c r="B59" s="72" t="s">
        <v>3026</v>
      </c>
      <c r="C59" s="73">
        <v>16</v>
      </c>
      <c r="D59" s="74"/>
      <c r="E59" s="74"/>
      <c r="F59" s="44"/>
      <c r="G59" s="44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</row>
    <row r="60" spans="1:21" hidden="1">
      <c r="A60" s="71"/>
      <c r="B60" s="75"/>
      <c r="C60" s="74"/>
      <c r="D60" s="74"/>
      <c r="E60" s="74"/>
      <c r="F60" s="44"/>
      <c r="G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</row>
    <row r="61" spans="1:21" hidden="1">
      <c r="A61" s="71"/>
      <c r="B61" s="76"/>
      <c r="C61" s="73">
        <f>VLOOKUP(D10,B54:C59,2,FALSE)</f>
        <v>1</v>
      </c>
      <c r="D61" s="73">
        <f>C61+1</f>
        <v>2</v>
      </c>
      <c r="E61" s="73">
        <f>D61+1</f>
        <v>3</v>
      </c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</row>
    <row r="62" spans="1:21" hidden="1">
      <c r="A62" s="71"/>
      <c r="B62" s="70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</row>
    <row r="63" spans="1:21" hidden="1">
      <c r="A63" s="71"/>
      <c r="B63" s="70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</row>
    <row r="64" spans="1:21" hidden="1">
      <c r="A64" s="71"/>
      <c r="B64" s="70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</row>
    <row r="65" spans="1:22" hidden="1">
      <c r="A65" s="71"/>
      <c r="B65" s="70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</row>
    <row r="66" spans="1:22" hidden="1">
      <c r="A66" s="71"/>
      <c r="B66" s="70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</row>
    <row r="67" spans="1:22" hidden="1">
      <c r="A67" s="71"/>
      <c r="B67" s="70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</row>
    <row r="68" spans="1:22" hidden="1">
      <c r="A68" s="71"/>
      <c r="B68" s="70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</row>
    <row r="69" spans="1:22" hidden="1">
      <c r="A69" s="71"/>
      <c r="B69" s="70"/>
      <c r="C69" s="70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</row>
    <row r="70" spans="1:22" hidden="1">
      <c r="A70" s="71"/>
      <c r="B70" s="70"/>
      <c r="C70" s="70"/>
      <c r="D70" s="73">
        <v>1</v>
      </c>
      <c r="E70" s="73">
        <v>2</v>
      </c>
      <c r="F70" s="73">
        <v>3</v>
      </c>
      <c r="G70" s="73">
        <v>4</v>
      </c>
      <c r="H70" s="73">
        <v>5</v>
      </c>
      <c r="I70" s="73">
        <v>6</v>
      </c>
      <c r="J70" s="73">
        <v>7</v>
      </c>
      <c r="K70" s="73">
        <v>8</v>
      </c>
      <c r="L70" s="73">
        <v>9</v>
      </c>
      <c r="M70" s="73">
        <v>10</v>
      </c>
      <c r="N70" s="73">
        <v>11</v>
      </c>
      <c r="O70" s="73">
        <v>12</v>
      </c>
      <c r="P70" s="73">
        <v>13</v>
      </c>
      <c r="Q70" s="73">
        <v>14</v>
      </c>
      <c r="R70" s="73">
        <v>15</v>
      </c>
      <c r="S70" s="73">
        <v>16</v>
      </c>
      <c r="T70" s="73">
        <v>17</v>
      </c>
      <c r="U70" s="73">
        <v>18</v>
      </c>
    </row>
    <row r="71" spans="1:22" ht="15" hidden="1" customHeight="1">
      <c r="A71" s="35"/>
      <c r="B71" s="35"/>
      <c r="C71" s="35"/>
      <c r="D71" s="95" t="s">
        <v>2978</v>
      </c>
      <c r="E71" s="95"/>
      <c r="F71" s="95"/>
      <c r="G71" s="95" t="s">
        <v>3022</v>
      </c>
      <c r="H71" s="95"/>
      <c r="I71" s="95"/>
      <c r="J71" s="95" t="s">
        <v>3023</v>
      </c>
      <c r="K71" s="95"/>
      <c r="L71" s="95"/>
      <c r="M71" s="95" t="s">
        <v>3024</v>
      </c>
      <c r="N71" s="95"/>
      <c r="O71" s="95"/>
      <c r="P71" s="95" t="s">
        <v>3025</v>
      </c>
      <c r="Q71" s="95"/>
      <c r="R71" s="95"/>
      <c r="S71" s="95" t="s">
        <v>3026</v>
      </c>
      <c r="T71" s="95"/>
      <c r="U71" s="95"/>
    </row>
    <row r="72" spans="1:22" hidden="1">
      <c r="A72" s="35"/>
      <c r="B72" s="35"/>
      <c r="C72" s="35"/>
      <c r="D72" s="36" t="s">
        <v>2980</v>
      </c>
      <c r="E72" s="36" t="s">
        <v>2981</v>
      </c>
      <c r="F72" s="36" t="s">
        <v>2982</v>
      </c>
      <c r="G72" s="36" t="s">
        <v>2980</v>
      </c>
      <c r="H72" s="36" t="s">
        <v>2981</v>
      </c>
      <c r="I72" s="36" t="s">
        <v>2982</v>
      </c>
      <c r="J72" s="36" t="s">
        <v>2980</v>
      </c>
      <c r="K72" s="36" t="s">
        <v>2981</v>
      </c>
      <c r="L72" s="36" t="s">
        <v>2982</v>
      </c>
      <c r="M72" s="36" t="s">
        <v>2980</v>
      </c>
      <c r="N72" s="36" t="s">
        <v>2981</v>
      </c>
      <c r="O72" s="36" t="s">
        <v>2982</v>
      </c>
      <c r="P72" s="36" t="s">
        <v>2980</v>
      </c>
      <c r="Q72" s="36" t="s">
        <v>2981</v>
      </c>
      <c r="R72" s="36" t="s">
        <v>2982</v>
      </c>
      <c r="S72" s="36" t="s">
        <v>2980</v>
      </c>
      <c r="T72" s="36" t="s">
        <v>2981</v>
      </c>
      <c r="U72" s="36" t="s">
        <v>2982</v>
      </c>
    </row>
    <row r="73" spans="1:22" hidden="1">
      <c r="A73" s="35"/>
      <c r="B73" s="35"/>
      <c r="C73" s="35"/>
      <c r="D73" s="38" t="s">
        <v>2983</v>
      </c>
      <c r="E73" s="38" t="s">
        <v>2983</v>
      </c>
      <c r="F73" s="38" t="s">
        <v>2983</v>
      </c>
      <c r="G73" s="38" t="s">
        <v>2983</v>
      </c>
      <c r="H73" s="38" t="s">
        <v>2983</v>
      </c>
      <c r="I73" s="38" t="s">
        <v>2983</v>
      </c>
      <c r="J73" s="38" t="s">
        <v>2983</v>
      </c>
      <c r="K73" s="38" t="s">
        <v>2983</v>
      </c>
      <c r="L73" s="38" t="s">
        <v>2983</v>
      </c>
      <c r="M73" s="38" t="s">
        <v>2983</v>
      </c>
      <c r="N73" s="38" t="s">
        <v>2983</v>
      </c>
      <c r="O73" s="38" t="s">
        <v>2983</v>
      </c>
      <c r="P73" s="38" t="s">
        <v>2983</v>
      </c>
      <c r="Q73" s="38" t="s">
        <v>2983</v>
      </c>
      <c r="R73" s="38" t="s">
        <v>2983</v>
      </c>
      <c r="S73" s="38" t="s">
        <v>2983</v>
      </c>
      <c r="T73" s="38" t="s">
        <v>2983</v>
      </c>
      <c r="U73" s="38" t="s">
        <v>2983</v>
      </c>
    </row>
    <row r="74" spans="1:22" hidden="1">
      <c r="A74" s="42" t="s">
        <v>2985</v>
      </c>
      <c r="B74" s="43"/>
      <c r="C74" s="43"/>
      <c r="D74" s="38"/>
      <c r="E74" s="38"/>
      <c r="F74" s="38"/>
      <c r="G74" s="41"/>
      <c r="H74" s="77"/>
      <c r="I74" s="77"/>
    </row>
    <row r="75" spans="1:22" hidden="1">
      <c r="A75" s="43"/>
      <c r="B75" s="47" t="s">
        <v>2986</v>
      </c>
      <c r="C75" s="73">
        <v>1</v>
      </c>
      <c r="D75" s="44">
        <f>A130126972C_Latest</f>
        <v>2912.2</v>
      </c>
      <c r="E75" s="44">
        <f>A130157212R_Latest</f>
        <v>1461.548</v>
      </c>
      <c r="F75" s="44">
        <f>A130142092F_Latest</f>
        <v>1450.652</v>
      </c>
      <c r="G75" s="44">
        <f>A130134532X_Latest</f>
        <v>2860.47</v>
      </c>
      <c r="H75" s="44">
        <f>A130164772V_Latest</f>
        <v>1430.2070000000001</v>
      </c>
      <c r="I75" s="44">
        <f>A130149652V_Latest</f>
        <v>1430.2629999999999</v>
      </c>
      <c r="J75" s="44">
        <f>A130129492W_Latest</f>
        <v>936.88900000000001</v>
      </c>
      <c r="K75" s="44">
        <f>A130159732F_Latest</f>
        <v>460.86700000000002</v>
      </c>
      <c r="L75" s="44">
        <f>A130144612K_Latest</f>
        <v>476.02199999999999</v>
      </c>
      <c r="M75" s="44">
        <f>A130137052T_Latest</f>
        <v>1354.511</v>
      </c>
      <c r="N75" s="44">
        <f>A130167292L_Latest</f>
        <v>696.73400000000004</v>
      </c>
      <c r="O75" s="44">
        <f>A130152172T_Latest</f>
        <v>657.77800000000002</v>
      </c>
      <c r="P75" s="44">
        <f>A130139572J_Latest</f>
        <v>569.06899999999996</v>
      </c>
      <c r="Q75" s="44">
        <f>A130169812T_Latest</f>
        <v>272.60599999999999</v>
      </c>
      <c r="R75" s="44">
        <f>A130154692J_Latest</f>
        <v>296.46300000000002</v>
      </c>
      <c r="S75" s="44">
        <f>A130132012J_Latest</f>
        <v>51.731000000000002</v>
      </c>
      <c r="T75" s="44">
        <f>A130162252C_Latest</f>
        <v>31.341999999999999</v>
      </c>
      <c r="U75" s="44">
        <f>A130147132C_Latest</f>
        <v>20.388999999999999</v>
      </c>
      <c r="V75" s="44"/>
    </row>
    <row r="76" spans="1:22" hidden="1">
      <c r="A76" s="43"/>
      <c r="B76" s="48" t="s">
        <v>2987</v>
      </c>
      <c r="C76" s="73">
        <v>2</v>
      </c>
      <c r="D76" s="44">
        <f>A130126868C_Latest</f>
        <v>682.63499999999999</v>
      </c>
      <c r="E76" s="44">
        <f>A130157108R_Latest</f>
        <v>347.291</v>
      </c>
      <c r="F76" s="44">
        <f>A130141988C_Latest</f>
        <v>335.34399999999999</v>
      </c>
      <c r="G76" s="44">
        <f>A130134428X_Latest</f>
        <v>669.61900000000003</v>
      </c>
      <c r="H76" s="44">
        <f>A130164668V_Latest</f>
        <v>338.73399999999998</v>
      </c>
      <c r="I76" s="44">
        <f>A130149548V_Latest</f>
        <v>330.88499999999999</v>
      </c>
      <c r="J76" s="44">
        <f>A130129388W_Latest</f>
        <v>242.41300000000001</v>
      </c>
      <c r="K76" s="44">
        <f>A130159628F_Latest</f>
        <v>128.012</v>
      </c>
      <c r="L76" s="44">
        <f>A130144508K_Latest</f>
        <v>114.402</v>
      </c>
      <c r="M76" s="44">
        <f>A130136948R_Latest</f>
        <v>307.28899999999999</v>
      </c>
      <c r="N76" s="44">
        <f>A130167188L_Latest</f>
        <v>154.63399999999999</v>
      </c>
      <c r="O76" s="44">
        <f>A130152068T_Latest</f>
        <v>152.655</v>
      </c>
      <c r="P76" s="44">
        <f>A130139468J_Latest</f>
        <v>119.917</v>
      </c>
      <c r="Q76" s="44">
        <f>A130169708T_Latest</f>
        <v>56.088000000000001</v>
      </c>
      <c r="R76" s="44">
        <f>A130154588J_Latest</f>
        <v>63.829000000000001</v>
      </c>
      <c r="S76" s="44">
        <f>A130131908F_Latest</f>
        <v>13.016</v>
      </c>
      <c r="T76" s="44">
        <f>A130162148C_Latest</f>
        <v>8.5570000000000004</v>
      </c>
      <c r="U76" s="44">
        <f>A130147028C_Latest</f>
        <v>4.4589999999999996</v>
      </c>
      <c r="V76" s="72"/>
    </row>
    <row r="77" spans="1:22" hidden="1">
      <c r="A77" s="43"/>
      <c r="B77" s="48" t="s">
        <v>2988</v>
      </c>
      <c r="C77" s="73">
        <v>3</v>
      </c>
      <c r="D77" s="44">
        <f>A130126980C_Latest</f>
        <v>838.75300000000004</v>
      </c>
      <c r="E77" s="44">
        <f>A130157220R_Latest</f>
        <v>420.05900000000003</v>
      </c>
      <c r="F77" s="44">
        <f>A130142100V_Latest</f>
        <v>418.69400000000002</v>
      </c>
      <c r="G77" s="44">
        <f>A130134540X_Latest</f>
        <v>825.01</v>
      </c>
      <c r="H77" s="44">
        <f>A130164780V_Latest</f>
        <v>413.46199999999999</v>
      </c>
      <c r="I77" s="44">
        <f>A130149660V_Latest</f>
        <v>411.548</v>
      </c>
      <c r="J77" s="44">
        <f>A130129500K_Latest</f>
        <v>289.39499999999998</v>
      </c>
      <c r="K77" s="44">
        <f>A130159740F_Latest</f>
        <v>142.357</v>
      </c>
      <c r="L77" s="44">
        <f>A130144620K_Latest</f>
        <v>147.03800000000001</v>
      </c>
      <c r="M77" s="44">
        <f>A130137060T_Latest</f>
        <v>383.197</v>
      </c>
      <c r="N77" s="44">
        <f>A130167300A_Latest</f>
        <v>199.21100000000001</v>
      </c>
      <c r="O77" s="44">
        <f>A130152180T_Latest</f>
        <v>183.98599999999999</v>
      </c>
      <c r="P77" s="44">
        <f>A130139580J_Latest</f>
        <v>152.41800000000001</v>
      </c>
      <c r="Q77" s="44">
        <f>A130169820T_Latest</f>
        <v>71.894000000000005</v>
      </c>
      <c r="R77" s="44">
        <f>A130154700W_Latest</f>
        <v>80.524000000000001</v>
      </c>
      <c r="S77" s="44">
        <f>A130132020J_Latest</f>
        <v>13.743</v>
      </c>
      <c r="T77" s="44">
        <f>A130162260C_Latest</f>
        <v>6.5960000000000001</v>
      </c>
      <c r="U77" s="44">
        <f>A130147140C_Latest</f>
        <v>7.1470000000000002</v>
      </c>
      <c r="V77" s="72"/>
    </row>
    <row r="78" spans="1:22" hidden="1">
      <c r="A78" s="43"/>
      <c r="B78" s="48" t="s">
        <v>2989</v>
      </c>
      <c r="C78" s="73">
        <v>4</v>
      </c>
      <c r="D78" s="44">
        <f>A130126988W_Latest</f>
        <v>1390.8119999999999</v>
      </c>
      <c r="E78" s="44">
        <f>A130157228J_Latest</f>
        <v>694.19899999999996</v>
      </c>
      <c r="F78" s="44">
        <f>A130142108L_Latest</f>
        <v>696.61400000000003</v>
      </c>
      <c r="G78" s="44">
        <f>A130134548T_Latest</f>
        <v>1365.84</v>
      </c>
      <c r="H78" s="44">
        <f>A130164788L_Latest</f>
        <v>678.01099999999997</v>
      </c>
      <c r="I78" s="44">
        <f>A130149668L_Latest</f>
        <v>687.83</v>
      </c>
      <c r="J78" s="44">
        <f>A130129508C_Latest</f>
        <v>405.08100000000002</v>
      </c>
      <c r="K78" s="44">
        <f>A130159748X_Latest</f>
        <v>190.499</v>
      </c>
      <c r="L78" s="44">
        <f>A130144628C_Latest</f>
        <v>214.58199999999999</v>
      </c>
      <c r="M78" s="44">
        <f>A130137068K_Latest</f>
        <v>664.02499999999998</v>
      </c>
      <c r="N78" s="44">
        <f>A130167308V_Latest</f>
        <v>342.88799999999998</v>
      </c>
      <c r="O78" s="44">
        <f>A130152188K_Latest</f>
        <v>321.137</v>
      </c>
      <c r="P78" s="44">
        <f>A130139588A_Latest</f>
        <v>296.73500000000001</v>
      </c>
      <c r="Q78" s="44">
        <f>A130169828K_Latest</f>
        <v>144.624</v>
      </c>
      <c r="R78" s="44">
        <f>A130154708R_Latest</f>
        <v>152.11099999999999</v>
      </c>
      <c r="S78" s="44">
        <f>A130132028A_Latest</f>
        <v>24.972000000000001</v>
      </c>
      <c r="T78" s="44">
        <f>A130162268W_Latest</f>
        <v>16.187999999999999</v>
      </c>
      <c r="U78" s="44">
        <f>A130147148W_Latest</f>
        <v>8.7840000000000007</v>
      </c>
      <c r="V78" s="72"/>
    </row>
    <row r="79" spans="1:22" hidden="1">
      <c r="A79" s="43"/>
      <c r="B79" s="49" t="s">
        <v>2990</v>
      </c>
      <c r="C79" s="73">
        <v>5</v>
      </c>
      <c r="D79" s="44">
        <f>A130126876C_Latest</f>
        <v>10901.266</v>
      </c>
      <c r="E79" s="44">
        <f>A130157116R_Latest</f>
        <v>5784.8109999999997</v>
      </c>
      <c r="F79" s="44">
        <f>A130141996C_Latest</f>
        <v>5116.4560000000001</v>
      </c>
      <c r="G79" s="44">
        <f>A130134436X_Latest</f>
        <v>10279.767</v>
      </c>
      <c r="H79" s="44">
        <f>A130164676V_Latest</f>
        <v>5409.5959999999995</v>
      </c>
      <c r="I79" s="44">
        <f>A130149556V_Latest</f>
        <v>4870.1710000000003</v>
      </c>
      <c r="J79" s="44">
        <f>A130129396W_Latest</f>
        <v>1222.3610000000001</v>
      </c>
      <c r="K79" s="44">
        <f>A130159636F_Latest</f>
        <v>636.24599999999998</v>
      </c>
      <c r="L79" s="44">
        <f>A130144516K_Latest</f>
        <v>586.11500000000001</v>
      </c>
      <c r="M79" s="44">
        <f>A130136956R_Latest</f>
        <v>4883.3779999999997</v>
      </c>
      <c r="N79" s="44">
        <f>A130167196L_Latest</f>
        <v>2592.9450000000002</v>
      </c>
      <c r="O79" s="44">
        <f>A130152076T_Latest</f>
        <v>2290.433</v>
      </c>
      <c r="P79" s="44">
        <f>A130139476J_Latest</f>
        <v>4174.0290000000005</v>
      </c>
      <c r="Q79" s="44">
        <f>A130169716T_Latest</f>
        <v>2180.4050000000002</v>
      </c>
      <c r="R79" s="44">
        <f>A130154596J_Latest</f>
        <v>1993.624</v>
      </c>
      <c r="S79" s="44">
        <f>A130131916F_Latest</f>
        <v>621.49900000000002</v>
      </c>
      <c r="T79" s="44">
        <f>A130162156C_Latest</f>
        <v>375.21499999999997</v>
      </c>
      <c r="U79" s="44">
        <f>A130147036C_Latest</f>
        <v>246.28399999999999</v>
      </c>
      <c r="V79" s="72"/>
    </row>
    <row r="80" spans="1:22" hidden="1">
      <c r="A80" s="43"/>
      <c r="B80" s="50" t="s">
        <v>2991</v>
      </c>
      <c r="C80" s="73">
        <v>6</v>
      </c>
      <c r="D80" s="44">
        <f>A130126884C_Latest</f>
        <v>4821.6769999999997</v>
      </c>
      <c r="E80" s="44">
        <f>A130157124R_Latest</f>
        <v>2459.6129999999998</v>
      </c>
      <c r="F80" s="44">
        <f>A130142004V_Latest</f>
        <v>2362.0639999999999</v>
      </c>
      <c r="G80" s="44">
        <f>A130134444X_Latest</f>
        <v>4725.8310000000001</v>
      </c>
      <c r="H80" s="44">
        <f>A130164684V_Latest</f>
        <v>2401.174</v>
      </c>
      <c r="I80" s="44">
        <f>A130149564V_Latest</f>
        <v>2324.6570000000002</v>
      </c>
      <c r="J80" s="44">
        <f>A130129404K_Latest</f>
        <v>1104.732</v>
      </c>
      <c r="K80" s="44">
        <f>A130159644F_Latest</f>
        <v>570.17700000000002</v>
      </c>
      <c r="L80" s="44">
        <f>A130144524K_Latest</f>
        <v>534.55499999999995</v>
      </c>
      <c r="M80" s="44">
        <f>A130136964R_Latest</f>
        <v>2513.71</v>
      </c>
      <c r="N80" s="44">
        <f>A130167204A_Latest</f>
        <v>1295.008</v>
      </c>
      <c r="O80" s="44">
        <f>A130152084T_Latest</f>
        <v>1218.702</v>
      </c>
      <c r="P80" s="44">
        <f>A130139484J_Latest</f>
        <v>1107.3889999999999</v>
      </c>
      <c r="Q80" s="44">
        <f>A130169724T_Latest</f>
        <v>535.98800000000006</v>
      </c>
      <c r="R80" s="44">
        <f>A130154604W_Latest</f>
        <v>571.4</v>
      </c>
      <c r="S80" s="44">
        <f>A130131924F_Latest</f>
        <v>95.846000000000004</v>
      </c>
      <c r="T80" s="44">
        <f>A130162164C_Latest</f>
        <v>58.439</v>
      </c>
      <c r="U80" s="44">
        <f>A130147044C_Latest</f>
        <v>37.406999999999996</v>
      </c>
      <c r="V80" s="72"/>
    </row>
    <row r="81" spans="1:22" hidden="1">
      <c r="A81" s="43"/>
      <c r="B81" s="51" t="s">
        <v>2992</v>
      </c>
      <c r="C81" s="73">
        <v>7</v>
      </c>
      <c r="D81" s="44">
        <f>A130126932K_Latest</f>
        <v>1506.8810000000001</v>
      </c>
      <c r="E81" s="44">
        <f>A130157172J_Latest</f>
        <v>739.31500000000005</v>
      </c>
      <c r="F81" s="44">
        <f>A130142052L_Latest</f>
        <v>767.56600000000003</v>
      </c>
      <c r="G81" s="44">
        <f>A130134492T_Latest</f>
        <v>1483.3969999999999</v>
      </c>
      <c r="H81" s="44">
        <f>A130164732A_Latest</f>
        <v>723.39099999999996</v>
      </c>
      <c r="I81" s="44">
        <f>A130149612A_Latest</f>
        <v>760.00599999999997</v>
      </c>
      <c r="J81" s="44">
        <f>A130129452C_Latest</f>
        <v>452.964</v>
      </c>
      <c r="K81" s="44">
        <f>A130159692X_Latest</f>
        <v>224.35499999999999</v>
      </c>
      <c r="L81" s="44">
        <f>A130144572C_Latest</f>
        <v>228.60900000000001</v>
      </c>
      <c r="M81" s="44">
        <f>A130137012X_Latest</f>
        <v>743.01800000000003</v>
      </c>
      <c r="N81" s="44">
        <f>A130167252V_Latest</f>
        <v>361.892</v>
      </c>
      <c r="O81" s="44">
        <f>A130152132X_Latest</f>
        <v>381.125</v>
      </c>
      <c r="P81" s="44">
        <f>A130139532R_Latest</f>
        <v>287.41500000000002</v>
      </c>
      <c r="Q81" s="44">
        <f>A130169772K_Latest</f>
        <v>137.14400000000001</v>
      </c>
      <c r="R81" s="44">
        <f>A130154652R_Latest</f>
        <v>150.27099999999999</v>
      </c>
      <c r="S81" s="44">
        <f>A130131972X_Latest</f>
        <v>23.484000000000002</v>
      </c>
      <c r="T81" s="44">
        <f>A130162212K_Latest</f>
        <v>15.923999999999999</v>
      </c>
      <c r="U81" s="44">
        <f>A130147092W_Latest</f>
        <v>7.5609999999999999</v>
      </c>
      <c r="V81" s="72"/>
    </row>
    <row r="82" spans="1:22" hidden="1">
      <c r="A82" s="43"/>
      <c r="B82" s="52" t="s">
        <v>2993</v>
      </c>
      <c r="C82" s="73">
        <v>8</v>
      </c>
      <c r="D82" s="44">
        <f>A130126820T_Latest</f>
        <v>1505.8040000000001</v>
      </c>
      <c r="E82" s="44">
        <f>A130157060R_Latest</f>
        <v>780.89499999999998</v>
      </c>
      <c r="F82" s="44">
        <f>A130141940T_Latest</f>
        <v>724.90800000000002</v>
      </c>
      <c r="G82" s="44">
        <f>A130134380X_Latest</f>
        <v>1480.9939999999999</v>
      </c>
      <c r="H82" s="44">
        <f>A130164620J_Latest</f>
        <v>766.78800000000001</v>
      </c>
      <c r="I82" s="44">
        <f>A130149500J_Latest</f>
        <v>714.20600000000002</v>
      </c>
      <c r="J82" s="44">
        <f>A130129340K_Latest</f>
        <v>374.58</v>
      </c>
      <c r="K82" s="44">
        <f>A130159580F_Latest</f>
        <v>187.03100000000001</v>
      </c>
      <c r="L82" s="44">
        <f>A130144460K_Latest</f>
        <v>187.54900000000001</v>
      </c>
      <c r="M82" s="44">
        <f>A130136900C_Latest</f>
        <v>766.21500000000003</v>
      </c>
      <c r="N82" s="44">
        <f>A130167140A_Latest</f>
        <v>413.50700000000001</v>
      </c>
      <c r="O82" s="44">
        <f>A130152020F_Latest</f>
        <v>352.70800000000003</v>
      </c>
      <c r="P82" s="44">
        <f>A130139420W_Latest</f>
        <v>340.19900000000001</v>
      </c>
      <c r="Q82" s="44">
        <f>A130169660T_Latest</f>
        <v>166.25</v>
      </c>
      <c r="R82" s="44">
        <f>A130154540W_Latest</f>
        <v>173.94900000000001</v>
      </c>
      <c r="S82" s="44">
        <f>A130131860F_Latest</f>
        <v>24.81</v>
      </c>
      <c r="T82" s="44">
        <f>A130162100T_Latest</f>
        <v>14.106999999999999</v>
      </c>
      <c r="U82" s="44">
        <f>A130146980A_Latest</f>
        <v>10.702999999999999</v>
      </c>
      <c r="V82" s="72"/>
    </row>
    <row r="83" spans="1:22" hidden="1">
      <c r="A83" s="43"/>
      <c r="B83" s="51" t="s">
        <v>2994</v>
      </c>
      <c r="C83" s="73">
        <v>9</v>
      </c>
      <c r="D83" s="44">
        <f>A130126996W_Latest</f>
        <v>1808.992</v>
      </c>
      <c r="E83" s="44">
        <f>A130157236J_Latest</f>
        <v>939.40200000000004</v>
      </c>
      <c r="F83" s="44">
        <f>A130142116L_Latest</f>
        <v>869.58900000000006</v>
      </c>
      <c r="G83" s="44">
        <f>A130134556T_Latest</f>
        <v>1761.44</v>
      </c>
      <c r="H83" s="44">
        <f>A130164796L_Latest</f>
        <v>910.995</v>
      </c>
      <c r="I83" s="44">
        <f>A130149676L_Latest</f>
        <v>850.44500000000005</v>
      </c>
      <c r="J83" s="44">
        <f>A130129516C_Latest</f>
        <v>277.18900000000002</v>
      </c>
      <c r="K83" s="44">
        <f>A130159756X_Latest</f>
        <v>158.792</v>
      </c>
      <c r="L83" s="44">
        <f>A130144636C_Latest</f>
        <v>118.39700000000001</v>
      </c>
      <c r="M83" s="44">
        <f>A130137076K_Latest</f>
        <v>1004.477</v>
      </c>
      <c r="N83" s="44">
        <f>A130167316V_Latest</f>
        <v>519.60900000000004</v>
      </c>
      <c r="O83" s="44">
        <f>A130152196K_Latest</f>
        <v>484.86900000000003</v>
      </c>
      <c r="P83" s="44">
        <f>A130139596A_Latest</f>
        <v>479.774</v>
      </c>
      <c r="Q83" s="44">
        <f>A130169836K_Latest</f>
        <v>232.59399999999999</v>
      </c>
      <c r="R83" s="44">
        <f>A130154716R_Latest</f>
        <v>247.18</v>
      </c>
      <c r="S83" s="44">
        <f>A130132036A_Latest</f>
        <v>47.552</v>
      </c>
      <c r="T83" s="44">
        <f>A130162276W_Latest</f>
        <v>28.408000000000001</v>
      </c>
      <c r="U83" s="44">
        <f>A130147156W_Latest</f>
        <v>19.143999999999998</v>
      </c>
      <c r="V83" s="72"/>
    </row>
    <row r="84" spans="1:22" hidden="1">
      <c r="A84" s="43"/>
      <c r="B84" s="50" t="s">
        <v>2995</v>
      </c>
      <c r="C84" s="73">
        <v>10</v>
      </c>
      <c r="D84" s="44">
        <f>A130126940K_Latest</f>
        <v>6079.5889999999999</v>
      </c>
      <c r="E84" s="44">
        <f>A130157180J_Latest</f>
        <v>3325.1979999999999</v>
      </c>
      <c r="F84" s="44">
        <f>A130142060L_Latest</f>
        <v>2754.3910000000001</v>
      </c>
      <c r="G84" s="44">
        <f>A130134500F_Latest</f>
        <v>5553.9359999999997</v>
      </c>
      <c r="H84" s="44">
        <f>A130164740A_Latest</f>
        <v>3008.422</v>
      </c>
      <c r="I84" s="44">
        <f>A130149620A_Latest</f>
        <v>2545.5140000000001</v>
      </c>
      <c r="J84" s="44">
        <f>A130129460C_Latest</f>
        <v>117.629</v>
      </c>
      <c r="K84" s="44">
        <f>A130159700L_Latest</f>
        <v>66.067999999999998</v>
      </c>
      <c r="L84" s="44">
        <f>A130144580C_Latest</f>
        <v>51.56</v>
      </c>
      <c r="M84" s="44">
        <f>A130137020X_Latest</f>
        <v>2369.6669999999999</v>
      </c>
      <c r="N84" s="44">
        <f>A130167260V_Latest</f>
        <v>1297.9369999999999</v>
      </c>
      <c r="O84" s="44">
        <f>A130152140X_Latest</f>
        <v>1071.731</v>
      </c>
      <c r="P84" s="44">
        <f>A130139540R_Latest</f>
        <v>3066.64</v>
      </c>
      <c r="Q84" s="44">
        <f>A130169780K_Latest</f>
        <v>1644.4169999999999</v>
      </c>
      <c r="R84" s="44">
        <f>A130154660R_Latest</f>
        <v>1422.223</v>
      </c>
      <c r="S84" s="44">
        <f>A130131980X_Latest</f>
        <v>525.65300000000002</v>
      </c>
      <c r="T84" s="44">
        <f>A130162220K_Latest</f>
        <v>316.77600000000001</v>
      </c>
      <c r="U84" s="44">
        <f>A130147100K_Latest</f>
        <v>208.87700000000001</v>
      </c>
      <c r="V84" s="72"/>
    </row>
    <row r="85" spans="1:22" hidden="1">
      <c r="A85" s="43"/>
      <c r="B85" s="51" t="s">
        <v>2996</v>
      </c>
      <c r="C85" s="73">
        <v>11</v>
      </c>
      <c r="D85" s="44">
        <f>A130127004L_Latest</f>
        <v>2479.2460000000001</v>
      </c>
      <c r="E85" s="44">
        <f>A130157244J_Latest</f>
        <v>1343.441</v>
      </c>
      <c r="F85" s="44">
        <f>A130142124L_Latest</f>
        <v>1135.8050000000001</v>
      </c>
      <c r="G85" s="44">
        <f>A130134564T_Latest</f>
        <v>2380.0859999999998</v>
      </c>
      <c r="H85" s="44">
        <f>A130164804A_Latest</f>
        <v>1285.0350000000001</v>
      </c>
      <c r="I85" s="44">
        <f>A130149684L_Latest</f>
        <v>1095.0509999999999</v>
      </c>
      <c r="J85" s="44">
        <f>A130129524C_Latest</f>
        <v>115.00700000000001</v>
      </c>
      <c r="K85" s="44">
        <f>A130159764X_Latest</f>
        <v>65.863</v>
      </c>
      <c r="L85" s="44">
        <f>A130144644C_Latest</f>
        <v>49.143999999999998</v>
      </c>
      <c r="M85" s="44">
        <f>A130137084K_Latest</f>
        <v>1352.713</v>
      </c>
      <c r="N85" s="44">
        <f>A130167324V_Latest</f>
        <v>741.34900000000005</v>
      </c>
      <c r="O85" s="44">
        <f>A130152204X_Latest</f>
        <v>611.36300000000006</v>
      </c>
      <c r="P85" s="44">
        <f>A130139604R_Latest</f>
        <v>912.36699999999996</v>
      </c>
      <c r="Q85" s="44">
        <f>A130169844K_Latest</f>
        <v>477.822</v>
      </c>
      <c r="R85" s="44">
        <f>A130154724R_Latest</f>
        <v>434.54399999999998</v>
      </c>
      <c r="S85" s="44">
        <f>A130132044A_Latest</f>
        <v>99.159000000000006</v>
      </c>
      <c r="T85" s="44">
        <f>A130162284W_Latest</f>
        <v>58.405999999999999</v>
      </c>
      <c r="U85" s="44">
        <f>A130147164W_Latest</f>
        <v>40.753999999999998</v>
      </c>
      <c r="V85" s="72"/>
    </row>
    <row r="86" spans="1:22" hidden="1">
      <c r="A86" s="43"/>
      <c r="B86" s="51" t="s">
        <v>2997</v>
      </c>
      <c r="C86" s="73">
        <v>12</v>
      </c>
      <c r="D86" s="44">
        <f>A130126828K_Latest</f>
        <v>3600.3440000000001</v>
      </c>
      <c r="E86" s="44">
        <f>A130157068J_Latest</f>
        <v>1981.7570000000001</v>
      </c>
      <c r="F86" s="44">
        <f>A130141948K_Latest</f>
        <v>1618.586</v>
      </c>
      <c r="G86" s="44">
        <f>A130134388T_Latest</f>
        <v>3173.85</v>
      </c>
      <c r="H86" s="44">
        <f>A130164628A_Latest</f>
        <v>1723.3869999999999</v>
      </c>
      <c r="I86" s="44">
        <f>A130149508A_Latest</f>
        <v>1450.463</v>
      </c>
      <c r="J86" s="44">
        <f>A130129348C_Latest</f>
        <v>2.6219999999999999</v>
      </c>
      <c r="K86" s="44">
        <f>A130159588X_Latest</f>
        <v>0.20499999999999999</v>
      </c>
      <c r="L86" s="44">
        <f>A130144468C_Latest</f>
        <v>2.4159999999999999</v>
      </c>
      <c r="M86" s="44">
        <f>A130136908W_Latest</f>
        <v>1016.955</v>
      </c>
      <c r="N86" s="44">
        <f>A130167148V_Latest</f>
        <v>556.58699999999999</v>
      </c>
      <c r="O86" s="44">
        <f>A130152028X_Latest</f>
        <v>460.36799999999999</v>
      </c>
      <c r="P86" s="44">
        <f>A130139428R_Latest</f>
        <v>2154.2730000000001</v>
      </c>
      <c r="Q86" s="44">
        <f>A130169668K_Latest</f>
        <v>1166.5940000000001</v>
      </c>
      <c r="R86" s="44">
        <f>A130154548R_Latest</f>
        <v>987.67899999999997</v>
      </c>
      <c r="S86" s="44">
        <f>A130131868X_Latest</f>
        <v>426.49400000000003</v>
      </c>
      <c r="T86" s="44">
        <f>A130162108K_Latest</f>
        <v>258.37099999999998</v>
      </c>
      <c r="U86" s="44">
        <f>A130146988V_Latest</f>
        <v>168.12299999999999</v>
      </c>
      <c r="V86" s="72"/>
    </row>
    <row r="87" spans="1:22" hidden="1">
      <c r="A87" s="43"/>
      <c r="B87" s="52" t="s">
        <v>2998</v>
      </c>
      <c r="C87" s="73">
        <v>13</v>
      </c>
      <c r="D87" s="44">
        <f>A130126740T_Latest</f>
        <v>2191.498</v>
      </c>
      <c r="E87" s="44">
        <f>A130156980L_Latest</f>
        <v>1180.5</v>
      </c>
      <c r="F87" s="44">
        <f>A130141860T_Latest</f>
        <v>1010.998</v>
      </c>
      <c r="G87" s="44">
        <f>A130134300L_Latest</f>
        <v>2051.067</v>
      </c>
      <c r="H87" s="44">
        <f>A130164540J_Latest</f>
        <v>1104.329</v>
      </c>
      <c r="I87" s="44">
        <f>A130149420J_Latest</f>
        <v>946.73800000000006</v>
      </c>
      <c r="J87" s="44">
        <f>A130129260K_Latest</f>
        <v>2.6219999999999999</v>
      </c>
      <c r="K87" s="44">
        <f>A130159500V_Latest</f>
        <v>0.20499999999999999</v>
      </c>
      <c r="L87" s="44">
        <f>A130144380K_Latest</f>
        <v>2.4159999999999999</v>
      </c>
      <c r="M87" s="44">
        <f>A130136820C_Latest</f>
        <v>898.173</v>
      </c>
      <c r="N87" s="44">
        <f>A130167060A_Latest</f>
        <v>491.29899999999998</v>
      </c>
      <c r="O87" s="44">
        <f>A130151940C_Latest</f>
        <v>406.87299999999999</v>
      </c>
      <c r="P87" s="44">
        <f>A130139340W_Latest</f>
        <v>1150.2729999999999</v>
      </c>
      <c r="Q87" s="44">
        <f>A130169580T_Latest</f>
        <v>612.82500000000005</v>
      </c>
      <c r="R87" s="44">
        <f>A130154460W_Latest</f>
        <v>537.44799999999998</v>
      </c>
      <c r="S87" s="44">
        <f>A130131780F_Latest</f>
        <v>140.43100000000001</v>
      </c>
      <c r="T87" s="44">
        <f>A130162020T_Latest</f>
        <v>76.171000000000006</v>
      </c>
      <c r="U87" s="44">
        <f>A130146900R_Latest</f>
        <v>64.260000000000005</v>
      </c>
      <c r="V87" s="72"/>
    </row>
    <row r="88" spans="1:22" hidden="1">
      <c r="A88" s="43"/>
      <c r="B88" s="51" t="s">
        <v>2999</v>
      </c>
      <c r="C88" s="73">
        <v>14</v>
      </c>
      <c r="D88" s="44">
        <f>A130126764K_Latest</f>
        <v>1408.846</v>
      </c>
      <c r="E88" s="44">
        <f>A130157004W_Latest</f>
        <v>801.25699999999995</v>
      </c>
      <c r="F88" s="44">
        <f>A130141884K_Latest</f>
        <v>607.58799999999997</v>
      </c>
      <c r="G88" s="44">
        <f>A130134324F_Latest</f>
        <v>1122.7829999999999</v>
      </c>
      <c r="H88" s="44">
        <f>A130164564A_Latest</f>
        <v>619.05700000000002</v>
      </c>
      <c r="I88" s="44">
        <f>A130149444A_Latest</f>
        <v>503.726</v>
      </c>
      <c r="J88" s="44">
        <f>A130129284C_Latest</f>
        <v>0</v>
      </c>
      <c r="K88" s="44">
        <f>A130159524L_Latest</f>
        <v>0</v>
      </c>
      <c r="L88" s="44">
        <f>A130144404T_Latest</f>
        <v>0</v>
      </c>
      <c r="M88" s="44">
        <f>A130136844W_Latest</f>
        <v>118.782</v>
      </c>
      <c r="N88" s="44">
        <f>A130167084V_Latest</f>
        <v>65.287999999999997</v>
      </c>
      <c r="O88" s="44">
        <f>A130151964W_Latest</f>
        <v>53.494</v>
      </c>
      <c r="P88" s="44">
        <f>A130139364R_Latest</f>
        <v>1004.001</v>
      </c>
      <c r="Q88" s="44">
        <f>A130169604X_Latest</f>
        <v>553.76900000000001</v>
      </c>
      <c r="R88" s="44">
        <f>A130154484R_Latest</f>
        <v>450.23099999999999</v>
      </c>
      <c r="S88" s="44">
        <f>A130131804L_Latest</f>
        <v>286.06299999999999</v>
      </c>
      <c r="T88" s="44">
        <f>A130162044K_Latest</f>
        <v>182.2</v>
      </c>
      <c r="U88" s="44">
        <f>A130146924J_Latest</f>
        <v>103.863</v>
      </c>
      <c r="V88" s="72"/>
    </row>
    <row r="89" spans="1:22" hidden="1">
      <c r="A89" s="53" t="s">
        <v>3000</v>
      </c>
      <c r="B89" s="54"/>
      <c r="C89" s="73">
        <v>15</v>
      </c>
      <c r="D89" s="44"/>
      <c r="E89" s="44"/>
      <c r="F89" s="44"/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72"/>
    </row>
    <row r="90" spans="1:22" hidden="1">
      <c r="A90" s="43"/>
      <c r="B90" s="49" t="s">
        <v>3001</v>
      </c>
      <c r="C90" s="73">
        <v>16</v>
      </c>
      <c r="D90" s="44">
        <f>A130126892C_Latest</f>
        <v>1316.0530000000001</v>
      </c>
      <c r="E90" s="44">
        <f>A130157132R_Latest</f>
        <v>700.90499999999997</v>
      </c>
      <c r="F90" s="44">
        <f>A130142012V_Latest</f>
        <v>615.14800000000002</v>
      </c>
      <c r="G90" s="44">
        <f>A130134452X_Latest</f>
        <v>1301.6210000000001</v>
      </c>
      <c r="H90" s="44">
        <f>A130164692V_Latest</f>
        <v>692.30200000000002</v>
      </c>
      <c r="I90" s="44">
        <f>A130149572V_Latest</f>
        <v>609.31899999999996</v>
      </c>
      <c r="J90" s="44">
        <f>A130129412K_Latest</f>
        <v>322.34300000000002</v>
      </c>
      <c r="K90" s="44">
        <f>A130159652F_Latest</f>
        <v>157.73699999999999</v>
      </c>
      <c r="L90" s="44">
        <f>A130144532K_Latest</f>
        <v>164.60499999999999</v>
      </c>
      <c r="M90" s="44">
        <f>A130136972R_Latest</f>
        <v>699.8</v>
      </c>
      <c r="N90" s="44">
        <f>A130167212A_Latest</f>
        <v>390.16</v>
      </c>
      <c r="O90" s="44">
        <f>A130152092T_Latest</f>
        <v>309.64100000000002</v>
      </c>
      <c r="P90" s="44">
        <f>A130139492J_Latest</f>
        <v>279.47800000000001</v>
      </c>
      <c r="Q90" s="44">
        <f>A130169732T_Latest</f>
        <v>144.405</v>
      </c>
      <c r="R90" s="44">
        <f>A130154612W_Latest</f>
        <v>135.07400000000001</v>
      </c>
      <c r="S90" s="44">
        <f>A130131932F_Latest</f>
        <v>14.432</v>
      </c>
      <c r="T90" s="44">
        <f>A130162172C_Latest</f>
        <v>8.6029999999999998</v>
      </c>
      <c r="U90" s="44">
        <f>A130147052C_Latest</f>
        <v>5.8280000000000003</v>
      </c>
      <c r="V90" s="72"/>
    </row>
    <row r="91" spans="1:22" hidden="1">
      <c r="A91" s="43"/>
      <c r="B91" s="49"/>
      <c r="C91" s="73">
        <v>17</v>
      </c>
      <c r="D91" s="44">
        <f>A130126814W_Latest</f>
        <v>9.5269999999999992</v>
      </c>
      <c r="E91" s="44">
        <f>A130157054V_Latest</f>
        <v>9.673</v>
      </c>
      <c r="F91" s="44">
        <f>A130141934W_Latest</f>
        <v>9.3670000000000009</v>
      </c>
      <c r="G91" s="44">
        <f>A130134374C_Latest</f>
        <v>9.9060000000000006</v>
      </c>
      <c r="H91" s="44">
        <f>A130164614L_Latest</f>
        <v>10.122</v>
      </c>
      <c r="I91" s="44">
        <f>A130149494X_Latest</f>
        <v>9.6709999999999994</v>
      </c>
      <c r="J91" s="44">
        <f>A130129334R_Latest</f>
        <v>14.928000000000001</v>
      </c>
      <c r="K91" s="44">
        <f>A130159574K_Latest</f>
        <v>14.377000000000001</v>
      </c>
      <c r="L91" s="44">
        <f>A130144454R_Latest</f>
        <v>15.497999999999999</v>
      </c>
      <c r="M91" s="44">
        <f>A130136894V_Latest</f>
        <v>11.218999999999999</v>
      </c>
      <c r="N91" s="44">
        <f>A130167134F_Latest</f>
        <v>11.86</v>
      </c>
      <c r="O91" s="44">
        <f>A130152014K_Latest</f>
        <v>10.503</v>
      </c>
      <c r="P91" s="44">
        <f>A130139414A_Latest</f>
        <v>5.8920000000000003</v>
      </c>
      <c r="Q91" s="44">
        <f>A130169654W_Latest</f>
        <v>5.8869999999999996</v>
      </c>
      <c r="R91" s="44">
        <f>A130154534A_Latest</f>
        <v>5.8979999999999997</v>
      </c>
      <c r="S91" s="44">
        <f>A130131854K_Latest</f>
        <v>2.1440000000000001</v>
      </c>
      <c r="T91" s="44">
        <f>A130162094J_Latest</f>
        <v>2.1160000000000001</v>
      </c>
      <c r="U91" s="44">
        <f>A130146974F_Latest</f>
        <v>2.1859999999999999</v>
      </c>
      <c r="V91" s="72"/>
    </row>
    <row r="92" spans="1:22" hidden="1">
      <c r="A92" s="43"/>
      <c r="B92" s="49" t="s">
        <v>3003</v>
      </c>
      <c r="C92" s="73">
        <v>18</v>
      </c>
      <c r="D92" s="44">
        <f>A130126772K_Latest</f>
        <v>12497.414000000001</v>
      </c>
      <c r="E92" s="44">
        <f>A130157012W_Latest</f>
        <v>6545.4549999999999</v>
      </c>
      <c r="F92" s="44">
        <f>A130141892K_Latest</f>
        <v>5951.9589999999998</v>
      </c>
      <c r="G92" s="44">
        <f>A130134332F_Latest</f>
        <v>11838.616</v>
      </c>
      <c r="H92" s="44">
        <f>A130164572A_Latest</f>
        <v>6147.5010000000002</v>
      </c>
      <c r="I92" s="44">
        <f>A130149452A_Latest</f>
        <v>5691.1149999999998</v>
      </c>
      <c r="J92" s="44">
        <f>A130129292C_Latest</f>
        <v>1836.9069999999999</v>
      </c>
      <c r="K92" s="44">
        <f>A130159532L_Latest</f>
        <v>939.37599999999998</v>
      </c>
      <c r="L92" s="44">
        <f>A130144412T_Latest</f>
        <v>897.53200000000004</v>
      </c>
      <c r="M92" s="44">
        <f>A130136852W_Latest</f>
        <v>5538.0879999999997</v>
      </c>
      <c r="N92" s="44">
        <f>A130167092V_Latest</f>
        <v>2899.5189999999998</v>
      </c>
      <c r="O92" s="44">
        <f>A130151972W_Latest</f>
        <v>2638.569</v>
      </c>
      <c r="P92" s="44">
        <f>A130139372R_Latest</f>
        <v>4463.62</v>
      </c>
      <c r="Q92" s="44">
        <f>A130169612X_Latest</f>
        <v>2308.607</v>
      </c>
      <c r="R92" s="44">
        <f>A130154492R_Latest</f>
        <v>2155.0140000000001</v>
      </c>
      <c r="S92" s="44">
        <f>A130131812L_Latest</f>
        <v>658.798</v>
      </c>
      <c r="T92" s="44">
        <f>A130162052K_Latest</f>
        <v>397.95299999999997</v>
      </c>
      <c r="U92" s="44">
        <f>A130146932J_Latest</f>
        <v>260.84500000000003</v>
      </c>
      <c r="V92" s="72"/>
    </row>
    <row r="93" spans="1:22" hidden="1">
      <c r="A93" s="53" t="s">
        <v>3004</v>
      </c>
      <c r="B93" s="78"/>
      <c r="C93" s="73">
        <v>19</v>
      </c>
      <c r="D93" s="44">
        <f>A130126900T_Latest</f>
        <v>13813.467000000001</v>
      </c>
      <c r="E93" s="44">
        <f>A130157140R_Latest</f>
        <v>7246.3590000000004</v>
      </c>
      <c r="F93" s="44">
        <f>A130142020V_Latest</f>
        <v>6567.107</v>
      </c>
      <c r="G93" s="44">
        <f>A130134460X_Latest</f>
        <v>13140.236999999999</v>
      </c>
      <c r="H93" s="44">
        <f>A130164700J_Latest</f>
        <v>6839.8029999999999</v>
      </c>
      <c r="I93" s="44">
        <f>A130149580V_Latest</f>
        <v>6300.4340000000002</v>
      </c>
      <c r="J93" s="44">
        <f>A130129420K_Latest</f>
        <v>2159.25</v>
      </c>
      <c r="K93" s="44">
        <f>A130159660F_Latest</f>
        <v>1097.1130000000001</v>
      </c>
      <c r="L93" s="44">
        <f>A130144540K_Latest</f>
        <v>1062.1369999999999</v>
      </c>
      <c r="M93" s="44">
        <f>A130136980R_Latest</f>
        <v>6237.8890000000001</v>
      </c>
      <c r="N93" s="44">
        <f>A130167220A_Latest</f>
        <v>3289.6790000000001</v>
      </c>
      <c r="O93" s="44">
        <f>A130152100F_Latest</f>
        <v>2948.21</v>
      </c>
      <c r="P93" s="44">
        <f>A130139500W_Latest</f>
        <v>4743.098</v>
      </c>
      <c r="Q93" s="44">
        <f>A130169740T_Latest</f>
        <v>2453.011</v>
      </c>
      <c r="R93" s="44">
        <f>A130154620W_Latest</f>
        <v>2290.087</v>
      </c>
      <c r="S93" s="44">
        <f>A130131940F_Latest</f>
        <v>673.23</v>
      </c>
      <c r="T93" s="44">
        <f>A130162180C_Latest</f>
        <v>406.55700000000002</v>
      </c>
      <c r="U93" s="44">
        <f>A130147060C_Latest</f>
        <v>266.673</v>
      </c>
      <c r="V93" s="72"/>
    </row>
    <row r="94" spans="1:22" hidden="1">
      <c r="A94" s="79" t="s">
        <v>3005</v>
      </c>
      <c r="B94" s="80"/>
      <c r="C94" s="73">
        <v>20</v>
      </c>
      <c r="D94" s="44"/>
      <c r="E94" s="44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72"/>
    </row>
    <row r="95" spans="1:22" hidden="1">
      <c r="A95" s="59" t="s">
        <v>3006</v>
      </c>
      <c r="B95" s="60"/>
      <c r="C95" s="73">
        <v>21</v>
      </c>
      <c r="D95" s="44">
        <f>A130126948C_Latest</f>
        <v>3774.1460000000002</v>
      </c>
      <c r="E95" s="44">
        <f>A130157188A_Latest</f>
        <v>1836.355</v>
      </c>
      <c r="F95" s="44">
        <f>A130142068F_Latest</f>
        <v>1937.7909999999999</v>
      </c>
      <c r="G95" s="44">
        <f>A130134508X_Latest</f>
        <v>3539.6669999999999</v>
      </c>
      <c r="H95" s="44">
        <f>A130164748V_Latest</f>
        <v>1705.1289999999999</v>
      </c>
      <c r="I95" s="44">
        <f>A130149628V_Latest</f>
        <v>1834.537</v>
      </c>
      <c r="J95" s="44">
        <f>A130129468W_Latest</f>
        <v>833.98599999999999</v>
      </c>
      <c r="K95" s="44">
        <f>A130159708F_Latest</f>
        <v>397.226</v>
      </c>
      <c r="L95" s="44">
        <f>A130144588W_Latest</f>
        <v>436.76100000000002</v>
      </c>
      <c r="M95" s="44">
        <f>A130137028T_Latest</f>
        <v>1672.8440000000001</v>
      </c>
      <c r="N95" s="44">
        <f>A130167268L_Latest</f>
        <v>807.86500000000001</v>
      </c>
      <c r="O95" s="44">
        <f>A130152148T_Latest</f>
        <v>864.97900000000004</v>
      </c>
      <c r="P95" s="44">
        <f>A130139548J_Latest</f>
        <v>1032.837</v>
      </c>
      <c r="Q95" s="44">
        <f>A130169788C_Latest</f>
        <v>500.03899999999999</v>
      </c>
      <c r="R95" s="44">
        <f>A130154668J_Latest</f>
        <v>532.798</v>
      </c>
      <c r="S95" s="44">
        <f>A130131988T_Latest</f>
        <v>234.48</v>
      </c>
      <c r="T95" s="44">
        <f>A130162228C_Latest</f>
        <v>131.226</v>
      </c>
      <c r="U95" s="44">
        <f>A130147108C_Latest</f>
        <v>103.254</v>
      </c>
      <c r="V95" s="72"/>
    </row>
    <row r="96" spans="1:22" hidden="1">
      <c r="A96" s="61"/>
      <c r="B96" s="60" t="s">
        <v>3007</v>
      </c>
      <c r="C96" s="73">
        <v>22</v>
      </c>
      <c r="D96" s="44">
        <f>A130126956C_Latest</f>
        <v>2765.7080000000001</v>
      </c>
      <c r="E96" s="44">
        <f>A130157196A_Latest</f>
        <v>1368.8040000000001</v>
      </c>
      <c r="F96" s="44">
        <f>A130142076F_Latest</f>
        <v>1396.904</v>
      </c>
      <c r="G96" s="44">
        <f>A130134516X_Latest</f>
        <v>2672.692</v>
      </c>
      <c r="H96" s="44">
        <f>A130164756V_Latest</f>
        <v>1313.4570000000001</v>
      </c>
      <c r="I96" s="44">
        <f>A130149636V_Latest</f>
        <v>1359.2349999999999</v>
      </c>
      <c r="J96" s="44">
        <f>A130129476W_Latest</f>
        <v>584.12300000000005</v>
      </c>
      <c r="K96" s="44">
        <f>A130159716F_Latest</f>
        <v>259.60300000000001</v>
      </c>
      <c r="L96" s="44">
        <f>A130144596W_Latest</f>
        <v>324.52100000000002</v>
      </c>
      <c r="M96" s="44">
        <f>A130137036T_Latest</f>
        <v>1319.26</v>
      </c>
      <c r="N96" s="44">
        <f>A130167276L_Latest</f>
        <v>681.52200000000005</v>
      </c>
      <c r="O96" s="44">
        <f>A130152156T_Latest</f>
        <v>637.73800000000006</v>
      </c>
      <c r="P96" s="44">
        <f>A130139556J_Latest</f>
        <v>769.30799999999999</v>
      </c>
      <c r="Q96" s="44">
        <f>A130169796C_Latest</f>
        <v>372.33100000000002</v>
      </c>
      <c r="R96" s="44">
        <f>A130154676J_Latest</f>
        <v>396.97699999999998</v>
      </c>
      <c r="S96" s="44">
        <f>A130131996T_Latest</f>
        <v>93.016999999999996</v>
      </c>
      <c r="T96" s="44">
        <f>A130162236C_Latest</f>
        <v>55.347999999999999</v>
      </c>
      <c r="U96" s="44">
        <f>A130147116C_Latest</f>
        <v>37.668999999999997</v>
      </c>
      <c r="V96" s="72"/>
    </row>
    <row r="97" spans="1:22" hidden="1">
      <c r="A97" s="61"/>
      <c r="B97" s="62" t="s">
        <v>3008</v>
      </c>
      <c r="C97" s="73">
        <v>23</v>
      </c>
      <c r="D97" s="44">
        <f>A130126788C_Latest</f>
        <v>1851.251</v>
      </c>
      <c r="E97" s="44">
        <f>A130157028R_Latest</f>
        <v>969.25</v>
      </c>
      <c r="F97" s="44">
        <f>A130141908T_Latest</f>
        <v>882.00099999999998</v>
      </c>
      <c r="G97" s="44">
        <f>A130134348X_Latest</f>
        <v>1793.4390000000001</v>
      </c>
      <c r="H97" s="44">
        <f>A130164588V_Latest</f>
        <v>933.89</v>
      </c>
      <c r="I97" s="44">
        <f>A130149468V_Latest</f>
        <v>859.54899999999998</v>
      </c>
      <c r="J97" s="44">
        <f>A130129308K_Latest</f>
        <v>392.75200000000001</v>
      </c>
      <c r="K97" s="44">
        <f>A130159548F_Latest</f>
        <v>185.03399999999999</v>
      </c>
      <c r="L97" s="44">
        <f>A130144428K_Latest</f>
        <v>207.71799999999999</v>
      </c>
      <c r="M97" s="44">
        <f>A130136868R_Latest</f>
        <v>922.98400000000004</v>
      </c>
      <c r="N97" s="44">
        <f>A130167108A_Latest</f>
        <v>507.83199999999999</v>
      </c>
      <c r="O97" s="44">
        <f>A130151988R_Latest</f>
        <v>415.15300000000002</v>
      </c>
      <c r="P97" s="44">
        <f>A130139388J_Latest</f>
        <v>477.70299999999997</v>
      </c>
      <c r="Q97" s="44">
        <f>A130169628T_Latest</f>
        <v>241.024</v>
      </c>
      <c r="R97" s="44">
        <f>A130154508W_Latest</f>
        <v>236.679</v>
      </c>
      <c r="S97" s="44">
        <f>A130131828F_Latest</f>
        <v>57.811999999999998</v>
      </c>
      <c r="T97" s="44">
        <f>A130162068C_Latest</f>
        <v>35.36</v>
      </c>
      <c r="U97" s="44">
        <f>A130146948A_Latest</f>
        <v>22.452000000000002</v>
      </c>
      <c r="V97" s="72"/>
    </row>
    <row r="98" spans="1:22" hidden="1">
      <c r="A98" s="61"/>
      <c r="B98" s="62" t="s">
        <v>3009</v>
      </c>
      <c r="C98" s="73">
        <v>24</v>
      </c>
      <c r="D98" s="44">
        <f>A130126748K_Latest</f>
        <v>914.45699999999999</v>
      </c>
      <c r="E98" s="44">
        <f>A130156988F_Latest</f>
        <v>399.55399999999997</v>
      </c>
      <c r="F98" s="44">
        <f>A130141868K_Latest</f>
        <v>514.90300000000002</v>
      </c>
      <c r="G98" s="44">
        <f>A130134308F_Latest</f>
        <v>879.25300000000004</v>
      </c>
      <c r="H98" s="44">
        <f>A130164548A_Latest</f>
        <v>379.56700000000001</v>
      </c>
      <c r="I98" s="44">
        <f>A130149428A_Latest</f>
        <v>499.68599999999998</v>
      </c>
      <c r="J98" s="44">
        <f>A130129268C_Latest</f>
        <v>191.37200000000001</v>
      </c>
      <c r="K98" s="44">
        <f>A130159508L_Latest</f>
        <v>74.569000000000003</v>
      </c>
      <c r="L98" s="44">
        <f>A130144388C_Latest</f>
        <v>116.803</v>
      </c>
      <c r="M98" s="44">
        <f>A130136828W_Latest</f>
        <v>396.27600000000001</v>
      </c>
      <c r="N98" s="44">
        <f>A130167068V_Latest</f>
        <v>173.691</v>
      </c>
      <c r="O98" s="44">
        <f>A130151948W_Latest</f>
        <v>222.58500000000001</v>
      </c>
      <c r="P98" s="44">
        <f>A130139348R_Latest</f>
        <v>291.60500000000002</v>
      </c>
      <c r="Q98" s="44">
        <f>A130169588K_Latest</f>
        <v>131.30699999999999</v>
      </c>
      <c r="R98" s="44">
        <f>A130154468R_Latest</f>
        <v>160.298</v>
      </c>
      <c r="S98" s="44">
        <f>A130131788X_Latest</f>
        <v>35.204000000000001</v>
      </c>
      <c r="T98" s="44">
        <f>A130162028K_Latest</f>
        <v>19.988</v>
      </c>
      <c r="U98" s="44">
        <f>A130146908J_Latest</f>
        <v>15.217000000000001</v>
      </c>
      <c r="V98" s="72"/>
    </row>
    <row r="99" spans="1:22" hidden="1">
      <c r="A99" s="61"/>
      <c r="B99" s="62" t="s">
        <v>3010</v>
      </c>
      <c r="C99" s="73">
        <v>25</v>
      </c>
      <c r="D99" s="44">
        <f>A130126836K_Latest</f>
        <v>253.655</v>
      </c>
      <c r="E99" s="44">
        <f>A130157076J_Latest</f>
        <v>106.054</v>
      </c>
      <c r="F99" s="44">
        <f>A130141956K_Latest</f>
        <v>147.601</v>
      </c>
      <c r="G99" s="44">
        <f>A130134396T_Latest</f>
        <v>246.43899999999999</v>
      </c>
      <c r="H99" s="44">
        <f>A130164636A_Latest</f>
        <v>101.682</v>
      </c>
      <c r="I99" s="44">
        <f>A130149516A_Latest</f>
        <v>144.75700000000001</v>
      </c>
      <c r="J99" s="44">
        <f>A130129356C_Latest</f>
        <v>99.021000000000001</v>
      </c>
      <c r="K99" s="44">
        <f>A130159596X_Latest</f>
        <v>35.835999999999999</v>
      </c>
      <c r="L99" s="44">
        <f>A130144476C_Latest</f>
        <v>63.185000000000002</v>
      </c>
      <c r="M99" s="44">
        <f>A130136916W_Latest</f>
        <v>88.936999999999998</v>
      </c>
      <c r="N99" s="44">
        <f>A130167156V_Latest</f>
        <v>43.527000000000001</v>
      </c>
      <c r="O99" s="44">
        <f>A130152036X_Latest</f>
        <v>45.411000000000001</v>
      </c>
      <c r="P99" s="44">
        <f>A130139436R_Latest</f>
        <v>58.48</v>
      </c>
      <c r="Q99" s="44">
        <f>A130169676K_Latest</f>
        <v>22.318000000000001</v>
      </c>
      <c r="R99" s="44">
        <f>A130154556R_Latest</f>
        <v>36.161999999999999</v>
      </c>
      <c r="S99" s="44">
        <f>A130131876X_Latest</f>
        <v>7.2169999999999996</v>
      </c>
      <c r="T99" s="44">
        <f>A130162116K_Latest</f>
        <v>4.3730000000000002</v>
      </c>
      <c r="U99" s="44">
        <f>A130146996V_Latest</f>
        <v>2.8439999999999999</v>
      </c>
      <c r="V99" s="72"/>
    </row>
    <row r="100" spans="1:22" hidden="1">
      <c r="A100" s="61"/>
      <c r="B100" s="60" t="s">
        <v>3011</v>
      </c>
      <c r="C100" s="73">
        <v>26</v>
      </c>
      <c r="D100" s="44">
        <f>A130126780K_Latest</f>
        <v>224.233</v>
      </c>
      <c r="E100" s="44">
        <f>A130157020W_Latest</f>
        <v>123.852</v>
      </c>
      <c r="F100" s="44">
        <f>A130141900X_Latest</f>
        <v>100.381</v>
      </c>
      <c r="G100" s="44">
        <f>A130134340F_Latest</f>
        <v>218.51300000000001</v>
      </c>
      <c r="H100" s="44">
        <f>A130164580A_Latest</f>
        <v>120.69799999999999</v>
      </c>
      <c r="I100" s="44">
        <f>A130149460A_Latest</f>
        <v>97.814999999999998</v>
      </c>
      <c r="J100" s="44">
        <f>A130129300T_Latest</f>
        <v>76.269000000000005</v>
      </c>
      <c r="K100" s="44">
        <f>A130159540L_Latest</f>
        <v>43.226999999999997</v>
      </c>
      <c r="L100" s="44">
        <f>A130144420T_Latest</f>
        <v>33.040999999999997</v>
      </c>
      <c r="M100" s="44">
        <f>A130136860W_Latest</f>
        <v>86.759</v>
      </c>
      <c r="N100" s="44">
        <f>A130167100J_Latest</f>
        <v>46.613</v>
      </c>
      <c r="O100" s="44">
        <f>A130151980W_Latest</f>
        <v>40.146000000000001</v>
      </c>
      <c r="P100" s="44">
        <f>A130139380R_Latest</f>
        <v>55.484999999999999</v>
      </c>
      <c r="Q100" s="44">
        <f>A130169620X_Latest</f>
        <v>30.858000000000001</v>
      </c>
      <c r="R100" s="44">
        <f>A130154500C_Latest</f>
        <v>24.626999999999999</v>
      </c>
      <c r="S100" s="44">
        <f>A130131820L_Latest</f>
        <v>5.72</v>
      </c>
      <c r="T100" s="44">
        <f>A130162060K_Latest</f>
        <v>3.1539999999999999</v>
      </c>
      <c r="U100" s="44">
        <f>A130146940J_Latest</f>
        <v>2.5659999999999998</v>
      </c>
      <c r="V100" s="72"/>
    </row>
    <row r="101" spans="1:22" hidden="1">
      <c r="A101" s="61"/>
      <c r="B101" s="60" t="s">
        <v>3012</v>
      </c>
      <c r="C101" s="73">
        <v>27</v>
      </c>
      <c r="D101" s="44">
        <f>A130126844K_Latest</f>
        <v>784.20500000000004</v>
      </c>
      <c r="E101" s="44">
        <f>A130157084J_Latest</f>
        <v>343.69900000000001</v>
      </c>
      <c r="F101" s="44">
        <f>A130141964K_Latest</f>
        <v>440.50599999999997</v>
      </c>
      <c r="G101" s="44">
        <f>A130134404F_Latest</f>
        <v>648.46199999999999</v>
      </c>
      <c r="H101" s="44">
        <f>A130164644A_Latest</f>
        <v>270.97500000000002</v>
      </c>
      <c r="I101" s="44">
        <f>A130149524A_Latest</f>
        <v>377.48700000000002</v>
      </c>
      <c r="J101" s="44">
        <f>A130129364C_Latest</f>
        <v>173.59399999999999</v>
      </c>
      <c r="K101" s="44">
        <f>A130159604L_Latest</f>
        <v>94.396000000000001</v>
      </c>
      <c r="L101" s="44">
        <f>A130144484C_Latest</f>
        <v>79.198999999999998</v>
      </c>
      <c r="M101" s="44">
        <f>A130136924W_Latest</f>
        <v>266.82499999999999</v>
      </c>
      <c r="N101" s="44">
        <f>A130167164V_Latest</f>
        <v>79.73</v>
      </c>
      <c r="O101" s="44">
        <f>A130152044X_Latest</f>
        <v>187.095</v>
      </c>
      <c r="P101" s="44">
        <f>A130139444R_Latest</f>
        <v>208.04300000000001</v>
      </c>
      <c r="Q101" s="44">
        <f>A130169684K_Latest</f>
        <v>96.849000000000004</v>
      </c>
      <c r="R101" s="44">
        <f>A130154564R_Latest</f>
        <v>111.194</v>
      </c>
      <c r="S101" s="44">
        <f>A130131884X_Latest</f>
        <v>135.74299999999999</v>
      </c>
      <c r="T101" s="44">
        <f>A130162124K_Latest</f>
        <v>72.724000000000004</v>
      </c>
      <c r="U101" s="44">
        <f>A130147004K_Latest</f>
        <v>63.018999999999998</v>
      </c>
      <c r="V101" s="72"/>
    </row>
    <row r="102" spans="1:22" hidden="1">
      <c r="A102" s="63" t="s">
        <v>3013</v>
      </c>
      <c r="B102" s="43"/>
      <c r="C102" s="73">
        <v>28</v>
      </c>
      <c r="D102" s="44">
        <f>A130126796C_Latest</f>
        <v>1790.6220000000001</v>
      </c>
      <c r="E102" s="44">
        <f>A130157036R_Latest</f>
        <v>886.38099999999997</v>
      </c>
      <c r="F102" s="44">
        <f>A130141916T_Latest</f>
        <v>904.24199999999996</v>
      </c>
      <c r="G102" s="44">
        <f>A130134356X_Latest</f>
        <v>1691.2370000000001</v>
      </c>
      <c r="H102" s="44">
        <f>A130164596V_Latest</f>
        <v>828.846</v>
      </c>
      <c r="I102" s="44">
        <f>A130149476V_Latest</f>
        <v>862.39099999999996</v>
      </c>
      <c r="J102" s="44">
        <f>A130129316K_Latest</f>
        <v>428.46</v>
      </c>
      <c r="K102" s="44">
        <f>A130159556F_Latest</f>
        <v>217.83500000000001</v>
      </c>
      <c r="L102" s="44">
        <f>A130144436K_Latest</f>
        <v>210.625</v>
      </c>
      <c r="M102" s="44">
        <f>A130136876R_Latest</f>
        <v>881.52800000000002</v>
      </c>
      <c r="N102" s="44">
        <f>A130167116A_Latest</f>
        <v>425.774</v>
      </c>
      <c r="O102" s="44">
        <f>A130151996R_Latest</f>
        <v>455.755</v>
      </c>
      <c r="P102" s="44">
        <f>A130139396J_Latest</f>
        <v>381.24900000000002</v>
      </c>
      <c r="Q102" s="44">
        <f>A130169636T_Latest</f>
        <v>185.23699999999999</v>
      </c>
      <c r="R102" s="44">
        <f>A130154516W_Latest</f>
        <v>196.012</v>
      </c>
      <c r="S102" s="44">
        <f>A130131836F_Latest</f>
        <v>99.385000000000005</v>
      </c>
      <c r="T102" s="44">
        <f>A130162076C_Latest</f>
        <v>57.534999999999997</v>
      </c>
      <c r="U102" s="44">
        <f>A130146956A_Latest</f>
        <v>41.85</v>
      </c>
      <c r="V102" s="72"/>
    </row>
    <row r="103" spans="1:22" hidden="1">
      <c r="A103" s="61"/>
      <c r="B103" s="60" t="s">
        <v>3014</v>
      </c>
      <c r="C103" s="73">
        <v>29</v>
      </c>
      <c r="D103" s="44">
        <f>A130126852K_Latest</f>
        <v>1123.598</v>
      </c>
      <c r="E103" s="44">
        <f>A130157092J_Latest</f>
        <v>601.31200000000001</v>
      </c>
      <c r="F103" s="44">
        <f>A130141972K_Latest</f>
        <v>522.28599999999994</v>
      </c>
      <c r="G103" s="44">
        <f>A130134412F_Latest</f>
        <v>1113.461</v>
      </c>
      <c r="H103" s="44">
        <f>A130164652A_Latest</f>
        <v>594.89800000000002</v>
      </c>
      <c r="I103" s="44">
        <f>A130149532A_Latest</f>
        <v>518.56299999999999</v>
      </c>
      <c r="J103" s="44">
        <f>A130129372C_Latest</f>
        <v>269.11</v>
      </c>
      <c r="K103" s="44">
        <f>A130159612L_Latest</f>
        <v>132.148</v>
      </c>
      <c r="L103" s="44">
        <f>A130144492C_Latest</f>
        <v>136.96199999999999</v>
      </c>
      <c r="M103" s="44">
        <f>A130136932W_Latest</f>
        <v>621.40300000000002</v>
      </c>
      <c r="N103" s="44">
        <f>A130167172V_Latest</f>
        <v>346.53800000000001</v>
      </c>
      <c r="O103" s="44">
        <f>A130152052X_Latest</f>
        <v>274.86599999999999</v>
      </c>
      <c r="P103" s="44">
        <f>A130139452R_Latest</f>
        <v>222.94800000000001</v>
      </c>
      <c r="Q103" s="44">
        <f>A130169692K_Latest</f>
        <v>116.212</v>
      </c>
      <c r="R103" s="44">
        <f>A130154572R_Latest</f>
        <v>106.736</v>
      </c>
      <c r="S103" s="44">
        <f>A130131892X_Latest</f>
        <v>10.137</v>
      </c>
      <c r="T103" s="44">
        <f>A130162132K_Latest</f>
        <v>6.4139999999999997</v>
      </c>
      <c r="U103" s="44">
        <f>A130147012K_Latest</f>
        <v>3.7229999999999999</v>
      </c>
      <c r="V103" s="72"/>
    </row>
    <row r="104" spans="1:22" hidden="1">
      <c r="A104" s="61"/>
      <c r="B104" s="62" t="s">
        <v>3015</v>
      </c>
      <c r="C104" s="73">
        <v>30</v>
      </c>
      <c r="D104" s="44">
        <f>A130126908K_Latest</f>
        <v>93.412000000000006</v>
      </c>
      <c r="E104" s="44">
        <f>A130157148J_Latest</f>
        <v>36.188000000000002</v>
      </c>
      <c r="F104" s="44">
        <f>A130142028L_Latest</f>
        <v>57.222999999999999</v>
      </c>
      <c r="G104" s="44">
        <f>A130134468T_Latest</f>
        <v>92.024000000000001</v>
      </c>
      <c r="H104" s="44">
        <f>A130164708A_Latest</f>
        <v>35.564</v>
      </c>
      <c r="I104" s="44">
        <f>A130149588L_Latest</f>
        <v>56.46</v>
      </c>
      <c r="J104" s="44">
        <f>A130129428C_Latest</f>
        <v>45.177999999999997</v>
      </c>
      <c r="K104" s="44">
        <f>A130159668X_Latest</f>
        <v>15.27</v>
      </c>
      <c r="L104" s="44">
        <f>A130144548C_Latest</f>
        <v>29.908999999999999</v>
      </c>
      <c r="M104" s="44">
        <f>A130136988J_Latest</f>
        <v>34.817</v>
      </c>
      <c r="N104" s="44">
        <f>A130167228V_Latest</f>
        <v>17.481999999999999</v>
      </c>
      <c r="O104" s="44">
        <f>A130152108X_Latest</f>
        <v>17.335000000000001</v>
      </c>
      <c r="P104" s="44">
        <f>A130139508R_Latest</f>
        <v>12.028</v>
      </c>
      <c r="Q104" s="44">
        <f>A130169748K_Latest</f>
        <v>2.8130000000000002</v>
      </c>
      <c r="R104" s="44">
        <f>A130154628R_Latest</f>
        <v>9.2159999999999993</v>
      </c>
      <c r="S104" s="44">
        <f>A130131948X_Latest</f>
        <v>1.3879999999999999</v>
      </c>
      <c r="T104" s="44">
        <f>A130162188W_Latest</f>
        <v>0.624</v>
      </c>
      <c r="U104" s="44">
        <f>A130147068W_Latest</f>
        <v>0.76400000000000001</v>
      </c>
      <c r="V104" s="72"/>
    </row>
    <row r="105" spans="1:22" hidden="1">
      <c r="A105" s="61"/>
      <c r="B105" s="60" t="s">
        <v>3016</v>
      </c>
      <c r="C105" s="73">
        <v>31</v>
      </c>
      <c r="D105" s="44">
        <f>A130126860K_Latest</f>
        <v>667.024</v>
      </c>
      <c r="E105" s="44">
        <f>A130157100W_Latest</f>
        <v>285.06799999999998</v>
      </c>
      <c r="F105" s="44">
        <f>A130141980K_Latest</f>
        <v>381.95600000000002</v>
      </c>
      <c r="G105" s="44">
        <f>A130134420F_Latest</f>
        <v>577.77599999999995</v>
      </c>
      <c r="H105" s="44">
        <f>A130164660A_Latest</f>
        <v>233.94800000000001</v>
      </c>
      <c r="I105" s="44">
        <f>A130149540A_Latest</f>
        <v>343.82799999999997</v>
      </c>
      <c r="J105" s="44">
        <f>A130129380C_Latest</f>
        <v>159.35</v>
      </c>
      <c r="K105" s="44">
        <f>A130159620L_Latest</f>
        <v>85.686999999999998</v>
      </c>
      <c r="L105" s="44">
        <f>A130144500T_Latest</f>
        <v>73.662999999999997</v>
      </c>
      <c r="M105" s="44">
        <f>A130136940W_Latest</f>
        <v>260.125</v>
      </c>
      <c r="N105" s="44">
        <f>A130167180V_Latest</f>
        <v>79.236000000000004</v>
      </c>
      <c r="O105" s="44">
        <f>A130152060X_Latest</f>
        <v>180.88900000000001</v>
      </c>
      <c r="P105" s="44">
        <f>A130139460R_Latest</f>
        <v>158.30099999999999</v>
      </c>
      <c r="Q105" s="44">
        <f>A130169700X_Latest</f>
        <v>69.025000000000006</v>
      </c>
      <c r="R105" s="44">
        <f>A130154580R_Latest</f>
        <v>89.275999999999996</v>
      </c>
      <c r="S105" s="44">
        <f>A130131900L_Latest</f>
        <v>89.248000000000005</v>
      </c>
      <c r="T105" s="44">
        <f>A130162140K_Latest</f>
        <v>51.121000000000002</v>
      </c>
      <c r="U105" s="44">
        <f>A130147020K_Latest</f>
        <v>38.128</v>
      </c>
      <c r="V105" s="72"/>
    </row>
    <row r="106" spans="1:22" hidden="1">
      <c r="A106" s="63" t="s">
        <v>3017</v>
      </c>
      <c r="B106" s="43"/>
      <c r="C106" s="73">
        <v>32</v>
      </c>
      <c r="D106" s="44">
        <f>A130126804T_Latest</f>
        <v>533.86800000000005</v>
      </c>
      <c r="E106" s="44">
        <f>A130157044R_Latest</f>
        <v>282.07499999999999</v>
      </c>
      <c r="F106" s="44">
        <f>A130141924T_Latest</f>
        <v>251.79300000000001</v>
      </c>
      <c r="G106" s="44">
        <f>A130134364X_Latest</f>
        <v>477.358</v>
      </c>
      <c r="H106" s="44">
        <f>A130164604J_Latest</f>
        <v>255.12799999999999</v>
      </c>
      <c r="I106" s="44">
        <f>A130149484V_Latest</f>
        <v>222.23</v>
      </c>
      <c r="J106" s="44">
        <f>A130129324K_Latest</f>
        <v>143.745</v>
      </c>
      <c r="K106" s="44">
        <f>A130159564F_Latest</f>
        <v>77.525000000000006</v>
      </c>
      <c r="L106" s="44">
        <f>A130144444K_Latest</f>
        <v>66.22</v>
      </c>
      <c r="M106" s="44">
        <f>A130136884R_Latest</f>
        <v>171.85499999999999</v>
      </c>
      <c r="N106" s="44">
        <f>A130167124A_Latest</f>
        <v>90.728999999999999</v>
      </c>
      <c r="O106" s="44">
        <f>A130152004F_Latest</f>
        <v>81.126999999999995</v>
      </c>
      <c r="P106" s="44">
        <f>A130139404W_Latest</f>
        <v>161.75800000000001</v>
      </c>
      <c r="Q106" s="44">
        <f>A130169644T_Latest</f>
        <v>86.875</v>
      </c>
      <c r="R106" s="44">
        <f>A130154524W_Latest</f>
        <v>74.882999999999996</v>
      </c>
      <c r="S106" s="44">
        <f>A130131844F_Latest</f>
        <v>56.51</v>
      </c>
      <c r="T106" s="44">
        <f>A130162084C_Latest</f>
        <v>26.946999999999999</v>
      </c>
      <c r="U106" s="44">
        <f>A130146964A_Latest</f>
        <v>29.562999999999999</v>
      </c>
      <c r="V106" s="72"/>
    </row>
    <row r="107" spans="1:22" hidden="1">
      <c r="A107" s="61"/>
      <c r="B107" s="60" t="s">
        <v>3018</v>
      </c>
      <c r="C107" s="73">
        <v>33</v>
      </c>
      <c r="D107" s="44">
        <f>A130126964C_Latest</f>
        <v>184.16200000000001</v>
      </c>
      <c r="E107" s="44">
        <f>A130157204R_Latest</f>
        <v>107.26300000000001</v>
      </c>
      <c r="F107" s="44">
        <f>A130142084F_Latest</f>
        <v>76.897999999999996</v>
      </c>
      <c r="G107" s="44">
        <f>A130134524X_Latest</f>
        <v>172.10599999999999</v>
      </c>
      <c r="H107" s="44">
        <f>A130164764V_Latest</f>
        <v>100.67400000000001</v>
      </c>
      <c r="I107" s="44">
        <f>A130149644V_Latest</f>
        <v>71.430999999999997</v>
      </c>
      <c r="J107" s="44">
        <f>A130129484W_Latest</f>
        <v>53.978000000000002</v>
      </c>
      <c r="K107" s="44">
        <f>A130159724F_Latest</f>
        <v>30.591999999999999</v>
      </c>
      <c r="L107" s="44">
        <f>A130144604K_Latest</f>
        <v>23.385999999999999</v>
      </c>
      <c r="M107" s="44">
        <f>A130137044T_Latest</f>
        <v>62.96</v>
      </c>
      <c r="N107" s="44">
        <f>A130167284L_Latest</f>
        <v>38.159999999999997</v>
      </c>
      <c r="O107" s="44">
        <f>A130152164T_Latest</f>
        <v>24.8</v>
      </c>
      <c r="P107" s="44">
        <f>A130139564J_Latest</f>
        <v>55.167999999999999</v>
      </c>
      <c r="Q107" s="44">
        <f>A130169804T_Latest</f>
        <v>31.922999999999998</v>
      </c>
      <c r="R107" s="44">
        <f>A130154684J_Latest</f>
        <v>23.245999999999999</v>
      </c>
      <c r="S107" s="44">
        <f>A130132004J_Latest</f>
        <v>12.055999999999999</v>
      </c>
      <c r="T107" s="44">
        <f>A130162244C_Latest</f>
        <v>6.5890000000000004</v>
      </c>
      <c r="U107" s="44">
        <f>A130147124C_Latest</f>
        <v>5.4669999999999996</v>
      </c>
      <c r="V107" s="72"/>
    </row>
    <row r="108" spans="1:22" hidden="1">
      <c r="A108" s="61"/>
      <c r="B108" s="60" t="s">
        <v>3019</v>
      </c>
      <c r="C108" s="73">
        <v>34</v>
      </c>
      <c r="D108" s="44">
        <f>A130126916K_Latest</f>
        <v>192.45500000000001</v>
      </c>
      <c r="E108" s="44">
        <f>A130157156J_Latest</f>
        <v>99.593000000000004</v>
      </c>
      <c r="F108" s="44">
        <f>A130142036L_Latest</f>
        <v>92.861999999999995</v>
      </c>
      <c r="G108" s="44">
        <f>A130134476T_Latest</f>
        <v>188.16</v>
      </c>
      <c r="H108" s="44">
        <f>A130164716A_Latest</f>
        <v>97.403999999999996</v>
      </c>
      <c r="I108" s="44">
        <f>A130149596L_Latest</f>
        <v>90.756</v>
      </c>
      <c r="J108" s="44">
        <f>A130129436C_Latest</f>
        <v>53.232999999999997</v>
      </c>
      <c r="K108" s="44">
        <f>A130159676X_Latest</f>
        <v>25.588999999999999</v>
      </c>
      <c r="L108" s="44">
        <f>A130144556C_Latest</f>
        <v>27.643000000000001</v>
      </c>
      <c r="M108" s="44">
        <f>A130136996J_Latest</f>
        <v>78.397000000000006</v>
      </c>
      <c r="N108" s="44">
        <f>A130167236V_Latest</f>
        <v>43.622</v>
      </c>
      <c r="O108" s="44">
        <f>A130152116X_Latest</f>
        <v>34.774999999999999</v>
      </c>
      <c r="P108" s="44">
        <f>A130139516R_Latest</f>
        <v>56.53</v>
      </c>
      <c r="Q108" s="44">
        <f>A130169756K_Latest</f>
        <v>28.192</v>
      </c>
      <c r="R108" s="44">
        <f>A130154636R_Latest</f>
        <v>28.338000000000001</v>
      </c>
      <c r="S108" s="44">
        <f>A130131956X_Latest</f>
        <v>4.2949999999999999</v>
      </c>
      <c r="T108" s="44">
        <f>A130162196W_Latest</f>
        <v>2.1890000000000001</v>
      </c>
      <c r="U108" s="44">
        <f>A130147076W_Latest</f>
        <v>2.1059999999999999</v>
      </c>
      <c r="V108" s="72"/>
    </row>
    <row r="109" spans="1:22" hidden="1">
      <c r="A109" s="61"/>
      <c r="B109" s="62" t="s">
        <v>3020</v>
      </c>
      <c r="C109" s="73">
        <v>35</v>
      </c>
      <c r="D109" s="44">
        <f>A130126924K_Latest</f>
        <v>30.050999999999998</v>
      </c>
      <c r="E109" s="44">
        <f>A130157164J_Latest</f>
        <v>12.448</v>
      </c>
      <c r="F109" s="44">
        <f>A130142044L_Latest</f>
        <v>17.603999999999999</v>
      </c>
      <c r="G109" s="44">
        <f>A130134484T_Latest</f>
        <v>29.337</v>
      </c>
      <c r="H109" s="44">
        <f>A130164724A_Latest</f>
        <v>11.734</v>
      </c>
      <c r="I109" s="44">
        <f>A130149604A_Latest</f>
        <v>17.603999999999999</v>
      </c>
      <c r="J109" s="44">
        <f>A130129444C_Latest</f>
        <v>12.238</v>
      </c>
      <c r="K109" s="44">
        <f>A130159684X_Latest</f>
        <v>6.4269999999999996</v>
      </c>
      <c r="L109" s="44">
        <f>A130144564C_Latest</f>
        <v>5.8109999999999999</v>
      </c>
      <c r="M109" s="44">
        <f>A130137004X_Latest</f>
        <v>8.7929999999999993</v>
      </c>
      <c r="N109" s="44">
        <f>A130167244V_Latest</f>
        <v>4.1760000000000002</v>
      </c>
      <c r="O109" s="44">
        <f>A130152124X_Latest</f>
        <v>4.617</v>
      </c>
      <c r="P109" s="44">
        <f>A130139524R_Latest</f>
        <v>8.3059999999999992</v>
      </c>
      <c r="Q109" s="44">
        <f>A130169764K_Latest</f>
        <v>1.131</v>
      </c>
      <c r="R109" s="44">
        <f>A130154644R_Latest</f>
        <v>7.1749999999999998</v>
      </c>
      <c r="S109" s="44">
        <f>A130131964X_Latest</f>
        <v>0.71399999999999997</v>
      </c>
      <c r="T109" s="44">
        <f>A130162204K_Latest</f>
        <v>0.71399999999999997</v>
      </c>
      <c r="U109" s="44">
        <f>A130147084W_Latest</f>
        <v>0</v>
      </c>
      <c r="V109" s="72"/>
    </row>
    <row r="110" spans="1:22" hidden="1">
      <c r="A110" s="61"/>
      <c r="B110" s="60" t="s">
        <v>3021</v>
      </c>
      <c r="C110" s="73">
        <v>36</v>
      </c>
      <c r="D110" s="44">
        <f>A130127012L_Latest</f>
        <v>341.41399999999999</v>
      </c>
      <c r="E110" s="44">
        <f>A130157252J_Latest</f>
        <v>182.483</v>
      </c>
      <c r="F110" s="44">
        <f>A130142132L_Latest</f>
        <v>158.93100000000001</v>
      </c>
      <c r="G110" s="44">
        <f>A130134572T_Latest</f>
        <v>289.19900000000001</v>
      </c>
      <c r="H110" s="44">
        <f>A130164812A_Latest</f>
        <v>157.72499999999999</v>
      </c>
      <c r="I110" s="44">
        <f>A130149692L_Latest</f>
        <v>131.47399999999999</v>
      </c>
      <c r="J110" s="44">
        <f>A130129532C_Latest</f>
        <v>90.513000000000005</v>
      </c>
      <c r="K110" s="44">
        <f>A130159772X_Latest</f>
        <v>51.936</v>
      </c>
      <c r="L110" s="44">
        <f>A130144652C_Latest</f>
        <v>38.576999999999998</v>
      </c>
      <c r="M110" s="44">
        <f>A130137092K_Latest</f>
        <v>93.457999999999998</v>
      </c>
      <c r="N110" s="44">
        <f>A130167332V_Latest</f>
        <v>47.106999999999999</v>
      </c>
      <c r="O110" s="44">
        <f>A130152212X_Latest</f>
        <v>46.351999999999997</v>
      </c>
      <c r="P110" s="44">
        <f>A130139612R_Latest</f>
        <v>105.22799999999999</v>
      </c>
      <c r="Q110" s="44">
        <f>A130169852K_Latest</f>
        <v>58.682000000000002</v>
      </c>
      <c r="R110" s="44">
        <f>A130154732R_Latest</f>
        <v>46.545000000000002</v>
      </c>
      <c r="S110" s="44">
        <f>A130132052A_Latest</f>
        <v>52.215000000000003</v>
      </c>
      <c r="T110" s="44">
        <f>A130162292W_Latest</f>
        <v>24.757999999999999</v>
      </c>
      <c r="U110" s="44">
        <f>A130147172W_Latest</f>
        <v>27.457000000000001</v>
      </c>
      <c r="V110" s="72"/>
    </row>
    <row r="111" spans="1:22" hidden="1">
      <c r="A111" s="59" t="s">
        <v>3004</v>
      </c>
      <c r="B111" s="81"/>
      <c r="C111" s="73">
        <v>37</v>
      </c>
      <c r="D111" s="44">
        <f>A130126756K_Latest</f>
        <v>21244.041000000001</v>
      </c>
      <c r="E111" s="44">
        <f>A130156996F_Latest</f>
        <v>10471.966</v>
      </c>
      <c r="F111" s="44">
        <f>A130141876K_Latest</f>
        <v>10772.075000000001</v>
      </c>
      <c r="G111" s="44">
        <f>A130134316F_Latest</f>
        <v>16846.464</v>
      </c>
      <c r="H111" s="44">
        <f>A130164556A_Latest</f>
        <v>8382.3080000000009</v>
      </c>
      <c r="I111" s="44">
        <f>A130149436A_Latest</f>
        <v>8464.1550000000007</v>
      </c>
      <c r="J111" s="44">
        <f>A130129276C_Latest</f>
        <v>3212.5450000000001</v>
      </c>
      <c r="K111" s="44">
        <f>A130159516L_Latest</f>
        <v>1661.85</v>
      </c>
      <c r="L111" s="44">
        <f>A130144396C_Latest</f>
        <v>1550.694</v>
      </c>
      <c r="M111" s="44">
        <f>A130136836W_Latest</f>
        <v>7363.098</v>
      </c>
      <c r="N111" s="44">
        <f>A130167076V_Latest</f>
        <v>3649.7649999999999</v>
      </c>
      <c r="O111" s="44">
        <f>A130151956W_Latest</f>
        <v>3713.3330000000001</v>
      </c>
      <c r="P111" s="44">
        <f>A130139356R_Latest</f>
        <v>6270.8209999999999</v>
      </c>
      <c r="Q111" s="44">
        <f>A130169596K_Latest</f>
        <v>3070.6930000000002</v>
      </c>
      <c r="R111" s="44">
        <f>A130154476R_Latest</f>
        <v>3200.127</v>
      </c>
      <c r="S111" s="44">
        <f>A130131796X_Latest</f>
        <v>4397.5780000000004</v>
      </c>
      <c r="T111" s="44">
        <f>A130162036K_Latest</f>
        <v>2089.6570000000002</v>
      </c>
      <c r="U111" s="44">
        <f>A130146916J_Latest</f>
        <v>2307.92</v>
      </c>
      <c r="V111" s="72"/>
    </row>
    <row r="112" spans="1:22" hidden="1">
      <c r="A112" s="68"/>
      <c r="B112" s="47"/>
      <c r="C112" s="47"/>
      <c r="D112" s="44"/>
      <c r="E112" s="44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72"/>
    </row>
    <row r="113" spans="1:40" hidden="1">
      <c r="A113" s="68"/>
      <c r="B113" s="47"/>
      <c r="C113" s="47"/>
      <c r="D113" s="44"/>
      <c r="E113" s="44"/>
      <c r="F113" s="44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72"/>
    </row>
    <row r="114" spans="1:40" hidden="1">
      <c r="A114" s="68"/>
      <c r="B114" s="47"/>
      <c r="C114" s="47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72"/>
    </row>
    <row r="115" spans="1:40" hidden="1">
      <c r="A115" s="68"/>
      <c r="B115" s="47"/>
      <c r="C115" s="47"/>
      <c r="D115" s="44"/>
      <c r="E115" s="44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72"/>
    </row>
    <row r="116" spans="1:40" hidden="1">
      <c r="A116" s="68"/>
      <c r="B116" s="47"/>
      <c r="C116" s="47"/>
      <c r="D116" s="44"/>
      <c r="E116" s="44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72"/>
    </row>
    <row r="117" spans="1:40" hidden="1">
      <c r="A117" s="68"/>
      <c r="B117" s="47"/>
      <c r="C117" s="47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72"/>
    </row>
    <row r="118" spans="1:40" hidden="1">
      <c r="A118" s="68"/>
      <c r="B118" s="47"/>
      <c r="C118" s="47"/>
      <c r="D118" s="44"/>
      <c r="E118" s="44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</row>
    <row r="119" spans="1:40" hidden="1">
      <c r="A119" s="68"/>
      <c r="B119" s="47"/>
      <c r="C119" s="47"/>
      <c r="D119" s="44"/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</row>
    <row r="120" spans="1:40" hidden="1">
      <c r="A120" s="68"/>
      <c r="B120" s="47"/>
      <c r="C120" s="47"/>
      <c r="D120" s="44"/>
      <c r="E120" s="44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</row>
    <row r="121" spans="1:40" hidden="1">
      <c r="A121" s="71"/>
      <c r="B121" s="70"/>
      <c r="C121" s="70"/>
      <c r="D121" s="73">
        <v>1</v>
      </c>
      <c r="E121" s="73">
        <v>2</v>
      </c>
      <c r="F121" s="73">
        <v>3</v>
      </c>
      <c r="G121" s="73">
        <v>4</v>
      </c>
      <c r="H121" s="73">
        <v>5</v>
      </c>
      <c r="I121" s="73">
        <v>6</v>
      </c>
      <c r="J121" s="73">
        <v>7</v>
      </c>
      <c r="K121" s="73">
        <v>8</v>
      </c>
      <c r="L121" s="73">
        <v>9</v>
      </c>
      <c r="M121" s="73">
        <v>10</v>
      </c>
      <c r="N121" s="73">
        <v>11</v>
      </c>
      <c r="O121" s="73">
        <v>12</v>
      </c>
      <c r="P121" s="73">
        <v>13</v>
      </c>
      <c r="Q121" s="73">
        <v>14</v>
      </c>
      <c r="R121" s="73">
        <v>15</v>
      </c>
      <c r="S121" s="73">
        <v>16</v>
      </c>
      <c r="T121" s="73">
        <v>17</v>
      </c>
      <c r="U121" s="73">
        <v>18</v>
      </c>
    </row>
    <row r="122" spans="1:40" hidden="1">
      <c r="A122" s="35"/>
      <c r="B122" s="35"/>
      <c r="C122" s="35"/>
      <c r="D122" s="95" t="s">
        <v>2978</v>
      </c>
      <c r="E122" s="95"/>
      <c r="F122" s="95"/>
      <c r="G122" s="95" t="s">
        <v>3022</v>
      </c>
      <c r="H122" s="95"/>
      <c r="I122" s="95"/>
      <c r="J122" s="95" t="s">
        <v>3023</v>
      </c>
      <c r="K122" s="95"/>
      <c r="L122" s="95"/>
      <c r="M122" s="95" t="s">
        <v>3024</v>
      </c>
      <c r="N122" s="95"/>
      <c r="O122" s="95"/>
      <c r="P122" s="95" t="s">
        <v>3025</v>
      </c>
      <c r="Q122" s="95"/>
      <c r="R122" s="95"/>
      <c r="S122" s="95" t="s">
        <v>3026</v>
      </c>
      <c r="T122" s="95"/>
      <c r="U122" s="95"/>
    </row>
    <row r="123" spans="1:40" hidden="1">
      <c r="A123" s="35"/>
      <c r="B123" s="35"/>
      <c r="C123" s="35"/>
      <c r="D123" s="36" t="s">
        <v>2980</v>
      </c>
      <c r="E123" s="36" t="s">
        <v>2981</v>
      </c>
      <c r="F123" s="36" t="s">
        <v>2982</v>
      </c>
      <c r="G123" s="36" t="s">
        <v>2980</v>
      </c>
      <c r="H123" s="36" t="s">
        <v>2981</v>
      </c>
      <c r="I123" s="36" t="s">
        <v>2982</v>
      </c>
      <c r="J123" s="36" t="s">
        <v>2980</v>
      </c>
      <c r="K123" s="36" t="s">
        <v>2981</v>
      </c>
      <c r="L123" s="36" t="s">
        <v>2982</v>
      </c>
      <c r="M123" s="36" t="s">
        <v>2980</v>
      </c>
      <c r="N123" s="36" t="s">
        <v>2981</v>
      </c>
      <c r="O123" s="36" t="s">
        <v>2982</v>
      </c>
      <c r="P123" s="36" t="s">
        <v>2980</v>
      </c>
      <c r="Q123" s="36" t="s">
        <v>2981</v>
      </c>
      <c r="R123" s="36" t="s">
        <v>2982</v>
      </c>
      <c r="S123" s="36" t="s">
        <v>2980</v>
      </c>
      <c r="T123" s="36" t="s">
        <v>2981</v>
      </c>
      <c r="U123" s="36" t="s">
        <v>2982</v>
      </c>
    </row>
    <row r="124" spans="1:40" hidden="1">
      <c r="A124" s="35"/>
      <c r="B124" s="35"/>
      <c r="C124" s="35"/>
      <c r="D124" s="38" t="s">
        <v>2983</v>
      </c>
      <c r="E124" s="38" t="s">
        <v>2983</v>
      </c>
      <c r="F124" s="38" t="s">
        <v>2983</v>
      </c>
      <c r="G124" s="38" t="s">
        <v>2983</v>
      </c>
      <c r="H124" s="38" t="s">
        <v>2983</v>
      </c>
      <c r="I124" s="38" t="s">
        <v>2983</v>
      </c>
      <c r="J124" s="38" t="s">
        <v>2983</v>
      </c>
      <c r="K124" s="38" t="s">
        <v>2983</v>
      </c>
      <c r="L124" s="38" t="s">
        <v>2983</v>
      </c>
      <c r="M124" s="38" t="s">
        <v>2983</v>
      </c>
      <c r="N124" s="38" t="s">
        <v>2983</v>
      </c>
      <c r="O124" s="38" t="s">
        <v>2983</v>
      </c>
      <c r="P124" s="38" t="s">
        <v>2983</v>
      </c>
      <c r="Q124" s="38" t="s">
        <v>2983</v>
      </c>
      <c r="R124" s="38" t="s">
        <v>2983</v>
      </c>
      <c r="S124" s="38" t="s">
        <v>2983</v>
      </c>
      <c r="T124" s="38" t="s">
        <v>2983</v>
      </c>
      <c r="U124" s="38" t="s">
        <v>2983</v>
      </c>
    </row>
    <row r="125" spans="1:40" hidden="1">
      <c r="A125" s="42" t="s">
        <v>2985</v>
      </c>
      <c r="B125" s="43"/>
      <c r="C125" s="43"/>
      <c r="D125" s="38"/>
      <c r="E125" s="38"/>
      <c r="F125" s="38"/>
      <c r="G125" s="41"/>
      <c r="H125" s="77"/>
      <c r="I125" s="77"/>
    </row>
    <row r="126" spans="1:40" hidden="1">
      <c r="A126" s="43"/>
      <c r="B126" s="47" t="s">
        <v>2986</v>
      </c>
      <c r="C126" s="73">
        <v>1</v>
      </c>
      <c r="D126" s="19" t="s">
        <v>265</v>
      </c>
      <c r="E126" s="19" t="s">
        <v>266</v>
      </c>
      <c r="F126" s="19" t="s">
        <v>267</v>
      </c>
      <c r="G126" s="19" t="s">
        <v>372</v>
      </c>
      <c r="H126" s="19" t="s">
        <v>373</v>
      </c>
      <c r="I126" s="19" t="s">
        <v>374</v>
      </c>
      <c r="J126" s="19" t="s">
        <v>477</v>
      </c>
      <c r="K126" s="19" t="s">
        <v>478</v>
      </c>
      <c r="L126" s="19" t="s">
        <v>479</v>
      </c>
      <c r="M126" s="19" t="s">
        <v>832</v>
      </c>
      <c r="N126" s="19" t="s">
        <v>833</v>
      </c>
      <c r="O126" s="19" t="s">
        <v>834</v>
      </c>
      <c r="P126" s="19" t="s">
        <v>937</v>
      </c>
      <c r="Q126" s="19" t="s">
        <v>938</v>
      </c>
      <c r="R126" s="19" t="s">
        <v>939</v>
      </c>
      <c r="S126" s="19" t="s">
        <v>1292</v>
      </c>
      <c r="T126" s="19" t="s">
        <v>1293</v>
      </c>
      <c r="U126" s="19" t="s">
        <v>1294</v>
      </c>
      <c r="W126" t="str">
        <f>"="&amp;D126&amp;"_Latest"</f>
        <v>=A130126972C_Latest</v>
      </c>
      <c r="X126" t="str">
        <f t="shared" ref="X126:AN141" si="0">"="&amp;E126&amp;"_Latest"</f>
        <v>=A130157212R_Latest</v>
      </c>
      <c r="Y126" t="str">
        <f t="shared" si="0"/>
        <v>=A130142092F_Latest</v>
      </c>
      <c r="Z126" t="str">
        <f t="shared" si="0"/>
        <v>=A130134532X_Latest</v>
      </c>
      <c r="AA126" t="str">
        <f t="shared" si="0"/>
        <v>=A130164772V_Latest</v>
      </c>
      <c r="AB126" t="str">
        <f t="shared" si="0"/>
        <v>=A130149652V_Latest</v>
      </c>
      <c r="AC126" t="str">
        <f t="shared" si="0"/>
        <v>=A130129492W_Latest</v>
      </c>
      <c r="AD126" t="str">
        <f t="shared" si="0"/>
        <v>=A130159732F_Latest</v>
      </c>
      <c r="AE126" t="str">
        <f t="shared" si="0"/>
        <v>=A130144612K_Latest</v>
      </c>
      <c r="AF126" t="str">
        <f t="shared" si="0"/>
        <v>=A130137052T_Latest</v>
      </c>
      <c r="AG126" t="str">
        <f t="shared" si="0"/>
        <v>=A130167292L_Latest</v>
      </c>
      <c r="AH126" t="str">
        <f t="shared" si="0"/>
        <v>=A130152172T_Latest</v>
      </c>
      <c r="AI126" t="str">
        <f t="shared" si="0"/>
        <v>=A130139572J_Latest</v>
      </c>
      <c r="AJ126" t="str">
        <f t="shared" si="0"/>
        <v>=A130169812T_Latest</v>
      </c>
      <c r="AK126" t="str">
        <f t="shared" si="0"/>
        <v>=A130154692J_Latest</v>
      </c>
      <c r="AL126" t="str">
        <f t="shared" si="0"/>
        <v>=A130132012J_Latest</v>
      </c>
      <c r="AM126" t="str">
        <f t="shared" si="0"/>
        <v>=A130162252C_Latest</v>
      </c>
      <c r="AN126" t="str">
        <f t="shared" si="0"/>
        <v>=A130147132C_Latest</v>
      </c>
    </row>
    <row r="127" spans="1:40" hidden="1">
      <c r="A127" s="43"/>
      <c r="B127" s="48" t="s">
        <v>2987</v>
      </c>
      <c r="C127" s="73">
        <v>2</v>
      </c>
      <c r="D127" s="19" t="s">
        <v>268</v>
      </c>
      <c r="E127" s="19" t="s">
        <v>269</v>
      </c>
      <c r="F127" s="19" t="s">
        <v>270</v>
      </c>
      <c r="G127" s="19" t="s">
        <v>375</v>
      </c>
      <c r="H127" s="19" t="s">
        <v>376</v>
      </c>
      <c r="I127" s="19" t="s">
        <v>377</v>
      </c>
      <c r="J127" s="19" t="s">
        <v>480</v>
      </c>
      <c r="K127" s="19" t="s">
        <v>481</v>
      </c>
      <c r="L127" s="19" t="s">
        <v>482</v>
      </c>
      <c r="M127" s="19" t="s">
        <v>835</v>
      </c>
      <c r="N127" s="19" t="s">
        <v>836</v>
      </c>
      <c r="O127" s="19" t="s">
        <v>837</v>
      </c>
      <c r="P127" s="19" t="s">
        <v>940</v>
      </c>
      <c r="Q127" s="19" t="s">
        <v>941</v>
      </c>
      <c r="R127" s="19" t="s">
        <v>942</v>
      </c>
      <c r="S127" s="19" t="s">
        <v>1295</v>
      </c>
      <c r="T127" s="19" t="s">
        <v>1296</v>
      </c>
      <c r="U127" s="19" t="s">
        <v>1297</v>
      </c>
      <c r="W127" t="str">
        <f t="shared" ref="W127:AL158" si="1">"="&amp;D127&amp;"_Latest"</f>
        <v>=A130126868C_Latest</v>
      </c>
      <c r="X127" t="str">
        <f t="shared" si="0"/>
        <v>=A130157108R_Latest</v>
      </c>
      <c r="Y127" t="str">
        <f t="shared" si="0"/>
        <v>=A130141988C_Latest</v>
      </c>
      <c r="Z127" t="str">
        <f t="shared" si="0"/>
        <v>=A130134428X_Latest</v>
      </c>
      <c r="AA127" t="str">
        <f t="shared" si="0"/>
        <v>=A130164668V_Latest</v>
      </c>
      <c r="AB127" t="str">
        <f t="shared" si="0"/>
        <v>=A130149548V_Latest</v>
      </c>
      <c r="AC127" t="str">
        <f t="shared" si="0"/>
        <v>=A130129388W_Latest</v>
      </c>
      <c r="AD127" t="str">
        <f t="shared" si="0"/>
        <v>=A130159628F_Latest</v>
      </c>
      <c r="AE127" t="str">
        <f t="shared" si="0"/>
        <v>=A130144508K_Latest</v>
      </c>
      <c r="AF127" t="str">
        <f t="shared" si="0"/>
        <v>=A130136948R_Latest</v>
      </c>
      <c r="AG127" t="str">
        <f t="shared" si="0"/>
        <v>=A130167188L_Latest</v>
      </c>
      <c r="AH127" t="str">
        <f t="shared" si="0"/>
        <v>=A130152068T_Latest</v>
      </c>
      <c r="AI127" t="str">
        <f t="shared" si="0"/>
        <v>=A130139468J_Latest</v>
      </c>
      <c r="AJ127" t="str">
        <f t="shared" si="0"/>
        <v>=A130169708T_Latest</v>
      </c>
      <c r="AK127" t="str">
        <f t="shared" si="0"/>
        <v>=A130154588J_Latest</v>
      </c>
      <c r="AL127" t="str">
        <f t="shared" si="0"/>
        <v>=A130131908F_Latest</v>
      </c>
      <c r="AM127" t="str">
        <f t="shared" si="0"/>
        <v>=A130162148C_Latest</v>
      </c>
      <c r="AN127" t="str">
        <f t="shared" si="0"/>
        <v>=A130147028C_Latest</v>
      </c>
    </row>
    <row r="128" spans="1:40" hidden="1">
      <c r="A128" s="43"/>
      <c r="B128" s="48" t="s">
        <v>2988</v>
      </c>
      <c r="C128" s="73">
        <v>3</v>
      </c>
      <c r="D128" s="19" t="s">
        <v>271</v>
      </c>
      <c r="E128" s="19" t="s">
        <v>272</v>
      </c>
      <c r="F128" s="19" t="s">
        <v>273</v>
      </c>
      <c r="G128" s="19" t="s">
        <v>378</v>
      </c>
      <c r="H128" s="19" t="s">
        <v>379</v>
      </c>
      <c r="I128" s="19" t="s">
        <v>380</v>
      </c>
      <c r="J128" s="19" t="s">
        <v>483</v>
      </c>
      <c r="K128" s="19" t="s">
        <v>484</v>
      </c>
      <c r="L128" s="19" t="s">
        <v>485</v>
      </c>
      <c r="M128" s="19" t="s">
        <v>838</v>
      </c>
      <c r="N128" s="19" t="s">
        <v>839</v>
      </c>
      <c r="O128" s="19" t="s">
        <v>840</v>
      </c>
      <c r="P128" s="19" t="s">
        <v>943</v>
      </c>
      <c r="Q128" s="19" t="s">
        <v>944</v>
      </c>
      <c r="R128" s="19" t="s">
        <v>945</v>
      </c>
      <c r="S128" s="19" t="s">
        <v>1298</v>
      </c>
      <c r="T128" s="19" t="s">
        <v>1299</v>
      </c>
      <c r="U128" s="19" t="s">
        <v>1300</v>
      </c>
      <c r="W128" t="str">
        <f t="shared" si="1"/>
        <v>=A130126980C_Latest</v>
      </c>
      <c r="X128" t="str">
        <f t="shared" si="0"/>
        <v>=A130157220R_Latest</v>
      </c>
      <c r="Y128" t="str">
        <f t="shared" si="0"/>
        <v>=A130142100V_Latest</v>
      </c>
      <c r="Z128" t="str">
        <f t="shared" si="0"/>
        <v>=A130134540X_Latest</v>
      </c>
      <c r="AA128" t="str">
        <f t="shared" si="0"/>
        <v>=A130164780V_Latest</v>
      </c>
      <c r="AB128" t="str">
        <f t="shared" si="0"/>
        <v>=A130149660V_Latest</v>
      </c>
      <c r="AC128" t="str">
        <f t="shared" si="0"/>
        <v>=A130129500K_Latest</v>
      </c>
      <c r="AD128" t="str">
        <f t="shared" si="0"/>
        <v>=A130159740F_Latest</v>
      </c>
      <c r="AE128" t="str">
        <f t="shared" si="0"/>
        <v>=A130144620K_Latest</v>
      </c>
      <c r="AF128" t="str">
        <f t="shared" si="0"/>
        <v>=A130137060T_Latest</v>
      </c>
      <c r="AG128" t="str">
        <f t="shared" si="0"/>
        <v>=A130167300A_Latest</v>
      </c>
      <c r="AH128" t="str">
        <f t="shared" si="0"/>
        <v>=A130152180T_Latest</v>
      </c>
      <c r="AI128" t="str">
        <f t="shared" si="0"/>
        <v>=A130139580J_Latest</v>
      </c>
      <c r="AJ128" t="str">
        <f t="shared" si="0"/>
        <v>=A130169820T_Latest</v>
      </c>
      <c r="AK128" t="str">
        <f t="shared" si="0"/>
        <v>=A130154700W_Latest</v>
      </c>
      <c r="AL128" t="str">
        <f t="shared" si="0"/>
        <v>=A130132020J_Latest</v>
      </c>
      <c r="AM128" t="str">
        <f t="shared" si="0"/>
        <v>=A130162260C_Latest</v>
      </c>
      <c r="AN128" t="str">
        <f t="shared" si="0"/>
        <v>=A130147140C_Latest</v>
      </c>
    </row>
    <row r="129" spans="1:40" hidden="1">
      <c r="A129" s="43"/>
      <c r="B129" s="48" t="s">
        <v>2989</v>
      </c>
      <c r="C129" s="73">
        <v>4</v>
      </c>
      <c r="D129" s="19" t="s">
        <v>274</v>
      </c>
      <c r="E129" s="19" t="s">
        <v>275</v>
      </c>
      <c r="F129" s="19" t="s">
        <v>276</v>
      </c>
      <c r="G129" s="19" t="s">
        <v>381</v>
      </c>
      <c r="H129" s="19" t="s">
        <v>382</v>
      </c>
      <c r="I129" s="19" t="s">
        <v>383</v>
      </c>
      <c r="J129" s="19" t="s">
        <v>486</v>
      </c>
      <c r="K129" s="19" t="s">
        <v>487</v>
      </c>
      <c r="L129" s="19" t="s">
        <v>488</v>
      </c>
      <c r="M129" s="19" t="s">
        <v>841</v>
      </c>
      <c r="N129" s="19" t="s">
        <v>842</v>
      </c>
      <c r="O129" s="19" t="s">
        <v>843</v>
      </c>
      <c r="P129" s="19" t="s">
        <v>946</v>
      </c>
      <c r="Q129" s="19" t="s">
        <v>947</v>
      </c>
      <c r="R129" s="19" t="s">
        <v>948</v>
      </c>
      <c r="S129" s="19" t="s">
        <v>1301</v>
      </c>
      <c r="T129" s="19" t="s">
        <v>1302</v>
      </c>
      <c r="U129" s="19" t="s">
        <v>1303</v>
      </c>
      <c r="W129" t="str">
        <f t="shared" si="1"/>
        <v>=A130126988W_Latest</v>
      </c>
      <c r="X129" t="str">
        <f t="shared" si="0"/>
        <v>=A130157228J_Latest</v>
      </c>
      <c r="Y129" t="str">
        <f t="shared" si="0"/>
        <v>=A130142108L_Latest</v>
      </c>
      <c r="Z129" t="str">
        <f t="shared" si="0"/>
        <v>=A130134548T_Latest</v>
      </c>
      <c r="AA129" t="str">
        <f t="shared" si="0"/>
        <v>=A130164788L_Latest</v>
      </c>
      <c r="AB129" t="str">
        <f t="shared" si="0"/>
        <v>=A130149668L_Latest</v>
      </c>
      <c r="AC129" t="str">
        <f t="shared" si="0"/>
        <v>=A130129508C_Latest</v>
      </c>
      <c r="AD129" t="str">
        <f t="shared" si="0"/>
        <v>=A130159748X_Latest</v>
      </c>
      <c r="AE129" t="str">
        <f t="shared" si="0"/>
        <v>=A130144628C_Latest</v>
      </c>
      <c r="AF129" t="str">
        <f t="shared" si="0"/>
        <v>=A130137068K_Latest</v>
      </c>
      <c r="AG129" t="str">
        <f t="shared" si="0"/>
        <v>=A130167308V_Latest</v>
      </c>
      <c r="AH129" t="str">
        <f t="shared" si="0"/>
        <v>=A130152188K_Latest</v>
      </c>
      <c r="AI129" t="str">
        <f t="shared" si="0"/>
        <v>=A130139588A_Latest</v>
      </c>
      <c r="AJ129" t="str">
        <f t="shared" si="0"/>
        <v>=A130169828K_Latest</v>
      </c>
      <c r="AK129" t="str">
        <f t="shared" si="0"/>
        <v>=A130154708R_Latest</v>
      </c>
      <c r="AL129" t="str">
        <f t="shared" si="0"/>
        <v>=A130132028A_Latest</v>
      </c>
      <c r="AM129" t="str">
        <f t="shared" si="0"/>
        <v>=A130162268W_Latest</v>
      </c>
      <c r="AN129" t="str">
        <f t="shared" si="0"/>
        <v>=A130147148W_Latest</v>
      </c>
    </row>
    <row r="130" spans="1:40" hidden="1">
      <c r="A130" s="43"/>
      <c r="B130" s="49" t="s">
        <v>2990</v>
      </c>
      <c r="C130" s="73">
        <v>5</v>
      </c>
      <c r="D130" s="19" t="s">
        <v>277</v>
      </c>
      <c r="E130" s="19" t="s">
        <v>278</v>
      </c>
      <c r="F130" s="19" t="s">
        <v>279</v>
      </c>
      <c r="G130" s="19" t="s">
        <v>384</v>
      </c>
      <c r="H130" s="19" t="s">
        <v>385</v>
      </c>
      <c r="I130" s="19" t="s">
        <v>386</v>
      </c>
      <c r="J130" s="19" t="s">
        <v>489</v>
      </c>
      <c r="K130" s="19" t="s">
        <v>490</v>
      </c>
      <c r="L130" s="19" t="s">
        <v>491</v>
      </c>
      <c r="M130" s="19" t="s">
        <v>844</v>
      </c>
      <c r="N130" s="19" t="s">
        <v>845</v>
      </c>
      <c r="O130" s="19" t="s">
        <v>846</v>
      </c>
      <c r="P130" s="19" t="s">
        <v>949</v>
      </c>
      <c r="Q130" s="19" t="s">
        <v>950</v>
      </c>
      <c r="R130" s="19" t="s">
        <v>951</v>
      </c>
      <c r="S130" s="19" t="s">
        <v>1304</v>
      </c>
      <c r="T130" s="19" t="s">
        <v>1305</v>
      </c>
      <c r="U130" s="19" t="s">
        <v>1306</v>
      </c>
      <c r="W130" t="str">
        <f t="shared" si="1"/>
        <v>=A130126876C_Latest</v>
      </c>
      <c r="X130" t="str">
        <f t="shared" si="0"/>
        <v>=A130157116R_Latest</v>
      </c>
      <c r="Y130" t="str">
        <f t="shared" si="0"/>
        <v>=A130141996C_Latest</v>
      </c>
      <c r="Z130" t="str">
        <f t="shared" si="0"/>
        <v>=A130134436X_Latest</v>
      </c>
      <c r="AA130" t="str">
        <f t="shared" si="0"/>
        <v>=A130164676V_Latest</v>
      </c>
      <c r="AB130" t="str">
        <f t="shared" si="0"/>
        <v>=A130149556V_Latest</v>
      </c>
      <c r="AC130" t="str">
        <f t="shared" si="0"/>
        <v>=A130129396W_Latest</v>
      </c>
      <c r="AD130" t="str">
        <f t="shared" si="0"/>
        <v>=A130159636F_Latest</v>
      </c>
      <c r="AE130" t="str">
        <f t="shared" si="0"/>
        <v>=A130144516K_Latest</v>
      </c>
      <c r="AF130" t="str">
        <f t="shared" si="0"/>
        <v>=A130136956R_Latest</v>
      </c>
      <c r="AG130" t="str">
        <f t="shared" si="0"/>
        <v>=A130167196L_Latest</v>
      </c>
      <c r="AH130" t="str">
        <f t="shared" si="0"/>
        <v>=A130152076T_Latest</v>
      </c>
      <c r="AI130" t="str">
        <f t="shared" si="0"/>
        <v>=A130139476J_Latest</v>
      </c>
      <c r="AJ130" t="str">
        <f t="shared" si="0"/>
        <v>=A130169716T_Latest</v>
      </c>
      <c r="AK130" t="str">
        <f t="shared" si="0"/>
        <v>=A130154596J_Latest</v>
      </c>
      <c r="AL130" t="str">
        <f t="shared" si="0"/>
        <v>=A130131916F_Latest</v>
      </c>
      <c r="AM130" t="str">
        <f t="shared" si="0"/>
        <v>=A130162156C_Latest</v>
      </c>
      <c r="AN130" t="str">
        <f t="shared" si="0"/>
        <v>=A130147036C_Latest</v>
      </c>
    </row>
    <row r="131" spans="1:40" hidden="1">
      <c r="A131" s="43"/>
      <c r="B131" s="50" t="s">
        <v>2991</v>
      </c>
      <c r="C131" s="73">
        <v>6</v>
      </c>
      <c r="D131" s="19" t="s">
        <v>280</v>
      </c>
      <c r="E131" s="19" t="s">
        <v>281</v>
      </c>
      <c r="F131" s="19" t="s">
        <v>282</v>
      </c>
      <c r="G131" s="19" t="s">
        <v>387</v>
      </c>
      <c r="H131" s="19" t="s">
        <v>388</v>
      </c>
      <c r="I131" s="19" t="s">
        <v>389</v>
      </c>
      <c r="J131" s="19" t="s">
        <v>492</v>
      </c>
      <c r="K131" s="19" t="s">
        <v>493</v>
      </c>
      <c r="L131" s="19" t="s">
        <v>494</v>
      </c>
      <c r="M131" s="19" t="s">
        <v>847</v>
      </c>
      <c r="N131" s="19" t="s">
        <v>848</v>
      </c>
      <c r="O131" s="19" t="s">
        <v>849</v>
      </c>
      <c r="P131" s="19" t="s">
        <v>952</v>
      </c>
      <c r="Q131" s="19" t="s">
        <v>953</v>
      </c>
      <c r="R131" s="19" t="s">
        <v>954</v>
      </c>
      <c r="S131" s="19" t="s">
        <v>1307</v>
      </c>
      <c r="T131" s="19" t="s">
        <v>1308</v>
      </c>
      <c r="U131" s="19" t="s">
        <v>1309</v>
      </c>
      <c r="W131" t="str">
        <f t="shared" si="1"/>
        <v>=A130126884C_Latest</v>
      </c>
      <c r="X131" t="str">
        <f t="shared" si="0"/>
        <v>=A130157124R_Latest</v>
      </c>
      <c r="Y131" t="str">
        <f t="shared" si="0"/>
        <v>=A130142004V_Latest</v>
      </c>
      <c r="Z131" t="str">
        <f t="shared" si="0"/>
        <v>=A130134444X_Latest</v>
      </c>
      <c r="AA131" t="str">
        <f t="shared" si="0"/>
        <v>=A130164684V_Latest</v>
      </c>
      <c r="AB131" t="str">
        <f t="shared" si="0"/>
        <v>=A130149564V_Latest</v>
      </c>
      <c r="AC131" t="str">
        <f t="shared" si="0"/>
        <v>=A130129404K_Latest</v>
      </c>
      <c r="AD131" t="str">
        <f t="shared" si="0"/>
        <v>=A130159644F_Latest</v>
      </c>
      <c r="AE131" t="str">
        <f t="shared" si="0"/>
        <v>=A130144524K_Latest</v>
      </c>
      <c r="AF131" t="str">
        <f t="shared" si="0"/>
        <v>=A130136964R_Latest</v>
      </c>
      <c r="AG131" t="str">
        <f t="shared" si="0"/>
        <v>=A130167204A_Latest</v>
      </c>
      <c r="AH131" t="str">
        <f t="shared" si="0"/>
        <v>=A130152084T_Latest</v>
      </c>
      <c r="AI131" t="str">
        <f t="shared" si="0"/>
        <v>=A130139484J_Latest</v>
      </c>
      <c r="AJ131" t="str">
        <f t="shared" si="0"/>
        <v>=A130169724T_Latest</v>
      </c>
      <c r="AK131" t="str">
        <f t="shared" si="0"/>
        <v>=A130154604W_Latest</v>
      </c>
      <c r="AL131" t="str">
        <f t="shared" si="0"/>
        <v>=A130131924F_Latest</v>
      </c>
      <c r="AM131" t="str">
        <f t="shared" si="0"/>
        <v>=A130162164C_Latest</v>
      </c>
      <c r="AN131" t="str">
        <f t="shared" si="0"/>
        <v>=A130147044C_Latest</v>
      </c>
    </row>
    <row r="132" spans="1:40" hidden="1">
      <c r="A132" s="43"/>
      <c r="B132" s="51" t="s">
        <v>2992</v>
      </c>
      <c r="C132" s="73">
        <v>7</v>
      </c>
      <c r="D132" s="19" t="s">
        <v>283</v>
      </c>
      <c r="E132" s="19" t="s">
        <v>284</v>
      </c>
      <c r="F132" s="19" t="s">
        <v>285</v>
      </c>
      <c r="G132" s="19" t="s">
        <v>390</v>
      </c>
      <c r="H132" s="19" t="s">
        <v>391</v>
      </c>
      <c r="I132" s="19" t="s">
        <v>392</v>
      </c>
      <c r="J132" s="19" t="s">
        <v>495</v>
      </c>
      <c r="K132" s="19" t="s">
        <v>496</v>
      </c>
      <c r="L132" s="19" t="s">
        <v>497</v>
      </c>
      <c r="M132" s="19" t="s">
        <v>850</v>
      </c>
      <c r="N132" s="19" t="s">
        <v>851</v>
      </c>
      <c r="O132" s="19" t="s">
        <v>852</v>
      </c>
      <c r="P132" s="19" t="s">
        <v>955</v>
      </c>
      <c r="Q132" s="19" t="s">
        <v>956</v>
      </c>
      <c r="R132" s="19" t="s">
        <v>957</v>
      </c>
      <c r="S132" s="19" t="s">
        <v>1310</v>
      </c>
      <c r="T132" s="19" t="s">
        <v>1311</v>
      </c>
      <c r="U132" s="19" t="s">
        <v>1312</v>
      </c>
      <c r="W132" t="str">
        <f t="shared" si="1"/>
        <v>=A130126932K_Latest</v>
      </c>
      <c r="X132" t="str">
        <f t="shared" si="0"/>
        <v>=A130157172J_Latest</v>
      </c>
      <c r="Y132" t="str">
        <f t="shared" si="0"/>
        <v>=A130142052L_Latest</v>
      </c>
      <c r="Z132" t="str">
        <f t="shared" si="0"/>
        <v>=A130134492T_Latest</v>
      </c>
      <c r="AA132" t="str">
        <f t="shared" si="0"/>
        <v>=A130164732A_Latest</v>
      </c>
      <c r="AB132" t="str">
        <f t="shared" si="0"/>
        <v>=A130149612A_Latest</v>
      </c>
      <c r="AC132" t="str">
        <f t="shared" si="0"/>
        <v>=A130129452C_Latest</v>
      </c>
      <c r="AD132" t="str">
        <f t="shared" si="0"/>
        <v>=A130159692X_Latest</v>
      </c>
      <c r="AE132" t="str">
        <f t="shared" si="0"/>
        <v>=A130144572C_Latest</v>
      </c>
      <c r="AF132" t="str">
        <f t="shared" si="0"/>
        <v>=A130137012X_Latest</v>
      </c>
      <c r="AG132" t="str">
        <f t="shared" si="0"/>
        <v>=A130167252V_Latest</v>
      </c>
      <c r="AH132" t="str">
        <f t="shared" si="0"/>
        <v>=A130152132X_Latest</v>
      </c>
      <c r="AI132" t="str">
        <f t="shared" si="0"/>
        <v>=A130139532R_Latest</v>
      </c>
      <c r="AJ132" t="str">
        <f t="shared" si="0"/>
        <v>=A130169772K_Latest</v>
      </c>
      <c r="AK132" t="str">
        <f t="shared" si="0"/>
        <v>=A130154652R_Latest</v>
      </c>
      <c r="AL132" t="str">
        <f t="shared" si="0"/>
        <v>=A130131972X_Latest</v>
      </c>
      <c r="AM132" t="str">
        <f t="shared" si="0"/>
        <v>=A130162212K_Latest</v>
      </c>
      <c r="AN132" t="str">
        <f t="shared" si="0"/>
        <v>=A130147092W_Latest</v>
      </c>
    </row>
    <row r="133" spans="1:40" hidden="1">
      <c r="A133" s="43"/>
      <c r="B133" s="52" t="s">
        <v>2993</v>
      </c>
      <c r="C133" s="73">
        <v>8</v>
      </c>
      <c r="D133" s="19" t="s">
        <v>286</v>
      </c>
      <c r="E133" s="19" t="s">
        <v>287</v>
      </c>
      <c r="F133" s="19" t="s">
        <v>288</v>
      </c>
      <c r="G133" s="19" t="s">
        <v>393</v>
      </c>
      <c r="H133" s="19" t="s">
        <v>394</v>
      </c>
      <c r="I133" s="19" t="s">
        <v>395</v>
      </c>
      <c r="J133" s="19" t="s">
        <v>498</v>
      </c>
      <c r="K133" s="19" t="s">
        <v>499</v>
      </c>
      <c r="L133" s="19" t="s">
        <v>500</v>
      </c>
      <c r="M133" s="19" t="s">
        <v>853</v>
      </c>
      <c r="N133" s="19" t="s">
        <v>854</v>
      </c>
      <c r="O133" s="19" t="s">
        <v>855</v>
      </c>
      <c r="P133" s="19" t="s">
        <v>958</v>
      </c>
      <c r="Q133" s="19" t="s">
        <v>959</v>
      </c>
      <c r="R133" s="19" t="s">
        <v>960</v>
      </c>
      <c r="S133" s="19" t="s">
        <v>1313</v>
      </c>
      <c r="T133" s="19" t="s">
        <v>1314</v>
      </c>
      <c r="U133" s="19" t="s">
        <v>1315</v>
      </c>
      <c r="W133" t="str">
        <f t="shared" si="1"/>
        <v>=A130126820T_Latest</v>
      </c>
      <c r="X133" t="str">
        <f t="shared" si="0"/>
        <v>=A130157060R_Latest</v>
      </c>
      <c r="Y133" t="str">
        <f t="shared" si="0"/>
        <v>=A130141940T_Latest</v>
      </c>
      <c r="Z133" t="str">
        <f t="shared" si="0"/>
        <v>=A130134380X_Latest</v>
      </c>
      <c r="AA133" t="str">
        <f t="shared" si="0"/>
        <v>=A130164620J_Latest</v>
      </c>
      <c r="AB133" t="str">
        <f t="shared" si="0"/>
        <v>=A130149500J_Latest</v>
      </c>
      <c r="AC133" t="str">
        <f t="shared" si="0"/>
        <v>=A130129340K_Latest</v>
      </c>
      <c r="AD133" t="str">
        <f t="shared" si="0"/>
        <v>=A130159580F_Latest</v>
      </c>
      <c r="AE133" t="str">
        <f t="shared" si="0"/>
        <v>=A130144460K_Latest</v>
      </c>
      <c r="AF133" t="str">
        <f t="shared" si="0"/>
        <v>=A130136900C_Latest</v>
      </c>
      <c r="AG133" t="str">
        <f t="shared" si="0"/>
        <v>=A130167140A_Latest</v>
      </c>
      <c r="AH133" t="str">
        <f t="shared" si="0"/>
        <v>=A130152020F_Latest</v>
      </c>
      <c r="AI133" t="str">
        <f t="shared" si="0"/>
        <v>=A130139420W_Latest</v>
      </c>
      <c r="AJ133" t="str">
        <f t="shared" si="0"/>
        <v>=A130169660T_Latest</v>
      </c>
      <c r="AK133" t="str">
        <f t="shared" si="0"/>
        <v>=A130154540W_Latest</v>
      </c>
      <c r="AL133" t="str">
        <f t="shared" si="0"/>
        <v>=A130131860F_Latest</v>
      </c>
      <c r="AM133" t="str">
        <f t="shared" si="0"/>
        <v>=A130162100T_Latest</v>
      </c>
      <c r="AN133" t="str">
        <f t="shared" si="0"/>
        <v>=A130146980A_Latest</v>
      </c>
    </row>
    <row r="134" spans="1:40" hidden="1">
      <c r="A134" s="43"/>
      <c r="B134" s="51" t="s">
        <v>2994</v>
      </c>
      <c r="C134" s="73">
        <v>9</v>
      </c>
      <c r="D134" s="19" t="s">
        <v>289</v>
      </c>
      <c r="E134" s="19" t="s">
        <v>290</v>
      </c>
      <c r="F134" s="19" t="s">
        <v>291</v>
      </c>
      <c r="G134" s="19" t="s">
        <v>396</v>
      </c>
      <c r="H134" s="19" t="s">
        <v>397</v>
      </c>
      <c r="I134" s="19" t="s">
        <v>398</v>
      </c>
      <c r="J134" s="19" t="s">
        <v>501</v>
      </c>
      <c r="K134" s="19" t="s">
        <v>502</v>
      </c>
      <c r="L134" s="19" t="s">
        <v>503</v>
      </c>
      <c r="M134" s="19" t="s">
        <v>856</v>
      </c>
      <c r="N134" s="19" t="s">
        <v>857</v>
      </c>
      <c r="O134" s="19" t="s">
        <v>858</v>
      </c>
      <c r="P134" s="19" t="s">
        <v>961</v>
      </c>
      <c r="Q134" s="19" t="s">
        <v>962</v>
      </c>
      <c r="R134" s="19" t="s">
        <v>963</v>
      </c>
      <c r="S134" s="19" t="s">
        <v>1316</v>
      </c>
      <c r="T134" s="19" t="s">
        <v>1317</v>
      </c>
      <c r="U134" s="19" t="s">
        <v>1318</v>
      </c>
      <c r="W134" t="str">
        <f t="shared" si="1"/>
        <v>=A130126996W_Latest</v>
      </c>
      <c r="X134" t="str">
        <f t="shared" si="0"/>
        <v>=A130157236J_Latest</v>
      </c>
      <c r="Y134" t="str">
        <f t="shared" si="0"/>
        <v>=A130142116L_Latest</v>
      </c>
      <c r="Z134" t="str">
        <f t="shared" si="0"/>
        <v>=A130134556T_Latest</v>
      </c>
      <c r="AA134" t="str">
        <f t="shared" si="0"/>
        <v>=A130164796L_Latest</v>
      </c>
      <c r="AB134" t="str">
        <f t="shared" si="0"/>
        <v>=A130149676L_Latest</v>
      </c>
      <c r="AC134" t="str">
        <f t="shared" si="0"/>
        <v>=A130129516C_Latest</v>
      </c>
      <c r="AD134" t="str">
        <f t="shared" si="0"/>
        <v>=A130159756X_Latest</v>
      </c>
      <c r="AE134" t="str">
        <f t="shared" si="0"/>
        <v>=A130144636C_Latest</v>
      </c>
      <c r="AF134" t="str">
        <f t="shared" si="0"/>
        <v>=A130137076K_Latest</v>
      </c>
      <c r="AG134" t="str">
        <f t="shared" si="0"/>
        <v>=A130167316V_Latest</v>
      </c>
      <c r="AH134" t="str">
        <f t="shared" si="0"/>
        <v>=A130152196K_Latest</v>
      </c>
      <c r="AI134" t="str">
        <f t="shared" si="0"/>
        <v>=A130139596A_Latest</v>
      </c>
      <c r="AJ134" t="str">
        <f t="shared" si="0"/>
        <v>=A130169836K_Latest</v>
      </c>
      <c r="AK134" t="str">
        <f t="shared" si="0"/>
        <v>=A130154716R_Latest</v>
      </c>
      <c r="AL134" t="str">
        <f t="shared" si="0"/>
        <v>=A130132036A_Latest</v>
      </c>
      <c r="AM134" t="str">
        <f t="shared" si="0"/>
        <v>=A130162276W_Latest</v>
      </c>
      <c r="AN134" t="str">
        <f t="shared" si="0"/>
        <v>=A130147156W_Latest</v>
      </c>
    </row>
    <row r="135" spans="1:40" hidden="1">
      <c r="A135" s="43"/>
      <c r="B135" s="50" t="s">
        <v>2995</v>
      </c>
      <c r="C135" s="73">
        <v>10</v>
      </c>
      <c r="D135" s="19" t="s">
        <v>292</v>
      </c>
      <c r="E135" s="19" t="s">
        <v>293</v>
      </c>
      <c r="F135" s="19" t="s">
        <v>294</v>
      </c>
      <c r="G135" s="19" t="s">
        <v>399</v>
      </c>
      <c r="H135" s="19" t="s">
        <v>400</v>
      </c>
      <c r="I135" s="19" t="s">
        <v>401</v>
      </c>
      <c r="J135" s="19" t="s">
        <v>504</v>
      </c>
      <c r="K135" s="19" t="s">
        <v>505</v>
      </c>
      <c r="L135" s="19" t="s">
        <v>506</v>
      </c>
      <c r="M135" s="19" t="s">
        <v>859</v>
      </c>
      <c r="N135" s="19" t="s">
        <v>860</v>
      </c>
      <c r="O135" s="19" t="s">
        <v>861</v>
      </c>
      <c r="P135" s="19" t="s">
        <v>964</v>
      </c>
      <c r="Q135" s="19" t="s">
        <v>965</v>
      </c>
      <c r="R135" s="19" t="s">
        <v>966</v>
      </c>
      <c r="S135" s="19" t="s">
        <v>1319</v>
      </c>
      <c r="T135" s="19" t="s">
        <v>1320</v>
      </c>
      <c r="U135" s="19" t="s">
        <v>1321</v>
      </c>
      <c r="W135" t="str">
        <f t="shared" si="1"/>
        <v>=A130126940K_Latest</v>
      </c>
      <c r="X135" t="str">
        <f t="shared" si="0"/>
        <v>=A130157180J_Latest</v>
      </c>
      <c r="Y135" t="str">
        <f t="shared" si="0"/>
        <v>=A130142060L_Latest</v>
      </c>
      <c r="Z135" t="str">
        <f t="shared" si="0"/>
        <v>=A130134500F_Latest</v>
      </c>
      <c r="AA135" t="str">
        <f t="shared" si="0"/>
        <v>=A130164740A_Latest</v>
      </c>
      <c r="AB135" t="str">
        <f t="shared" si="0"/>
        <v>=A130149620A_Latest</v>
      </c>
      <c r="AC135" t="str">
        <f t="shared" si="0"/>
        <v>=A130129460C_Latest</v>
      </c>
      <c r="AD135" t="str">
        <f t="shared" si="0"/>
        <v>=A130159700L_Latest</v>
      </c>
      <c r="AE135" t="str">
        <f t="shared" si="0"/>
        <v>=A130144580C_Latest</v>
      </c>
      <c r="AF135" t="str">
        <f t="shared" si="0"/>
        <v>=A130137020X_Latest</v>
      </c>
      <c r="AG135" t="str">
        <f t="shared" si="0"/>
        <v>=A130167260V_Latest</v>
      </c>
      <c r="AH135" t="str">
        <f t="shared" si="0"/>
        <v>=A130152140X_Latest</v>
      </c>
      <c r="AI135" t="str">
        <f t="shared" si="0"/>
        <v>=A130139540R_Latest</v>
      </c>
      <c r="AJ135" t="str">
        <f t="shared" si="0"/>
        <v>=A130169780K_Latest</v>
      </c>
      <c r="AK135" t="str">
        <f t="shared" si="0"/>
        <v>=A130154660R_Latest</v>
      </c>
      <c r="AL135" t="str">
        <f t="shared" si="0"/>
        <v>=A130131980X_Latest</v>
      </c>
      <c r="AM135" t="str">
        <f t="shared" si="0"/>
        <v>=A130162220K_Latest</v>
      </c>
      <c r="AN135" t="str">
        <f t="shared" si="0"/>
        <v>=A130147100K_Latest</v>
      </c>
    </row>
    <row r="136" spans="1:40" hidden="1">
      <c r="A136" s="43"/>
      <c r="B136" s="51" t="s">
        <v>2996</v>
      </c>
      <c r="C136" s="73">
        <v>11</v>
      </c>
      <c r="D136" s="19" t="s">
        <v>295</v>
      </c>
      <c r="E136" s="19" t="s">
        <v>296</v>
      </c>
      <c r="F136" s="19" t="s">
        <v>297</v>
      </c>
      <c r="G136" s="19" t="s">
        <v>402</v>
      </c>
      <c r="H136" s="19" t="s">
        <v>403</v>
      </c>
      <c r="I136" s="19" t="s">
        <v>404</v>
      </c>
      <c r="J136" s="19" t="s">
        <v>507</v>
      </c>
      <c r="K136" s="19" t="s">
        <v>508</v>
      </c>
      <c r="L136" s="19" t="s">
        <v>509</v>
      </c>
      <c r="M136" s="19" t="s">
        <v>862</v>
      </c>
      <c r="N136" s="19" t="s">
        <v>863</v>
      </c>
      <c r="O136" s="19" t="s">
        <v>864</v>
      </c>
      <c r="P136" s="19" t="s">
        <v>967</v>
      </c>
      <c r="Q136" s="19" t="s">
        <v>968</v>
      </c>
      <c r="R136" s="19" t="s">
        <v>969</v>
      </c>
      <c r="S136" s="19" t="s">
        <v>1322</v>
      </c>
      <c r="T136" s="19" t="s">
        <v>1323</v>
      </c>
      <c r="U136" s="19" t="s">
        <v>1324</v>
      </c>
      <c r="W136" t="str">
        <f t="shared" si="1"/>
        <v>=A130127004L_Latest</v>
      </c>
      <c r="X136" t="str">
        <f t="shared" si="0"/>
        <v>=A130157244J_Latest</v>
      </c>
      <c r="Y136" t="str">
        <f t="shared" si="0"/>
        <v>=A130142124L_Latest</v>
      </c>
      <c r="Z136" t="str">
        <f t="shared" si="0"/>
        <v>=A130134564T_Latest</v>
      </c>
      <c r="AA136" t="str">
        <f t="shared" si="0"/>
        <v>=A130164804A_Latest</v>
      </c>
      <c r="AB136" t="str">
        <f t="shared" si="0"/>
        <v>=A130149684L_Latest</v>
      </c>
      <c r="AC136" t="str">
        <f t="shared" si="0"/>
        <v>=A130129524C_Latest</v>
      </c>
      <c r="AD136" t="str">
        <f t="shared" si="0"/>
        <v>=A130159764X_Latest</v>
      </c>
      <c r="AE136" t="str">
        <f t="shared" si="0"/>
        <v>=A130144644C_Latest</v>
      </c>
      <c r="AF136" t="str">
        <f t="shared" si="0"/>
        <v>=A130137084K_Latest</v>
      </c>
      <c r="AG136" t="str">
        <f t="shared" si="0"/>
        <v>=A130167324V_Latest</v>
      </c>
      <c r="AH136" t="str">
        <f t="shared" si="0"/>
        <v>=A130152204X_Latest</v>
      </c>
      <c r="AI136" t="str">
        <f t="shared" si="0"/>
        <v>=A130139604R_Latest</v>
      </c>
      <c r="AJ136" t="str">
        <f t="shared" si="0"/>
        <v>=A130169844K_Latest</v>
      </c>
      <c r="AK136" t="str">
        <f t="shared" si="0"/>
        <v>=A130154724R_Latest</v>
      </c>
      <c r="AL136" t="str">
        <f t="shared" si="0"/>
        <v>=A130132044A_Latest</v>
      </c>
      <c r="AM136" t="str">
        <f t="shared" si="0"/>
        <v>=A130162284W_Latest</v>
      </c>
      <c r="AN136" t="str">
        <f t="shared" si="0"/>
        <v>=A130147164W_Latest</v>
      </c>
    </row>
    <row r="137" spans="1:40" hidden="1">
      <c r="A137" s="43"/>
      <c r="B137" s="51" t="s">
        <v>2997</v>
      </c>
      <c r="C137" s="73">
        <v>12</v>
      </c>
      <c r="D137" s="19" t="s">
        <v>298</v>
      </c>
      <c r="E137" s="19" t="s">
        <v>299</v>
      </c>
      <c r="F137" s="19" t="s">
        <v>300</v>
      </c>
      <c r="G137" s="19" t="s">
        <v>405</v>
      </c>
      <c r="H137" s="19" t="s">
        <v>406</v>
      </c>
      <c r="I137" s="19" t="s">
        <v>407</v>
      </c>
      <c r="J137" s="19" t="s">
        <v>510</v>
      </c>
      <c r="K137" s="19" t="s">
        <v>511</v>
      </c>
      <c r="L137" s="19" t="s">
        <v>512</v>
      </c>
      <c r="M137" s="19" t="s">
        <v>865</v>
      </c>
      <c r="N137" s="19" t="s">
        <v>866</v>
      </c>
      <c r="O137" s="19" t="s">
        <v>867</v>
      </c>
      <c r="P137" s="19" t="s">
        <v>970</v>
      </c>
      <c r="Q137" s="19" t="s">
        <v>971</v>
      </c>
      <c r="R137" s="19" t="s">
        <v>972</v>
      </c>
      <c r="S137" s="19" t="s">
        <v>1325</v>
      </c>
      <c r="T137" s="19" t="s">
        <v>1326</v>
      </c>
      <c r="U137" s="19" t="s">
        <v>1327</v>
      </c>
      <c r="W137" t="str">
        <f t="shared" si="1"/>
        <v>=A130126828K_Latest</v>
      </c>
      <c r="X137" t="str">
        <f t="shared" si="0"/>
        <v>=A130157068J_Latest</v>
      </c>
      <c r="Y137" t="str">
        <f t="shared" si="0"/>
        <v>=A130141948K_Latest</v>
      </c>
      <c r="Z137" t="str">
        <f t="shared" si="0"/>
        <v>=A130134388T_Latest</v>
      </c>
      <c r="AA137" t="str">
        <f t="shared" si="0"/>
        <v>=A130164628A_Latest</v>
      </c>
      <c r="AB137" t="str">
        <f t="shared" si="0"/>
        <v>=A130149508A_Latest</v>
      </c>
      <c r="AC137" t="str">
        <f t="shared" si="0"/>
        <v>=A130129348C_Latest</v>
      </c>
      <c r="AD137" t="str">
        <f t="shared" si="0"/>
        <v>=A130159588X_Latest</v>
      </c>
      <c r="AE137" t="str">
        <f t="shared" si="0"/>
        <v>=A130144468C_Latest</v>
      </c>
      <c r="AF137" t="str">
        <f t="shared" si="0"/>
        <v>=A130136908W_Latest</v>
      </c>
      <c r="AG137" t="str">
        <f t="shared" si="0"/>
        <v>=A130167148V_Latest</v>
      </c>
      <c r="AH137" t="str">
        <f t="shared" si="0"/>
        <v>=A130152028X_Latest</v>
      </c>
      <c r="AI137" t="str">
        <f t="shared" si="0"/>
        <v>=A130139428R_Latest</v>
      </c>
      <c r="AJ137" t="str">
        <f t="shared" si="0"/>
        <v>=A130169668K_Latest</v>
      </c>
      <c r="AK137" t="str">
        <f t="shared" si="0"/>
        <v>=A130154548R_Latest</v>
      </c>
      <c r="AL137" t="str">
        <f t="shared" si="0"/>
        <v>=A130131868X_Latest</v>
      </c>
      <c r="AM137" t="str">
        <f t="shared" si="0"/>
        <v>=A130162108K_Latest</v>
      </c>
      <c r="AN137" t="str">
        <f t="shared" si="0"/>
        <v>=A130146988V_Latest</v>
      </c>
    </row>
    <row r="138" spans="1:40" hidden="1">
      <c r="A138" s="43"/>
      <c r="B138" s="52" t="s">
        <v>2998</v>
      </c>
      <c r="C138" s="73">
        <v>13</v>
      </c>
      <c r="D138" s="19" t="s">
        <v>301</v>
      </c>
      <c r="E138" s="19" t="s">
        <v>302</v>
      </c>
      <c r="F138" s="19" t="s">
        <v>303</v>
      </c>
      <c r="G138" s="19" t="s">
        <v>408</v>
      </c>
      <c r="H138" s="19" t="s">
        <v>409</v>
      </c>
      <c r="I138" s="19" t="s">
        <v>410</v>
      </c>
      <c r="J138" s="19" t="s">
        <v>513</v>
      </c>
      <c r="K138" s="19" t="s">
        <v>764</v>
      </c>
      <c r="L138" s="19" t="s">
        <v>765</v>
      </c>
      <c r="M138" s="19" t="s">
        <v>868</v>
      </c>
      <c r="N138" s="19" t="s">
        <v>869</v>
      </c>
      <c r="O138" s="19" t="s">
        <v>870</v>
      </c>
      <c r="P138" s="19" t="s">
        <v>973</v>
      </c>
      <c r="Q138" s="19" t="s">
        <v>974</v>
      </c>
      <c r="R138" s="19" t="s">
        <v>975</v>
      </c>
      <c r="S138" s="19" t="s">
        <v>1328</v>
      </c>
      <c r="T138" s="19" t="s">
        <v>1329</v>
      </c>
      <c r="U138" s="19" t="s">
        <v>1330</v>
      </c>
      <c r="W138" t="str">
        <f t="shared" si="1"/>
        <v>=A130126740T_Latest</v>
      </c>
      <c r="X138" t="str">
        <f t="shared" si="0"/>
        <v>=A130156980L_Latest</v>
      </c>
      <c r="Y138" t="str">
        <f t="shared" si="0"/>
        <v>=A130141860T_Latest</v>
      </c>
      <c r="Z138" t="str">
        <f t="shared" si="0"/>
        <v>=A130134300L_Latest</v>
      </c>
      <c r="AA138" t="str">
        <f t="shared" si="0"/>
        <v>=A130164540J_Latest</v>
      </c>
      <c r="AB138" t="str">
        <f t="shared" si="0"/>
        <v>=A130149420J_Latest</v>
      </c>
      <c r="AC138" t="str">
        <f t="shared" si="0"/>
        <v>=A130129260K_Latest</v>
      </c>
      <c r="AD138" t="str">
        <f t="shared" si="0"/>
        <v>=A130159500V_Latest</v>
      </c>
      <c r="AE138" t="str">
        <f t="shared" si="0"/>
        <v>=A130144380K_Latest</v>
      </c>
      <c r="AF138" t="str">
        <f t="shared" si="0"/>
        <v>=A130136820C_Latest</v>
      </c>
      <c r="AG138" t="str">
        <f t="shared" si="0"/>
        <v>=A130167060A_Latest</v>
      </c>
      <c r="AH138" t="str">
        <f t="shared" si="0"/>
        <v>=A130151940C_Latest</v>
      </c>
      <c r="AI138" t="str">
        <f t="shared" si="0"/>
        <v>=A130139340W_Latest</v>
      </c>
      <c r="AJ138" t="str">
        <f t="shared" si="0"/>
        <v>=A130169580T_Latest</v>
      </c>
      <c r="AK138" t="str">
        <f t="shared" si="0"/>
        <v>=A130154460W_Latest</v>
      </c>
      <c r="AL138" t="str">
        <f t="shared" si="0"/>
        <v>=A130131780F_Latest</v>
      </c>
      <c r="AM138" t="str">
        <f t="shared" si="0"/>
        <v>=A130162020T_Latest</v>
      </c>
      <c r="AN138" t="str">
        <f t="shared" si="0"/>
        <v>=A130146900R_Latest</v>
      </c>
    </row>
    <row r="139" spans="1:40" hidden="1">
      <c r="A139" s="43"/>
      <c r="B139" s="51" t="s">
        <v>2999</v>
      </c>
      <c r="C139" s="73">
        <v>14</v>
      </c>
      <c r="D139" s="19" t="s">
        <v>304</v>
      </c>
      <c r="E139" s="19" t="s">
        <v>305</v>
      </c>
      <c r="F139" s="19" t="s">
        <v>306</v>
      </c>
      <c r="G139" s="19" t="s">
        <v>411</v>
      </c>
      <c r="H139" s="19" t="s">
        <v>412</v>
      </c>
      <c r="I139" s="19" t="s">
        <v>413</v>
      </c>
      <c r="J139" s="19" t="s">
        <v>766</v>
      </c>
      <c r="K139" s="19" t="s">
        <v>767</v>
      </c>
      <c r="L139" s="19" t="s">
        <v>768</v>
      </c>
      <c r="M139" s="19" t="s">
        <v>871</v>
      </c>
      <c r="N139" s="19" t="s">
        <v>872</v>
      </c>
      <c r="O139" s="19" t="s">
        <v>873</v>
      </c>
      <c r="P139" s="19" t="s">
        <v>976</v>
      </c>
      <c r="Q139" s="19" t="s">
        <v>977</v>
      </c>
      <c r="R139" s="19" t="s">
        <v>978</v>
      </c>
      <c r="S139" s="19" t="s">
        <v>1331</v>
      </c>
      <c r="T139" s="19" t="s">
        <v>1332</v>
      </c>
      <c r="U139" s="19" t="s">
        <v>1333</v>
      </c>
      <c r="W139" t="str">
        <f t="shared" si="1"/>
        <v>=A130126764K_Latest</v>
      </c>
      <c r="X139" t="str">
        <f t="shared" si="0"/>
        <v>=A130157004W_Latest</v>
      </c>
      <c r="Y139" t="str">
        <f t="shared" si="0"/>
        <v>=A130141884K_Latest</v>
      </c>
      <c r="Z139" t="str">
        <f t="shared" si="0"/>
        <v>=A130134324F_Latest</v>
      </c>
      <c r="AA139" t="str">
        <f t="shared" si="0"/>
        <v>=A130164564A_Latest</v>
      </c>
      <c r="AB139" t="str">
        <f t="shared" si="0"/>
        <v>=A130149444A_Latest</v>
      </c>
      <c r="AC139" t="str">
        <f t="shared" si="0"/>
        <v>=A130129284C_Latest</v>
      </c>
      <c r="AD139" t="str">
        <f t="shared" si="0"/>
        <v>=A130159524L_Latest</v>
      </c>
      <c r="AE139" t="str">
        <f t="shared" si="0"/>
        <v>=A130144404T_Latest</v>
      </c>
      <c r="AF139" t="str">
        <f t="shared" si="0"/>
        <v>=A130136844W_Latest</v>
      </c>
      <c r="AG139" t="str">
        <f t="shared" si="0"/>
        <v>=A130167084V_Latest</v>
      </c>
      <c r="AH139" t="str">
        <f t="shared" si="0"/>
        <v>=A130151964W_Latest</v>
      </c>
      <c r="AI139" t="str">
        <f t="shared" si="0"/>
        <v>=A130139364R_Latest</v>
      </c>
      <c r="AJ139" t="str">
        <f t="shared" si="0"/>
        <v>=A130169604X_Latest</v>
      </c>
      <c r="AK139" t="str">
        <f t="shared" si="0"/>
        <v>=A130154484R_Latest</v>
      </c>
      <c r="AL139" t="str">
        <f t="shared" si="0"/>
        <v>=A130131804L_Latest</v>
      </c>
      <c r="AM139" t="str">
        <f t="shared" si="0"/>
        <v>=A130162044K_Latest</v>
      </c>
      <c r="AN139" t="str">
        <f t="shared" si="0"/>
        <v>=A130146924J_Latest</v>
      </c>
    </row>
    <row r="140" spans="1:40" hidden="1">
      <c r="A140" s="53" t="s">
        <v>3000</v>
      </c>
      <c r="B140" s="54"/>
      <c r="C140" s="73">
        <v>15</v>
      </c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</row>
    <row r="141" spans="1:40" hidden="1">
      <c r="A141" s="43"/>
      <c r="B141" s="49" t="s">
        <v>3001</v>
      </c>
      <c r="C141" s="73">
        <v>16</v>
      </c>
      <c r="D141" s="19" t="s">
        <v>307</v>
      </c>
      <c r="E141" s="19" t="s">
        <v>308</v>
      </c>
      <c r="F141" s="19" t="s">
        <v>309</v>
      </c>
      <c r="G141" s="19" t="s">
        <v>414</v>
      </c>
      <c r="H141" s="19" t="s">
        <v>415</v>
      </c>
      <c r="I141" s="19" t="s">
        <v>416</v>
      </c>
      <c r="J141" s="19" t="s">
        <v>769</v>
      </c>
      <c r="K141" s="19" t="s">
        <v>770</v>
      </c>
      <c r="L141" s="19" t="s">
        <v>771</v>
      </c>
      <c r="M141" s="19" t="s">
        <v>874</v>
      </c>
      <c r="N141" s="19" t="s">
        <v>875</v>
      </c>
      <c r="O141" s="19" t="s">
        <v>876</v>
      </c>
      <c r="P141" s="19" t="s">
        <v>979</v>
      </c>
      <c r="Q141" s="19" t="s">
        <v>980</v>
      </c>
      <c r="R141" s="19" t="s">
        <v>981</v>
      </c>
      <c r="S141" s="19" t="s">
        <v>1334</v>
      </c>
      <c r="T141" s="19" t="s">
        <v>1335</v>
      </c>
      <c r="U141" s="19" t="s">
        <v>1336</v>
      </c>
      <c r="W141" t="str">
        <f t="shared" si="1"/>
        <v>=A130126892C_Latest</v>
      </c>
      <c r="X141" t="str">
        <f t="shared" si="0"/>
        <v>=A130157132R_Latest</v>
      </c>
      <c r="Y141" t="str">
        <f t="shared" si="0"/>
        <v>=A130142012V_Latest</v>
      </c>
      <c r="Z141" t="str">
        <f t="shared" si="0"/>
        <v>=A130134452X_Latest</v>
      </c>
      <c r="AA141" t="str">
        <f t="shared" si="0"/>
        <v>=A130164692V_Latest</v>
      </c>
      <c r="AB141" t="str">
        <f t="shared" si="0"/>
        <v>=A130149572V_Latest</v>
      </c>
      <c r="AC141" t="str">
        <f t="shared" si="0"/>
        <v>=A130129412K_Latest</v>
      </c>
      <c r="AD141" t="str">
        <f t="shared" si="0"/>
        <v>=A130159652F_Latest</v>
      </c>
      <c r="AE141" t="str">
        <f t="shared" si="0"/>
        <v>=A130144532K_Latest</v>
      </c>
      <c r="AF141" t="str">
        <f t="shared" si="0"/>
        <v>=A130136972R_Latest</v>
      </c>
      <c r="AG141" t="str">
        <f t="shared" si="0"/>
        <v>=A130167212A_Latest</v>
      </c>
      <c r="AH141" t="str">
        <f t="shared" si="0"/>
        <v>=A130152092T_Latest</v>
      </c>
      <c r="AI141" t="str">
        <f t="shared" si="0"/>
        <v>=A130139492J_Latest</v>
      </c>
      <c r="AJ141" t="str">
        <f t="shared" si="0"/>
        <v>=A130169732T_Latest</v>
      </c>
      <c r="AK141" t="str">
        <f t="shared" si="0"/>
        <v>=A130154612W_Latest</v>
      </c>
      <c r="AL141" t="str">
        <f t="shared" si="0"/>
        <v>=A130131932F_Latest</v>
      </c>
      <c r="AM141" t="str">
        <f t="shared" si="0"/>
        <v>=A130162172C_Latest</v>
      </c>
      <c r="AN141" t="str">
        <f t="shared" si="0"/>
        <v>=A130147052C_Latest</v>
      </c>
    </row>
    <row r="142" spans="1:40" hidden="1">
      <c r="A142" s="43"/>
      <c r="B142" s="49"/>
      <c r="C142" s="73">
        <v>17</v>
      </c>
      <c r="D142" s="19" t="s">
        <v>315</v>
      </c>
      <c r="E142" s="19" t="s">
        <v>316</v>
      </c>
      <c r="F142" s="19" t="s">
        <v>317</v>
      </c>
      <c r="G142" s="19" t="s">
        <v>420</v>
      </c>
      <c r="H142" s="19" t="s">
        <v>421</v>
      </c>
      <c r="I142" s="19" t="s">
        <v>422</v>
      </c>
      <c r="J142" s="19" t="s">
        <v>775</v>
      </c>
      <c r="K142" s="19" t="s">
        <v>776</v>
      </c>
      <c r="L142" s="19" t="s">
        <v>777</v>
      </c>
      <c r="M142" s="19" t="s">
        <v>880</v>
      </c>
      <c r="N142" s="19" t="s">
        <v>881</v>
      </c>
      <c r="O142" s="19" t="s">
        <v>882</v>
      </c>
      <c r="P142" s="19" t="s">
        <v>985</v>
      </c>
      <c r="Q142" s="19" t="s">
        <v>986</v>
      </c>
      <c r="R142" s="19" t="s">
        <v>987</v>
      </c>
      <c r="S142" s="19" t="s">
        <v>1340</v>
      </c>
      <c r="T142" s="19" t="s">
        <v>1341</v>
      </c>
      <c r="U142" s="19" t="s">
        <v>1342</v>
      </c>
      <c r="W142" t="str">
        <f t="shared" si="1"/>
        <v>=A130126814W_Latest</v>
      </c>
      <c r="X142" t="str">
        <f t="shared" si="1"/>
        <v>=A130157054V_Latest</v>
      </c>
      <c r="Y142" t="str">
        <f t="shared" si="1"/>
        <v>=A130141934W_Latest</v>
      </c>
      <c r="Z142" t="str">
        <f t="shared" si="1"/>
        <v>=A130134374C_Latest</v>
      </c>
      <c r="AA142" t="str">
        <f t="shared" si="1"/>
        <v>=A130164614L_Latest</v>
      </c>
      <c r="AB142" t="str">
        <f t="shared" si="1"/>
        <v>=A130149494X_Latest</v>
      </c>
      <c r="AC142" t="str">
        <f t="shared" si="1"/>
        <v>=A130129334R_Latest</v>
      </c>
      <c r="AD142" t="str">
        <f t="shared" si="1"/>
        <v>=A130159574K_Latest</v>
      </c>
      <c r="AE142" t="str">
        <f t="shared" si="1"/>
        <v>=A130144454R_Latest</v>
      </c>
      <c r="AF142" t="str">
        <f t="shared" si="1"/>
        <v>=A130136894V_Latest</v>
      </c>
      <c r="AG142" t="str">
        <f t="shared" si="1"/>
        <v>=A130167134F_Latest</v>
      </c>
      <c r="AH142" t="str">
        <f t="shared" si="1"/>
        <v>=A130152014K_Latest</v>
      </c>
      <c r="AI142" t="str">
        <f t="shared" si="1"/>
        <v>=A130139414A_Latest</v>
      </c>
      <c r="AJ142" t="str">
        <f t="shared" si="1"/>
        <v>=A130169654W_Latest</v>
      </c>
      <c r="AK142" t="str">
        <f t="shared" si="1"/>
        <v>=A130154534A_Latest</v>
      </c>
      <c r="AL142" t="str">
        <f t="shared" si="1"/>
        <v>=A130131854K_Latest</v>
      </c>
      <c r="AM142" t="str">
        <f t="shared" ref="AM142:AN162" si="2">"="&amp;T142&amp;"_Latest"</f>
        <v>=A130162094J_Latest</v>
      </c>
      <c r="AN142" t="str">
        <f t="shared" si="2"/>
        <v>=A130146974F_Latest</v>
      </c>
    </row>
    <row r="143" spans="1:40" hidden="1">
      <c r="A143" s="43"/>
      <c r="B143" s="49" t="s">
        <v>3003</v>
      </c>
      <c r="C143" s="73">
        <v>18</v>
      </c>
      <c r="D143" s="19" t="s">
        <v>310</v>
      </c>
      <c r="E143" s="19" t="s">
        <v>311</v>
      </c>
      <c r="F143" s="19" t="s">
        <v>312</v>
      </c>
      <c r="G143" s="19" t="s">
        <v>417</v>
      </c>
      <c r="H143" s="19" t="s">
        <v>418</v>
      </c>
      <c r="I143" s="19" t="s">
        <v>419</v>
      </c>
      <c r="J143" s="19" t="s">
        <v>772</v>
      </c>
      <c r="K143" s="19" t="s">
        <v>773</v>
      </c>
      <c r="L143" s="19" t="s">
        <v>774</v>
      </c>
      <c r="M143" s="19" t="s">
        <v>877</v>
      </c>
      <c r="N143" s="19" t="s">
        <v>878</v>
      </c>
      <c r="O143" s="19" t="s">
        <v>879</v>
      </c>
      <c r="P143" s="19" t="s">
        <v>982</v>
      </c>
      <c r="Q143" s="19" t="s">
        <v>983</v>
      </c>
      <c r="R143" s="19" t="s">
        <v>984</v>
      </c>
      <c r="S143" s="19" t="s">
        <v>1337</v>
      </c>
      <c r="T143" s="19" t="s">
        <v>1338</v>
      </c>
      <c r="U143" s="19" t="s">
        <v>1339</v>
      </c>
      <c r="W143" t="str">
        <f t="shared" si="1"/>
        <v>=A130126772K_Latest</v>
      </c>
      <c r="X143" t="str">
        <f t="shared" si="1"/>
        <v>=A130157012W_Latest</v>
      </c>
      <c r="Y143" t="str">
        <f t="shared" si="1"/>
        <v>=A130141892K_Latest</v>
      </c>
      <c r="Z143" t="str">
        <f t="shared" si="1"/>
        <v>=A130134332F_Latest</v>
      </c>
      <c r="AA143" t="str">
        <f t="shared" si="1"/>
        <v>=A130164572A_Latest</v>
      </c>
      <c r="AB143" t="str">
        <f t="shared" si="1"/>
        <v>=A130149452A_Latest</v>
      </c>
      <c r="AC143" t="str">
        <f t="shared" si="1"/>
        <v>=A130129292C_Latest</v>
      </c>
      <c r="AD143" t="str">
        <f t="shared" si="1"/>
        <v>=A130159532L_Latest</v>
      </c>
      <c r="AE143" t="str">
        <f t="shared" si="1"/>
        <v>=A130144412T_Latest</v>
      </c>
      <c r="AF143" t="str">
        <f t="shared" si="1"/>
        <v>=A130136852W_Latest</v>
      </c>
      <c r="AG143" t="str">
        <f t="shared" si="1"/>
        <v>=A130167092V_Latest</v>
      </c>
      <c r="AH143" t="str">
        <f t="shared" si="1"/>
        <v>=A130151972W_Latest</v>
      </c>
      <c r="AI143" t="str">
        <f t="shared" si="1"/>
        <v>=A130139372R_Latest</v>
      </c>
      <c r="AJ143" t="str">
        <f t="shared" si="1"/>
        <v>=A130169612X_Latest</v>
      </c>
      <c r="AK143" t="str">
        <f t="shared" si="1"/>
        <v>=A130154492R_Latest</v>
      </c>
      <c r="AL143" t="str">
        <f t="shared" si="1"/>
        <v>=A130131812L_Latest</v>
      </c>
      <c r="AM143" t="str">
        <f t="shared" si="2"/>
        <v>=A130162052K_Latest</v>
      </c>
      <c r="AN143" t="str">
        <f t="shared" si="2"/>
        <v>=A130146932J_Latest</v>
      </c>
    </row>
    <row r="144" spans="1:40" hidden="1">
      <c r="A144" s="53" t="s">
        <v>3004</v>
      </c>
      <c r="B144" s="78"/>
      <c r="C144" s="73">
        <v>19</v>
      </c>
      <c r="D144" s="19" t="s">
        <v>262</v>
      </c>
      <c r="E144" s="19" t="s">
        <v>263</v>
      </c>
      <c r="F144" s="19" t="s">
        <v>264</v>
      </c>
      <c r="G144" s="19" t="s">
        <v>369</v>
      </c>
      <c r="H144" s="19" t="s">
        <v>370</v>
      </c>
      <c r="I144" s="19" t="s">
        <v>371</v>
      </c>
      <c r="J144" s="19" t="s">
        <v>474</v>
      </c>
      <c r="K144" s="19" t="s">
        <v>475</v>
      </c>
      <c r="L144" s="19" t="s">
        <v>476</v>
      </c>
      <c r="M144" s="19" t="s">
        <v>829</v>
      </c>
      <c r="N144" s="19" t="s">
        <v>830</v>
      </c>
      <c r="O144" s="19" t="s">
        <v>831</v>
      </c>
      <c r="P144" s="19" t="s">
        <v>934</v>
      </c>
      <c r="Q144" s="19" t="s">
        <v>935</v>
      </c>
      <c r="R144" s="19" t="s">
        <v>936</v>
      </c>
      <c r="S144" s="19" t="s">
        <v>1289</v>
      </c>
      <c r="T144" s="19" t="s">
        <v>1290</v>
      </c>
      <c r="U144" s="19" t="s">
        <v>1291</v>
      </c>
      <c r="W144" t="str">
        <f t="shared" si="1"/>
        <v>=A130126900T_Latest</v>
      </c>
      <c r="X144" t="str">
        <f t="shared" si="1"/>
        <v>=A130157140R_Latest</v>
      </c>
      <c r="Y144" t="str">
        <f t="shared" si="1"/>
        <v>=A130142020V_Latest</v>
      </c>
      <c r="Z144" t="str">
        <f t="shared" si="1"/>
        <v>=A130134460X_Latest</v>
      </c>
      <c r="AA144" t="str">
        <f t="shared" si="1"/>
        <v>=A130164700J_Latest</v>
      </c>
      <c r="AB144" t="str">
        <f t="shared" si="1"/>
        <v>=A130149580V_Latest</v>
      </c>
      <c r="AC144" t="str">
        <f t="shared" si="1"/>
        <v>=A130129420K_Latest</v>
      </c>
      <c r="AD144" t="str">
        <f t="shared" si="1"/>
        <v>=A130159660F_Latest</v>
      </c>
      <c r="AE144" t="str">
        <f t="shared" si="1"/>
        <v>=A130144540K_Latest</v>
      </c>
      <c r="AF144" t="str">
        <f t="shared" si="1"/>
        <v>=A130136980R_Latest</v>
      </c>
      <c r="AG144" t="str">
        <f t="shared" si="1"/>
        <v>=A130167220A_Latest</v>
      </c>
      <c r="AH144" t="str">
        <f t="shared" si="1"/>
        <v>=A130152100F_Latest</v>
      </c>
      <c r="AI144" t="str">
        <f t="shared" si="1"/>
        <v>=A130139500W_Latest</v>
      </c>
      <c r="AJ144" t="str">
        <f t="shared" si="1"/>
        <v>=A130169740T_Latest</v>
      </c>
      <c r="AK144" t="str">
        <f t="shared" si="1"/>
        <v>=A130154620W_Latest</v>
      </c>
      <c r="AL144" t="str">
        <f t="shared" si="1"/>
        <v>=A130131940F_Latest</v>
      </c>
      <c r="AM144" t="str">
        <f t="shared" si="2"/>
        <v>=A130162180C_Latest</v>
      </c>
      <c r="AN144" t="str">
        <f t="shared" si="2"/>
        <v>=A130147060C_Latest</v>
      </c>
    </row>
    <row r="145" spans="1:40" hidden="1">
      <c r="A145" s="79" t="s">
        <v>3005</v>
      </c>
      <c r="B145" s="80"/>
      <c r="C145" s="73">
        <v>20</v>
      </c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</row>
    <row r="146" spans="1:40" hidden="1">
      <c r="A146" s="59" t="s">
        <v>3006</v>
      </c>
      <c r="B146" s="60"/>
      <c r="C146" s="73">
        <v>21</v>
      </c>
      <c r="D146" s="19" t="s">
        <v>321</v>
      </c>
      <c r="E146" s="19" t="s">
        <v>322</v>
      </c>
      <c r="F146" s="19" t="s">
        <v>323</v>
      </c>
      <c r="G146" s="19" t="s">
        <v>426</v>
      </c>
      <c r="H146" s="19" t="s">
        <v>427</v>
      </c>
      <c r="I146" s="19" t="s">
        <v>428</v>
      </c>
      <c r="J146" s="19" t="s">
        <v>781</v>
      </c>
      <c r="K146" s="19" t="s">
        <v>782</v>
      </c>
      <c r="L146" s="19" t="s">
        <v>783</v>
      </c>
      <c r="M146" s="19" t="s">
        <v>886</v>
      </c>
      <c r="N146" s="19" t="s">
        <v>887</v>
      </c>
      <c r="O146" s="19" t="s">
        <v>888</v>
      </c>
      <c r="P146" s="19" t="s">
        <v>991</v>
      </c>
      <c r="Q146" s="19" t="s">
        <v>992</v>
      </c>
      <c r="R146" s="19" t="s">
        <v>993</v>
      </c>
      <c r="S146" s="19" t="s">
        <v>1346</v>
      </c>
      <c r="T146" s="19" t="s">
        <v>1347</v>
      </c>
      <c r="U146" s="19" t="s">
        <v>1348</v>
      </c>
      <c r="W146" t="str">
        <f t="shared" si="1"/>
        <v>=A130126948C_Latest</v>
      </c>
      <c r="X146" t="str">
        <f t="shared" si="1"/>
        <v>=A130157188A_Latest</v>
      </c>
      <c r="Y146" t="str">
        <f t="shared" si="1"/>
        <v>=A130142068F_Latest</v>
      </c>
      <c r="Z146" t="str">
        <f t="shared" si="1"/>
        <v>=A130134508X_Latest</v>
      </c>
      <c r="AA146" t="str">
        <f t="shared" si="1"/>
        <v>=A130164748V_Latest</v>
      </c>
      <c r="AB146" t="str">
        <f t="shared" si="1"/>
        <v>=A130149628V_Latest</v>
      </c>
      <c r="AC146" t="str">
        <f t="shared" si="1"/>
        <v>=A130129468W_Latest</v>
      </c>
      <c r="AD146" t="str">
        <f t="shared" si="1"/>
        <v>=A130159708F_Latest</v>
      </c>
      <c r="AE146" t="str">
        <f t="shared" si="1"/>
        <v>=A130144588W_Latest</v>
      </c>
      <c r="AF146" t="str">
        <f t="shared" si="1"/>
        <v>=A130137028T_Latest</v>
      </c>
      <c r="AG146" t="str">
        <f t="shared" si="1"/>
        <v>=A130167268L_Latest</v>
      </c>
      <c r="AH146" t="str">
        <f t="shared" si="1"/>
        <v>=A130152148T_Latest</v>
      </c>
      <c r="AI146" t="str">
        <f t="shared" si="1"/>
        <v>=A130139548J_Latest</v>
      </c>
      <c r="AJ146" t="str">
        <f t="shared" si="1"/>
        <v>=A130169788C_Latest</v>
      </c>
      <c r="AK146" t="str">
        <f t="shared" si="1"/>
        <v>=A130154668J_Latest</v>
      </c>
      <c r="AL146" t="str">
        <f t="shared" si="1"/>
        <v>=A130131988T_Latest</v>
      </c>
      <c r="AM146" t="str">
        <f t="shared" si="2"/>
        <v>=A130162228C_Latest</v>
      </c>
      <c r="AN146" t="str">
        <f t="shared" si="2"/>
        <v>=A130147108C_Latest</v>
      </c>
    </row>
    <row r="147" spans="1:40" hidden="1">
      <c r="A147" s="61"/>
      <c r="B147" s="60" t="s">
        <v>3007</v>
      </c>
      <c r="C147" s="73">
        <v>22</v>
      </c>
      <c r="D147" s="19" t="s">
        <v>324</v>
      </c>
      <c r="E147" s="19" t="s">
        <v>325</v>
      </c>
      <c r="F147" s="19" t="s">
        <v>326</v>
      </c>
      <c r="G147" s="19" t="s">
        <v>429</v>
      </c>
      <c r="H147" s="19" t="s">
        <v>430</v>
      </c>
      <c r="I147" s="19" t="s">
        <v>431</v>
      </c>
      <c r="J147" s="19" t="s">
        <v>784</v>
      </c>
      <c r="K147" s="19" t="s">
        <v>785</v>
      </c>
      <c r="L147" s="19" t="s">
        <v>786</v>
      </c>
      <c r="M147" s="19" t="s">
        <v>889</v>
      </c>
      <c r="N147" s="19" t="s">
        <v>890</v>
      </c>
      <c r="O147" s="19" t="s">
        <v>891</v>
      </c>
      <c r="P147" s="19" t="s">
        <v>994</v>
      </c>
      <c r="Q147" s="19" t="s">
        <v>995</v>
      </c>
      <c r="R147" s="19" t="s">
        <v>996</v>
      </c>
      <c r="S147" s="19" t="s">
        <v>1349</v>
      </c>
      <c r="T147" s="19" t="s">
        <v>1350</v>
      </c>
      <c r="U147" s="19" t="s">
        <v>1351</v>
      </c>
      <c r="W147" t="str">
        <f t="shared" si="1"/>
        <v>=A130126956C_Latest</v>
      </c>
      <c r="X147" t="str">
        <f t="shared" si="1"/>
        <v>=A130157196A_Latest</v>
      </c>
      <c r="Y147" t="str">
        <f t="shared" si="1"/>
        <v>=A130142076F_Latest</v>
      </c>
      <c r="Z147" t="str">
        <f t="shared" si="1"/>
        <v>=A130134516X_Latest</v>
      </c>
      <c r="AA147" t="str">
        <f t="shared" si="1"/>
        <v>=A130164756V_Latest</v>
      </c>
      <c r="AB147" t="str">
        <f t="shared" si="1"/>
        <v>=A130149636V_Latest</v>
      </c>
      <c r="AC147" t="str">
        <f t="shared" si="1"/>
        <v>=A130129476W_Latest</v>
      </c>
      <c r="AD147" t="str">
        <f t="shared" si="1"/>
        <v>=A130159716F_Latest</v>
      </c>
      <c r="AE147" t="str">
        <f t="shared" si="1"/>
        <v>=A130144596W_Latest</v>
      </c>
      <c r="AF147" t="str">
        <f t="shared" si="1"/>
        <v>=A130137036T_Latest</v>
      </c>
      <c r="AG147" t="str">
        <f t="shared" si="1"/>
        <v>=A130167276L_Latest</v>
      </c>
      <c r="AH147" t="str">
        <f t="shared" si="1"/>
        <v>=A130152156T_Latest</v>
      </c>
      <c r="AI147" t="str">
        <f t="shared" si="1"/>
        <v>=A130139556J_Latest</v>
      </c>
      <c r="AJ147" t="str">
        <f t="shared" si="1"/>
        <v>=A130169796C_Latest</v>
      </c>
      <c r="AK147" t="str">
        <f t="shared" si="1"/>
        <v>=A130154676J_Latest</v>
      </c>
      <c r="AL147" t="str">
        <f t="shared" si="1"/>
        <v>=A130131996T_Latest</v>
      </c>
      <c r="AM147" t="str">
        <f t="shared" si="2"/>
        <v>=A130162236C_Latest</v>
      </c>
      <c r="AN147" t="str">
        <f t="shared" si="2"/>
        <v>=A130147116C_Latest</v>
      </c>
    </row>
    <row r="148" spans="1:40" hidden="1">
      <c r="A148" s="61"/>
      <c r="B148" s="62" t="s">
        <v>3008</v>
      </c>
      <c r="C148" s="73">
        <v>23</v>
      </c>
      <c r="D148" s="19" t="s">
        <v>327</v>
      </c>
      <c r="E148" s="19" t="s">
        <v>328</v>
      </c>
      <c r="F148" s="19" t="s">
        <v>329</v>
      </c>
      <c r="G148" s="19" t="s">
        <v>432</v>
      </c>
      <c r="H148" s="19" t="s">
        <v>433</v>
      </c>
      <c r="I148" s="19" t="s">
        <v>434</v>
      </c>
      <c r="J148" s="19" t="s">
        <v>787</v>
      </c>
      <c r="K148" s="19" t="s">
        <v>788</v>
      </c>
      <c r="L148" s="19" t="s">
        <v>789</v>
      </c>
      <c r="M148" s="19" t="s">
        <v>892</v>
      </c>
      <c r="N148" s="19" t="s">
        <v>893</v>
      </c>
      <c r="O148" s="19" t="s">
        <v>894</v>
      </c>
      <c r="P148" s="19" t="s">
        <v>997</v>
      </c>
      <c r="Q148" s="19" t="s">
        <v>998</v>
      </c>
      <c r="R148" s="19" t="s">
        <v>999</v>
      </c>
      <c r="S148" s="19" t="s">
        <v>1352</v>
      </c>
      <c r="T148" s="19" t="s">
        <v>1353</v>
      </c>
      <c r="U148" s="19" t="s">
        <v>1354</v>
      </c>
      <c r="W148" t="str">
        <f t="shared" si="1"/>
        <v>=A130126788C_Latest</v>
      </c>
      <c r="X148" t="str">
        <f t="shared" si="1"/>
        <v>=A130157028R_Latest</v>
      </c>
      <c r="Y148" t="str">
        <f t="shared" si="1"/>
        <v>=A130141908T_Latest</v>
      </c>
      <c r="Z148" t="str">
        <f t="shared" si="1"/>
        <v>=A130134348X_Latest</v>
      </c>
      <c r="AA148" t="str">
        <f t="shared" si="1"/>
        <v>=A130164588V_Latest</v>
      </c>
      <c r="AB148" t="str">
        <f t="shared" si="1"/>
        <v>=A130149468V_Latest</v>
      </c>
      <c r="AC148" t="str">
        <f t="shared" si="1"/>
        <v>=A130129308K_Latest</v>
      </c>
      <c r="AD148" t="str">
        <f t="shared" si="1"/>
        <v>=A130159548F_Latest</v>
      </c>
      <c r="AE148" t="str">
        <f t="shared" si="1"/>
        <v>=A130144428K_Latest</v>
      </c>
      <c r="AF148" t="str">
        <f t="shared" si="1"/>
        <v>=A130136868R_Latest</v>
      </c>
      <c r="AG148" t="str">
        <f t="shared" si="1"/>
        <v>=A130167108A_Latest</v>
      </c>
      <c r="AH148" t="str">
        <f t="shared" si="1"/>
        <v>=A130151988R_Latest</v>
      </c>
      <c r="AI148" t="str">
        <f t="shared" si="1"/>
        <v>=A130139388J_Latest</v>
      </c>
      <c r="AJ148" t="str">
        <f t="shared" si="1"/>
        <v>=A130169628T_Latest</v>
      </c>
      <c r="AK148" t="str">
        <f t="shared" si="1"/>
        <v>=A130154508W_Latest</v>
      </c>
      <c r="AL148" t="str">
        <f t="shared" si="1"/>
        <v>=A130131828F_Latest</v>
      </c>
      <c r="AM148" t="str">
        <f t="shared" si="2"/>
        <v>=A130162068C_Latest</v>
      </c>
      <c r="AN148" t="str">
        <f t="shared" si="2"/>
        <v>=A130146948A_Latest</v>
      </c>
    </row>
    <row r="149" spans="1:40" hidden="1">
      <c r="A149" s="61"/>
      <c r="B149" s="62" t="s">
        <v>3009</v>
      </c>
      <c r="C149" s="73">
        <v>24</v>
      </c>
      <c r="D149" s="19" t="s">
        <v>330</v>
      </c>
      <c r="E149" s="19" t="s">
        <v>331</v>
      </c>
      <c r="F149" s="19" t="s">
        <v>332</v>
      </c>
      <c r="G149" s="19" t="s">
        <v>435</v>
      </c>
      <c r="H149" s="19" t="s">
        <v>436</v>
      </c>
      <c r="I149" s="19" t="s">
        <v>437</v>
      </c>
      <c r="J149" s="19" t="s">
        <v>790</v>
      </c>
      <c r="K149" s="19" t="s">
        <v>791</v>
      </c>
      <c r="L149" s="19" t="s">
        <v>792</v>
      </c>
      <c r="M149" s="19" t="s">
        <v>895</v>
      </c>
      <c r="N149" s="19" t="s">
        <v>896</v>
      </c>
      <c r="O149" s="19" t="s">
        <v>897</v>
      </c>
      <c r="P149" s="19" t="s">
        <v>1000</v>
      </c>
      <c r="Q149" s="19" t="s">
        <v>1001</v>
      </c>
      <c r="R149" s="19" t="s">
        <v>1002</v>
      </c>
      <c r="S149" s="19" t="s">
        <v>1355</v>
      </c>
      <c r="T149" s="19" t="s">
        <v>1356</v>
      </c>
      <c r="U149" s="19" t="s">
        <v>1357</v>
      </c>
      <c r="W149" t="str">
        <f t="shared" si="1"/>
        <v>=A130126748K_Latest</v>
      </c>
      <c r="X149" t="str">
        <f t="shared" si="1"/>
        <v>=A130156988F_Latest</v>
      </c>
      <c r="Y149" t="str">
        <f t="shared" si="1"/>
        <v>=A130141868K_Latest</v>
      </c>
      <c r="Z149" t="str">
        <f t="shared" si="1"/>
        <v>=A130134308F_Latest</v>
      </c>
      <c r="AA149" t="str">
        <f t="shared" si="1"/>
        <v>=A130164548A_Latest</v>
      </c>
      <c r="AB149" t="str">
        <f t="shared" si="1"/>
        <v>=A130149428A_Latest</v>
      </c>
      <c r="AC149" t="str">
        <f t="shared" si="1"/>
        <v>=A130129268C_Latest</v>
      </c>
      <c r="AD149" t="str">
        <f t="shared" si="1"/>
        <v>=A130159508L_Latest</v>
      </c>
      <c r="AE149" t="str">
        <f t="shared" si="1"/>
        <v>=A130144388C_Latest</v>
      </c>
      <c r="AF149" t="str">
        <f t="shared" si="1"/>
        <v>=A130136828W_Latest</v>
      </c>
      <c r="AG149" t="str">
        <f t="shared" si="1"/>
        <v>=A130167068V_Latest</v>
      </c>
      <c r="AH149" t="str">
        <f t="shared" si="1"/>
        <v>=A130151948W_Latest</v>
      </c>
      <c r="AI149" t="str">
        <f t="shared" si="1"/>
        <v>=A130139348R_Latest</v>
      </c>
      <c r="AJ149" t="str">
        <f t="shared" si="1"/>
        <v>=A130169588K_Latest</v>
      </c>
      <c r="AK149" t="str">
        <f t="shared" si="1"/>
        <v>=A130154468R_Latest</v>
      </c>
      <c r="AL149" t="str">
        <f t="shared" si="1"/>
        <v>=A130131788X_Latest</v>
      </c>
      <c r="AM149" t="str">
        <f t="shared" si="2"/>
        <v>=A130162028K_Latest</v>
      </c>
      <c r="AN149" t="str">
        <f t="shared" si="2"/>
        <v>=A130146908J_Latest</v>
      </c>
    </row>
    <row r="150" spans="1:40" hidden="1">
      <c r="A150" s="61"/>
      <c r="B150" s="62" t="s">
        <v>3010</v>
      </c>
      <c r="C150" s="73">
        <v>25</v>
      </c>
      <c r="D150" s="19" t="s">
        <v>333</v>
      </c>
      <c r="E150" s="19" t="s">
        <v>334</v>
      </c>
      <c r="F150" s="19" t="s">
        <v>335</v>
      </c>
      <c r="G150" s="19" t="s">
        <v>438</v>
      </c>
      <c r="H150" s="19" t="s">
        <v>439</v>
      </c>
      <c r="I150" s="19" t="s">
        <v>440</v>
      </c>
      <c r="J150" s="19" t="s">
        <v>793</v>
      </c>
      <c r="K150" s="19" t="s">
        <v>794</v>
      </c>
      <c r="L150" s="19" t="s">
        <v>795</v>
      </c>
      <c r="M150" s="19" t="s">
        <v>898</v>
      </c>
      <c r="N150" s="19" t="s">
        <v>899</v>
      </c>
      <c r="O150" s="19" t="s">
        <v>900</v>
      </c>
      <c r="P150" s="19" t="s">
        <v>1003</v>
      </c>
      <c r="Q150" s="19" t="s">
        <v>1004</v>
      </c>
      <c r="R150" s="19" t="s">
        <v>1005</v>
      </c>
      <c r="S150" s="19" t="s">
        <v>1358</v>
      </c>
      <c r="T150" s="19" t="s">
        <v>1359</v>
      </c>
      <c r="U150" s="19" t="s">
        <v>1360</v>
      </c>
      <c r="W150" t="str">
        <f t="shared" si="1"/>
        <v>=A130126836K_Latest</v>
      </c>
      <c r="X150" t="str">
        <f t="shared" si="1"/>
        <v>=A130157076J_Latest</v>
      </c>
      <c r="Y150" t="str">
        <f t="shared" si="1"/>
        <v>=A130141956K_Latest</v>
      </c>
      <c r="Z150" t="str">
        <f t="shared" si="1"/>
        <v>=A130134396T_Latest</v>
      </c>
      <c r="AA150" t="str">
        <f t="shared" si="1"/>
        <v>=A130164636A_Latest</v>
      </c>
      <c r="AB150" t="str">
        <f t="shared" si="1"/>
        <v>=A130149516A_Latest</v>
      </c>
      <c r="AC150" t="str">
        <f t="shared" si="1"/>
        <v>=A130129356C_Latest</v>
      </c>
      <c r="AD150" t="str">
        <f t="shared" si="1"/>
        <v>=A130159596X_Latest</v>
      </c>
      <c r="AE150" t="str">
        <f t="shared" si="1"/>
        <v>=A130144476C_Latest</v>
      </c>
      <c r="AF150" t="str">
        <f t="shared" si="1"/>
        <v>=A130136916W_Latest</v>
      </c>
      <c r="AG150" t="str">
        <f t="shared" si="1"/>
        <v>=A130167156V_Latest</v>
      </c>
      <c r="AH150" t="str">
        <f t="shared" si="1"/>
        <v>=A130152036X_Latest</v>
      </c>
      <c r="AI150" t="str">
        <f t="shared" si="1"/>
        <v>=A130139436R_Latest</v>
      </c>
      <c r="AJ150" t="str">
        <f t="shared" si="1"/>
        <v>=A130169676K_Latest</v>
      </c>
      <c r="AK150" t="str">
        <f t="shared" si="1"/>
        <v>=A130154556R_Latest</v>
      </c>
      <c r="AL150" t="str">
        <f t="shared" si="1"/>
        <v>=A130131876X_Latest</v>
      </c>
      <c r="AM150" t="str">
        <f t="shared" si="2"/>
        <v>=A130162116K_Latest</v>
      </c>
      <c r="AN150" t="str">
        <f t="shared" si="2"/>
        <v>=A130146996V_Latest</v>
      </c>
    </row>
    <row r="151" spans="1:40" hidden="1">
      <c r="A151" s="61"/>
      <c r="B151" s="60" t="s">
        <v>3011</v>
      </c>
      <c r="C151" s="73">
        <v>26</v>
      </c>
      <c r="D151" s="19" t="s">
        <v>336</v>
      </c>
      <c r="E151" s="19" t="s">
        <v>337</v>
      </c>
      <c r="F151" s="19" t="s">
        <v>338</v>
      </c>
      <c r="G151" s="19" t="s">
        <v>441</v>
      </c>
      <c r="H151" s="19" t="s">
        <v>442</v>
      </c>
      <c r="I151" s="19" t="s">
        <v>443</v>
      </c>
      <c r="J151" s="19" t="s">
        <v>796</v>
      </c>
      <c r="K151" s="19" t="s">
        <v>797</v>
      </c>
      <c r="L151" s="19" t="s">
        <v>798</v>
      </c>
      <c r="M151" s="19" t="s">
        <v>901</v>
      </c>
      <c r="N151" s="19" t="s">
        <v>902</v>
      </c>
      <c r="O151" s="19" t="s">
        <v>903</v>
      </c>
      <c r="P151" s="19" t="s">
        <v>1006</v>
      </c>
      <c r="Q151" s="19" t="s">
        <v>1007</v>
      </c>
      <c r="R151" s="19" t="s">
        <v>1008</v>
      </c>
      <c r="S151" s="19" t="s">
        <v>1361</v>
      </c>
      <c r="T151" s="19" t="s">
        <v>1362</v>
      </c>
      <c r="U151" s="19" t="s">
        <v>1363</v>
      </c>
      <c r="W151" t="str">
        <f t="shared" si="1"/>
        <v>=A130126780K_Latest</v>
      </c>
      <c r="X151" t="str">
        <f t="shared" si="1"/>
        <v>=A130157020W_Latest</v>
      </c>
      <c r="Y151" t="str">
        <f t="shared" si="1"/>
        <v>=A130141900X_Latest</v>
      </c>
      <c r="Z151" t="str">
        <f t="shared" si="1"/>
        <v>=A130134340F_Latest</v>
      </c>
      <c r="AA151" t="str">
        <f t="shared" si="1"/>
        <v>=A130164580A_Latest</v>
      </c>
      <c r="AB151" t="str">
        <f t="shared" si="1"/>
        <v>=A130149460A_Latest</v>
      </c>
      <c r="AC151" t="str">
        <f t="shared" si="1"/>
        <v>=A130129300T_Latest</v>
      </c>
      <c r="AD151" t="str">
        <f t="shared" si="1"/>
        <v>=A130159540L_Latest</v>
      </c>
      <c r="AE151" t="str">
        <f t="shared" si="1"/>
        <v>=A130144420T_Latest</v>
      </c>
      <c r="AF151" t="str">
        <f t="shared" si="1"/>
        <v>=A130136860W_Latest</v>
      </c>
      <c r="AG151" t="str">
        <f t="shared" si="1"/>
        <v>=A130167100J_Latest</v>
      </c>
      <c r="AH151" t="str">
        <f t="shared" si="1"/>
        <v>=A130151980W_Latest</v>
      </c>
      <c r="AI151" t="str">
        <f t="shared" si="1"/>
        <v>=A130139380R_Latest</v>
      </c>
      <c r="AJ151" t="str">
        <f t="shared" si="1"/>
        <v>=A130169620X_Latest</v>
      </c>
      <c r="AK151" t="str">
        <f t="shared" si="1"/>
        <v>=A130154500C_Latest</v>
      </c>
      <c r="AL151" t="str">
        <f t="shared" si="1"/>
        <v>=A130131820L_Latest</v>
      </c>
      <c r="AM151" t="str">
        <f t="shared" si="2"/>
        <v>=A130162060K_Latest</v>
      </c>
      <c r="AN151" t="str">
        <f t="shared" si="2"/>
        <v>=A130146940J_Latest</v>
      </c>
    </row>
    <row r="152" spans="1:40" hidden="1">
      <c r="A152" s="61"/>
      <c r="B152" s="60" t="s">
        <v>3012</v>
      </c>
      <c r="C152" s="73">
        <v>27</v>
      </c>
      <c r="D152" s="19" t="s">
        <v>339</v>
      </c>
      <c r="E152" s="19" t="s">
        <v>340</v>
      </c>
      <c r="F152" s="19" t="s">
        <v>341</v>
      </c>
      <c r="G152" s="19" t="s">
        <v>444</v>
      </c>
      <c r="H152" s="19" t="s">
        <v>445</v>
      </c>
      <c r="I152" s="19" t="s">
        <v>446</v>
      </c>
      <c r="J152" s="19" t="s">
        <v>799</v>
      </c>
      <c r="K152" s="19" t="s">
        <v>800</v>
      </c>
      <c r="L152" s="19" t="s">
        <v>801</v>
      </c>
      <c r="M152" s="19" t="s">
        <v>904</v>
      </c>
      <c r="N152" s="19" t="s">
        <v>905</v>
      </c>
      <c r="O152" s="19" t="s">
        <v>906</v>
      </c>
      <c r="P152" s="19" t="s">
        <v>1009</v>
      </c>
      <c r="Q152" s="19" t="s">
        <v>1010</v>
      </c>
      <c r="R152" s="19" t="s">
        <v>1011</v>
      </c>
      <c r="S152" s="19" t="s">
        <v>1364</v>
      </c>
      <c r="T152" s="19" t="s">
        <v>1365</v>
      </c>
      <c r="U152" s="19" t="s">
        <v>1366</v>
      </c>
      <c r="W152" t="str">
        <f t="shared" si="1"/>
        <v>=A130126844K_Latest</v>
      </c>
      <c r="X152" t="str">
        <f t="shared" si="1"/>
        <v>=A130157084J_Latest</v>
      </c>
      <c r="Y152" t="str">
        <f t="shared" si="1"/>
        <v>=A130141964K_Latest</v>
      </c>
      <c r="Z152" t="str">
        <f t="shared" si="1"/>
        <v>=A130134404F_Latest</v>
      </c>
      <c r="AA152" t="str">
        <f t="shared" si="1"/>
        <v>=A130164644A_Latest</v>
      </c>
      <c r="AB152" t="str">
        <f t="shared" si="1"/>
        <v>=A130149524A_Latest</v>
      </c>
      <c r="AC152" t="str">
        <f t="shared" si="1"/>
        <v>=A130129364C_Latest</v>
      </c>
      <c r="AD152" t="str">
        <f t="shared" si="1"/>
        <v>=A130159604L_Latest</v>
      </c>
      <c r="AE152" t="str">
        <f t="shared" si="1"/>
        <v>=A130144484C_Latest</v>
      </c>
      <c r="AF152" t="str">
        <f t="shared" si="1"/>
        <v>=A130136924W_Latest</v>
      </c>
      <c r="AG152" t="str">
        <f t="shared" si="1"/>
        <v>=A130167164V_Latest</v>
      </c>
      <c r="AH152" t="str">
        <f t="shared" si="1"/>
        <v>=A130152044X_Latest</v>
      </c>
      <c r="AI152" t="str">
        <f t="shared" si="1"/>
        <v>=A130139444R_Latest</v>
      </c>
      <c r="AJ152" t="str">
        <f t="shared" si="1"/>
        <v>=A130169684K_Latest</v>
      </c>
      <c r="AK152" t="str">
        <f t="shared" si="1"/>
        <v>=A130154564R_Latest</v>
      </c>
      <c r="AL152" t="str">
        <f t="shared" si="1"/>
        <v>=A130131884X_Latest</v>
      </c>
      <c r="AM152" t="str">
        <f t="shared" si="2"/>
        <v>=A130162124K_Latest</v>
      </c>
      <c r="AN152" t="str">
        <f t="shared" si="2"/>
        <v>=A130147004K_Latest</v>
      </c>
    </row>
    <row r="153" spans="1:40" hidden="1">
      <c r="A153" s="63" t="s">
        <v>3013</v>
      </c>
      <c r="B153" s="43"/>
      <c r="C153" s="73">
        <v>28</v>
      </c>
      <c r="D153" s="19" t="s">
        <v>342</v>
      </c>
      <c r="E153" s="19" t="s">
        <v>343</v>
      </c>
      <c r="F153" s="19" t="s">
        <v>344</v>
      </c>
      <c r="G153" s="19" t="s">
        <v>447</v>
      </c>
      <c r="H153" s="19" t="s">
        <v>448</v>
      </c>
      <c r="I153" s="19" t="s">
        <v>449</v>
      </c>
      <c r="J153" s="19" t="s">
        <v>802</v>
      </c>
      <c r="K153" s="19" t="s">
        <v>803</v>
      </c>
      <c r="L153" s="19" t="s">
        <v>804</v>
      </c>
      <c r="M153" s="19" t="s">
        <v>907</v>
      </c>
      <c r="N153" s="19" t="s">
        <v>908</v>
      </c>
      <c r="O153" s="19" t="s">
        <v>909</v>
      </c>
      <c r="P153" s="19" t="s">
        <v>1012</v>
      </c>
      <c r="Q153" s="19" t="s">
        <v>1013</v>
      </c>
      <c r="R153" s="19" t="s">
        <v>1264</v>
      </c>
      <c r="S153" s="19" t="s">
        <v>1367</v>
      </c>
      <c r="T153" s="19" t="s">
        <v>1368</v>
      </c>
      <c r="U153" s="19" t="s">
        <v>1369</v>
      </c>
      <c r="W153" t="str">
        <f t="shared" si="1"/>
        <v>=A130126796C_Latest</v>
      </c>
      <c r="X153" t="str">
        <f t="shared" si="1"/>
        <v>=A130157036R_Latest</v>
      </c>
      <c r="Y153" t="str">
        <f t="shared" si="1"/>
        <v>=A130141916T_Latest</v>
      </c>
      <c r="Z153" t="str">
        <f t="shared" si="1"/>
        <v>=A130134356X_Latest</v>
      </c>
      <c r="AA153" t="str">
        <f t="shared" si="1"/>
        <v>=A130164596V_Latest</v>
      </c>
      <c r="AB153" t="str">
        <f t="shared" si="1"/>
        <v>=A130149476V_Latest</v>
      </c>
      <c r="AC153" t="str">
        <f t="shared" si="1"/>
        <v>=A130129316K_Latest</v>
      </c>
      <c r="AD153" t="str">
        <f t="shared" si="1"/>
        <v>=A130159556F_Latest</v>
      </c>
      <c r="AE153" t="str">
        <f t="shared" si="1"/>
        <v>=A130144436K_Latest</v>
      </c>
      <c r="AF153" t="str">
        <f t="shared" si="1"/>
        <v>=A130136876R_Latest</v>
      </c>
      <c r="AG153" t="str">
        <f t="shared" si="1"/>
        <v>=A130167116A_Latest</v>
      </c>
      <c r="AH153" t="str">
        <f t="shared" si="1"/>
        <v>=A130151996R_Latest</v>
      </c>
      <c r="AI153" t="str">
        <f t="shared" si="1"/>
        <v>=A130139396J_Latest</v>
      </c>
      <c r="AJ153" t="str">
        <f t="shared" si="1"/>
        <v>=A130169636T_Latest</v>
      </c>
      <c r="AK153" t="str">
        <f t="shared" si="1"/>
        <v>=A130154516W_Latest</v>
      </c>
      <c r="AL153" t="str">
        <f t="shared" si="1"/>
        <v>=A130131836F_Latest</v>
      </c>
      <c r="AM153" t="str">
        <f t="shared" si="2"/>
        <v>=A130162076C_Latest</v>
      </c>
      <c r="AN153" t="str">
        <f t="shared" si="2"/>
        <v>=A130146956A_Latest</v>
      </c>
    </row>
    <row r="154" spans="1:40" hidden="1">
      <c r="A154" s="61"/>
      <c r="B154" s="60" t="s">
        <v>3014</v>
      </c>
      <c r="C154" s="73">
        <v>29</v>
      </c>
      <c r="D154" s="19" t="s">
        <v>345</v>
      </c>
      <c r="E154" s="19" t="s">
        <v>346</v>
      </c>
      <c r="F154" s="19" t="s">
        <v>347</v>
      </c>
      <c r="G154" s="19" t="s">
        <v>450</v>
      </c>
      <c r="H154" s="19" t="s">
        <v>451</v>
      </c>
      <c r="I154" s="19" t="s">
        <v>452</v>
      </c>
      <c r="J154" s="19" t="s">
        <v>805</v>
      </c>
      <c r="K154" s="19" t="s">
        <v>806</v>
      </c>
      <c r="L154" s="19" t="s">
        <v>807</v>
      </c>
      <c r="M154" s="19" t="s">
        <v>910</v>
      </c>
      <c r="N154" s="19" t="s">
        <v>911</v>
      </c>
      <c r="O154" s="19" t="s">
        <v>912</v>
      </c>
      <c r="P154" s="19" t="s">
        <v>1265</v>
      </c>
      <c r="Q154" s="19" t="s">
        <v>1266</v>
      </c>
      <c r="R154" s="19" t="s">
        <v>1267</v>
      </c>
      <c r="S154" s="19" t="s">
        <v>1370</v>
      </c>
      <c r="T154" s="19" t="s">
        <v>1371</v>
      </c>
      <c r="U154" s="19" t="s">
        <v>1372</v>
      </c>
      <c r="W154" t="str">
        <f t="shared" si="1"/>
        <v>=A130126852K_Latest</v>
      </c>
      <c r="X154" t="str">
        <f t="shared" si="1"/>
        <v>=A130157092J_Latest</v>
      </c>
      <c r="Y154" t="str">
        <f t="shared" si="1"/>
        <v>=A130141972K_Latest</v>
      </c>
      <c r="Z154" t="str">
        <f t="shared" si="1"/>
        <v>=A130134412F_Latest</v>
      </c>
      <c r="AA154" t="str">
        <f t="shared" si="1"/>
        <v>=A130164652A_Latest</v>
      </c>
      <c r="AB154" t="str">
        <f t="shared" si="1"/>
        <v>=A130149532A_Latest</v>
      </c>
      <c r="AC154" t="str">
        <f t="shared" si="1"/>
        <v>=A130129372C_Latest</v>
      </c>
      <c r="AD154" t="str">
        <f t="shared" si="1"/>
        <v>=A130159612L_Latest</v>
      </c>
      <c r="AE154" t="str">
        <f t="shared" si="1"/>
        <v>=A130144492C_Latest</v>
      </c>
      <c r="AF154" t="str">
        <f t="shared" si="1"/>
        <v>=A130136932W_Latest</v>
      </c>
      <c r="AG154" t="str">
        <f t="shared" si="1"/>
        <v>=A130167172V_Latest</v>
      </c>
      <c r="AH154" t="str">
        <f t="shared" si="1"/>
        <v>=A130152052X_Latest</v>
      </c>
      <c r="AI154" t="str">
        <f t="shared" si="1"/>
        <v>=A130139452R_Latest</v>
      </c>
      <c r="AJ154" t="str">
        <f t="shared" si="1"/>
        <v>=A130169692K_Latest</v>
      </c>
      <c r="AK154" t="str">
        <f t="shared" si="1"/>
        <v>=A130154572R_Latest</v>
      </c>
      <c r="AL154" t="str">
        <f t="shared" si="1"/>
        <v>=A130131892X_Latest</v>
      </c>
      <c r="AM154" t="str">
        <f t="shared" si="2"/>
        <v>=A130162132K_Latest</v>
      </c>
      <c r="AN154" t="str">
        <f t="shared" si="2"/>
        <v>=A130147012K_Latest</v>
      </c>
    </row>
    <row r="155" spans="1:40" hidden="1">
      <c r="A155" s="61"/>
      <c r="B155" s="62" t="s">
        <v>3015</v>
      </c>
      <c r="C155" s="73">
        <v>30</v>
      </c>
      <c r="D155" s="19" t="s">
        <v>348</v>
      </c>
      <c r="E155" s="19" t="s">
        <v>349</v>
      </c>
      <c r="F155" s="19" t="s">
        <v>350</v>
      </c>
      <c r="G155" s="19" t="s">
        <v>453</v>
      </c>
      <c r="H155" s="19" t="s">
        <v>454</v>
      </c>
      <c r="I155" s="19" t="s">
        <v>455</v>
      </c>
      <c r="J155" s="19" t="s">
        <v>808</v>
      </c>
      <c r="K155" s="19" t="s">
        <v>809</v>
      </c>
      <c r="L155" s="19" t="s">
        <v>810</v>
      </c>
      <c r="M155" s="19" t="s">
        <v>913</v>
      </c>
      <c r="N155" s="19" t="s">
        <v>914</v>
      </c>
      <c r="O155" s="19" t="s">
        <v>915</v>
      </c>
      <c r="P155" s="19" t="s">
        <v>1268</v>
      </c>
      <c r="Q155" s="19" t="s">
        <v>1269</v>
      </c>
      <c r="R155" s="19" t="s">
        <v>1270</v>
      </c>
      <c r="S155" s="19" t="s">
        <v>1373</v>
      </c>
      <c r="T155" s="19" t="s">
        <v>1374</v>
      </c>
      <c r="U155" s="19" t="s">
        <v>1375</v>
      </c>
      <c r="W155" t="str">
        <f t="shared" si="1"/>
        <v>=A130126908K_Latest</v>
      </c>
      <c r="X155" t="str">
        <f t="shared" si="1"/>
        <v>=A130157148J_Latest</v>
      </c>
      <c r="Y155" t="str">
        <f t="shared" si="1"/>
        <v>=A130142028L_Latest</v>
      </c>
      <c r="Z155" t="str">
        <f t="shared" si="1"/>
        <v>=A130134468T_Latest</v>
      </c>
      <c r="AA155" t="str">
        <f t="shared" si="1"/>
        <v>=A130164708A_Latest</v>
      </c>
      <c r="AB155" t="str">
        <f t="shared" si="1"/>
        <v>=A130149588L_Latest</v>
      </c>
      <c r="AC155" t="str">
        <f t="shared" si="1"/>
        <v>=A130129428C_Latest</v>
      </c>
      <c r="AD155" t="str">
        <f t="shared" si="1"/>
        <v>=A130159668X_Latest</v>
      </c>
      <c r="AE155" t="str">
        <f t="shared" si="1"/>
        <v>=A130144548C_Latest</v>
      </c>
      <c r="AF155" t="str">
        <f t="shared" si="1"/>
        <v>=A130136988J_Latest</v>
      </c>
      <c r="AG155" t="str">
        <f t="shared" si="1"/>
        <v>=A130167228V_Latest</v>
      </c>
      <c r="AH155" t="str">
        <f t="shared" si="1"/>
        <v>=A130152108X_Latest</v>
      </c>
      <c r="AI155" t="str">
        <f t="shared" si="1"/>
        <v>=A130139508R_Latest</v>
      </c>
      <c r="AJ155" t="str">
        <f t="shared" si="1"/>
        <v>=A130169748K_Latest</v>
      </c>
      <c r="AK155" t="str">
        <f t="shared" si="1"/>
        <v>=A130154628R_Latest</v>
      </c>
      <c r="AL155" t="str">
        <f t="shared" si="1"/>
        <v>=A130131948X_Latest</v>
      </c>
      <c r="AM155" t="str">
        <f t="shared" si="2"/>
        <v>=A130162188W_Latest</v>
      </c>
      <c r="AN155" t="str">
        <f t="shared" si="2"/>
        <v>=A130147068W_Latest</v>
      </c>
    </row>
    <row r="156" spans="1:40" hidden="1">
      <c r="A156" s="61"/>
      <c r="B156" s="60" t="s">
        <v>3016</v>
      </c>
      <c r="C156" s="73">
        <v>31</v>
      </c>
      <c r="D156" s="19" t="s">
        <v>351</v>
      </c>
      <c r="E156" s="19" t="s">
        <v>352</v>
      </c>
      <c r="F156" s="19" t="s">
        <v>353</v>
      </c>
      <c r="G156" s="19" t="s">
        <v>456</v>
      </c>
      <c r="H156" s="19" t="s">
        <v>457</v>
      </c>
      <c r="I156" s="19" t="s">
        <v>458</v>
      </c>
      <c r="J156" s="19" t="s">
        <v>811</v>
      </c>
      <c r="K156" s="19" t="s">
        <v>812</v>
      </c>
      <c r="L156" s="19" t="s">
        <v>813</v>
      </c>
      <c r="M156" s="19" t="s">
        <v>916</v>
      </c>
      <c r="N156" s="19" t="s">
        <v>917</v>
      </c>
      <c r="O156" s="19" t="s">
        <v>918</v>
      </c>
      <c r="P156" s="19" t="s">
        <v>1271</v>
      </c>
      <c r="Q156" s="19" t="s">
        <v>1272</v>
      </c>
      <c r="R156" s="19" t="s">
        <v>1273</v>
      </c>
      <c r="S156" s="19" t="s">
        <v>1376</v>
      </c>
      <c r="T156" s="19" t="s">
        <v>1377</v>
      </c>
      <c r="U156" s="19" t="s">
        <v>1378</v>
      </c>
      <c r="W156" t="str">
        <f t="shared" si="1"/>
        <v>=A130126860K_Latest</v>
      </c>
      <c r="X156" t="str">
        <f t="shared" si="1"/>
        <v>=A130157100W_Latest</v>
      </c>
      <c r="Y156" t="str">
        <f t="shared" si="1"/>
        <v>=A130141980K_Latest</v>
      </c>
      <c r="Z156" t="str">
        <f t="shared" si="1"/>
        <v>=A130134420F_Latest</v>
      </c>
      <c r="AA156" t="str">
        <f t="shared" si="1"/>
        <v>=A130164660A_Latest</v>
      </c>
      <c r="AB156" t="str">
        <f t="shared" si="1"/>
        <v>=A130149540A_Latest</v>
      </c>
      <c r="AC156" t="str">
        <f t="shared" si="1"/>
        <v>=A130129380C_Latest</v>
      </c>
      <c r="AD156" t="str">
        <f t="shared" si="1"/>
        <v>=A130159620L_Latest</v>
      </c>
      <c r="AE156" t="str">
        <f t="shared" si="1"/>
        <v>=A130144500T_Latest</v>
      </c>
      <c r="AF156" t="str">
        <f t="shared" si="1"/>
        <v>=A130136940W_Latest</v>
      </c>
      <c r="AG156" t="str">
        <f t="shared" si="1"/>
        <v>=A130167180V_Latest</v>
      </c>
      <c r="AH156" t="str">
        <f t="shared" si="1"/>
        <v>=A130152060X_Latest</v>
      </c>
      <c r="AI156" t="str">
        <f t="shared" si="1"/>
        <v>=A130139460R_Latest</v>
      </c>
      <c r="AJ156" t="str">
        <f t="shared" si="1"/>
        <v>=A130169700X_Latest</v>
      </c>
      <c r="AK156" t="str">
        <f t="shared" si="1"/>
        <v>=A130154580R_Latest</v>
      </c>
      <c r="AL156" t="str">
        <f t="shared" si="1"/>
        <v>=A130131900L_Latest</v>
      </c>
      <c r="AM156" t="str">
        <f t="shared" si="2"/>
        <v>=A130162140K_Latest</v>
      </c>
      <c r="AN156" t="str">
        <f t="shared" si="2"/>
        <v>=A130147020K_Latest</v>
      </c>
    </row>
    <row r="157" spans="1:40" hidden="1">
      <c r="A157" s="63" t="s">
        <v>3017</v>
      </c>
      <c r="B157" s="43"/>
      <c r="C157" s="73">
        <v>32</v>
      </c>
      <c r="D157" s="19" t="s">
        <v>354</v>
      </c>
      <c r="E157" s="19" t="s">
        <v>355</v>
      </c>
      <c r="F157" s="19" t="s">
        <v>356</v>
      </c>
      <c r="G157" s="19" t="s">
        <v>459</v>
      </c>
      <c r="H157" s="19" t="s">
        <v>460</v>
      </c>
      <c r="I157" s="19" t="s">
        <v>461</v>
      </c>
      <c r="J157" s="19" t="s">
        <v>814</v>
      </c>
      <c r="K157" s="19" t="s">
        <v>815</v>
      </c>
      <c r="L157" s="19" t="s">
        <v>816</v>
      </c>
      <c r="M157" s="19" t="s">
        <v>919</v>
      </c>
      <c r="N157" s="19" t="s">
        <v>920</v>
      </c>
      <c r="O157" s="19" t="s">
        <v>921</v>
      </c>
      <c r="P157" s="19" t="s">
        <v>1274</v>
      </c>
      <c r="Q157" s="19" t="s">
        <v>1275</v>
      </c>
      <c r="R157" s="19" t="s">
        <v>1276</v>
      </c>
      <c r="S157" s="19" t="s">
        <v>1379</v>
      </c>
      <c r="T157" s="19" t="s">
        <v>1380</v>
      </c>
      <c r="U157" s="19" t="s">
        <v>1381</v>
      </c>
      <c r="W157" t="str">
        <f t="shared" si="1"/>
        <v>=A130126804T_Latest</v>
      </c>
      <c r="X157" t="str">
        <f t="shared" si="1"/>
        <v>=A130157044R_Latest</v>
      </c>
      <c r="Y157" t="str">
        <f t="shared" si="1"/>
        <v>=A130141924T_Latest</v>
      </c>
      <c r="Z157" t="str">
        <f t="shared" si="1"/>
        <v>=A130134364X_Latest</v>
      </c>
      <c r="AA157" t="str">
        <f t="shared" si="1"/>
        <v>=A130164604J_Latest</v>
      </c>
      <c r="AB157" t="str">
        <f t="shared" si="1"/>
        <v>=A130149484V_Latest</v>
      </c>
      <c r="AC157" t="str">
        <f t="shared" si="1"/>
        <v>=A130129324K_Latest</v>
      </c>
      <c r="AD157" t="str">
        <f t="shared" si="1"/>
        <v>=A130159564F_Latest</v>
      </c>
      <c r="AE157" t="str">
        <f t="shared" si="1"/>
        <v>=A130144444K_Latest</v>
      </c>
      <c r="AF157" t="str">
        <f t="shared" si="1"/>
        <v>=A130136884R_Latest</v>
      </c>
      <c r="AG157" t="str">
        <f t="shared" si="1"/>
        <v>=A130167124A_Latest</v>
      </c>
      <c r="AH157" t="str">
        <f t="shared" si="1"/>
        <v>=A130152004F_Latest</v>
      </c>
      <c r="AI157" t="str">
        <f t="shared" si="1"/>
        <v>=A130139404W_Latest</v>
      </c>
      <c r="AJ157" t="str">
        <f t="shared" si="1"/>
        <v>=A130169644T_Latest</v>
      </c>
      <c r="AK157" t="str">
        <f t="shared" si="1"/>
        <v>=A130154524W_Latest</v>
      </c>
      <c r="AL157" t="str">
        <f t="shared" si="1"/>
        <v>=A130131844F_Latest</v>
      </c>
      <c r="AM157" t="str">
        <f t="shared" si="2"/>
        <v>=A130162084C_Latest</v>
      </c>
      <c r="AN157" t="str">
        <f t="shared" si="2"/>
        <v>=A130146964A_Latest</v>
      </c>
    </row>
    <row r="158" spans="1:40" hidden="1">
      <c r="A158" s="61"/>
      <c r="B158" s="60" t="s">
        <v>3018</v>
      </c>
      <c r="C158" s="73">
        <v>33</v>
      </c>
      <c r="D158" s="19" t="s">
        <v>357</v>
      </c>
      <c r="E158" s="19" t="s">
        <v>358</v>
      </c>
      <c r="F158" s="19" t="s">
        <v>359</v>
      </c>
      <c r="G158" s="19" t="s">
        <v>462</v>
      </c>
      <c r="H158" s="19" t="s">
        <v>463</v>
      </c>
      <c r="I158" s="19" t="s">
        <v>464</v>
      </c>
      <c r="J158" s="19" t="s">
        <v>817</v>
      </c>
      <c r="K158" s="19" t="s">
        <v>818</v>
      </c>
      <c r="L158" s="19" t="s">
        <v>819</v>
      </c>
      <c r="M158" s="19" t="s">
        <v>922</v>
      </c>
      <c r="N158" s="19" t="s">
        <v>923</v>
      </c>
      <c r="O158" s="19" t="s">
        <v>924</v>
      </c>
      <c r="P158" s="19" t="s">
        <v>1277</v>
      </c>
      <c r="Q158" s="19" t="s">
        <v>1278</v>
      </c>
      <c r="R158" s="19" t="s">
        <v>1279</v>
      </c>
      <c r="S158" s="19" t="s">
        <v>1382</v>
      </c>
      <c r="T158" s="19" t="s">
        <v>1383</v>
      </c>
      <c r="U158" s="19" t="s">
        <v>1384</v>
      </c>
      <c r="W158" t="str">
        <f t="shared" si="1"/>
        <v>=A130126964C_Latest</v>
      </c>
      <c r="X158" t="str">
        <f t="shared" ref="X158:AL162" si="3">"="&amp;E158&amp;"_Latest"</f>
        <v>=A130157204R_Latest</v>
      </c>
      <c r="Y158" t="str">
        <f t="shared" si="3"/>
        <v>=A130142084F_Latest</v>
      </c>
      <c r="Z158" t="str">
        <f t="shared" si="3"/>
        <v>=A130134524X_Latest</v>
      </c>
      <c r="AA158" t="str">
        <f t="shared" si="3"/>
        <v>=A130164764V_Latest</v>
      </c>
      <c r="AB158" t="str">
        <f t="shared" si="3"/>
        <v>=A130149644V_Latest</v>
      </c>
      <c r="AC158" t="str">
        <f t="shared" si="3"/>
        <v>=A130129484W_Latest</v>
      </c>
      <c r="AD158" t="str">
        <f t="shared" si="3"/>
        <v>=A130159724F_Latest</v>
      </c>
      <c r="AE158" t="str">
        <f t="shared" si="3"/>
        <v>=A130144604K_Latest</v>
      </c>
      <c r="AF158" t="str">
        <f t="shared" si="3"/>
        <v>=A130137044T_Latest</v>
      </c>
      <c r="AG158" t="str">
        <f t="shared" si="3"/>
        <v>=A130167284L_Latest</v>
      </c>
      <c r="AH158" t="str">
        <f t="shared" si="3"/>
        <v>=A130152164T_Latest</v>
      </c>
      <c r="AI158" t="str">
        <f t="shared" si="3"/>
        <v>=A130139564J_Latest</v>
      </c>
      <c r="AJ158" t="str">
        <f t="shared" si="3"/>
        <v>=A130169804T_Latest</v>
      </c>
      <c r="AK158" t="str">
        <f t="shared" si="3"/>
        <v>=A130154684J_Latest</v>
      </c>
      <c r="AL158" t="str">
        <f t="shared" si="3"/>
        <v>=A130132004J_Latest</v>
      </c>
      <c r="AM158" t="str">
        <f t="shared" si="2"/>
        <v>=A130162244C_Latest</v>
      </c>
      <c r="AN158" t="str">
        <f t="shared" si="2"/>
        <v>=A130147124C_Latest</v>
      </c>
    </row>
    <row r="159" spans="1:40" hidden="1">
      <c r="A159" s="61"/>
      <c r="B159" s="60" t="s">
        <v>3019</v>
      </c>
      <c r="C159" s="73">
        <v>34</v>
      </c>
      <c r="D159" s="19" t="s">
        <v>360</v>
      </c>
      <c r="E159" s="19" t="s">
        <v>361</v>
      </c>
      <c r="F159" s="19" t="s">
        <v>362</v>
      </c>
      <c r="G159" s="19" t="s">
        <v>465</v>
      </c>
      <c r="H159" s="19" t="s">
        <v>466</v>
      </c>
      <c r="I159" s="19" t="s">
        <v>467</v>
      </c>
      <c r="J159" s="19" t="s">
        <v>820</v>
      </c>
      <c r="K159" s="19" t="s">
        <v>821</v>
      </c>
      <c r="L159" s="19" t="s">
        <v>822</v>
      </c>
      <c r="M159" s="19" t="s">
        <v>925</v>
      </c>
      <c r="N159" s="19" t="s">
        <v>926</v>
      </c>
      <c r="O159" s="19" t="s">
        <v>927</v>
      </c>
      <c r="P159" s="19" t="s">
        <v>1280</v>
      </c>
      <c r="Q159" s="19" t="s">
        <v>1281</v>
      </c>
      <c r="R159" s="19" t="s">
        <v>1282</v>
      </c>
      <c r="S159" s="19" t="s">
        <v>1385</v>
      </c>
      <c r="T159" s="19" t="s">
        <v>1386</v>
      </c>
      <c r="U159" s="19" t="s">
        <v>1387</v>
      </c>
      <c r="W159" t="str">
        <f t="shared" ref="W159:W162" si="4">"="&amp;D159&amp;"_Latest"</f>
        <v>=A130126916K_Latest</v>
      </c>
      <c r="X159" t="str">
        <f t="shared" si="3"/>
        <v>=A130157156J_Latest</v>
      </c>
      <c r="Y159" t="str">
        <f t="shared" si="3"/>
        <v>=A130142036L_Latest</v>
      </c>
      <c r="Z159" t="str">
        <f t="shared" si="3"/>
        <v>=A130134476T_Latest</v>
      </c>
      <c r="AA159" t="str">
        <f t="shared" si="3"/>
        <v>=A130164716A_Latest</v>
      </c>
      <c r="AB159" t="str">
        <f t="shared" si="3"/>
        <v>=A130149596L_Latest</v>
      </c>
      <c r="AC159" t="str">
        <f t="shared" si="3"/>
        <v>=A130129436C_Latest</v>
      </c>
      <c r="AD159" t="str">
        <f t="shared" si="3"/>
        <v>=A130159676X_Latest</v>
      </c>
      <c r="AE159" t="str">
        <f t="shared" si="3"/>
        <v>=A130144556C_Latest</v>
      </c>
      <c r="AF159" t="str">
        <f t="shared" si="3"/>
        <v>=A130136996J_Latest</v>
      </c>
      <c r="AG159" t="str">
        <f t="shared" si="3"/>
        <v>=A130167236V_Latest</v>
      </c>
      <c r="AH159" t="str">
        <f t="shared" si="3"/>
        <v>=A130152116X_Latest</v>
      </c>
      <c r="AI159" t="str">
        <f t="shared" si="3"/>
        <v>=A130139516R_Latest</v>
      </c>
      <c r="AJ159" t="str">
        <f t="shared" si="3"/>
        <v>=A130169756K_Latest</v>
      </c>
      <c r="AK159" t="str">
        <f t="shared" si="3"/>
        <v>=A130154636R_Latest</v>
      </c>
      <c r="AL159" t="str">
        <f t="shared" si="3"/>
        <v>=A130131956X_Latest</v>
      </c>
      <c r="AM159" t="str">
        <f t="shared" si="2"/>
        <v>=A130162196W_Latest</v>
      </c>
      <c r="AN159" t="str">
        <f t="shared" si="2"/>
        <v>=A130147076W_Latest</v>
      </c>
    </row>
    <row r="160" spans="1:40" hidden="1">
      <c r="A160" s="61"/>
      <c r="B160" s="62" t="s">
        <v>3020</v>
      </c>
      <c r="C160" s="73">
        <v>35</v>
      </c>
      <c r="D160" s="19" t="s">
        <v>363</v>
      </c>
      <c r="E160" s="19" t="s">
        <v>364</v>
      </c>
      <c r="F160" s="19" t="s">
        <v>365</v>
      </c>
      <c r="G160" s="19" t="s">
        <v>468</v>
      </c>
      <c r="H160" s="19" t="s">
        <v>469</v>
      </c>
      <c r="I160" s="19" t="s">
        <v>470</v>
      </c>
      <c r="J160" s="19" t="s">
        <v>823</v>
      </c>
      <c r="K160" s="19" t="s">
        <v>824</v>
      </c>
      <c r="L160" s="19" t="s">
        <v>825</v>
      </c>
      <c r="M160" s="19" t="s">
        <v>928</v>
      </c>
      <c r="N160" s="19" t="s">
        <v>929</v>
      </c>
      <c r="O160" s="19" t="s">
        <v>930</v>
      </c>
      <c r="P160" s="19" t="s">
        <v>1283</v>
      </c>
      <c r="Q160" s="19" t="s">
        <v>1284</v>
      </c>
      <c r="R160" s="19" t="s">
        <v>1285</v>
      </c>
      <c r="S160" s="19" t="s">
        <v>1388</v>
      </c>
      <c r="T160" s="19" t="s">
        <v>1389</v>
      </c>
      <c r="U160" s="19" t="s">
        <v>1390</v>
      </c>
      <c r="W160" t="str">
        <f t="shared" si="4"/>
        <v>=A130126924K_Latest</v>
      </c>
      <c r="X160" t="str">
        <f t="shared" si="3"/>
        <v>=A130157164J_Latest</v>
      </c>
      <c r="Y160" t="str">
        <f t="shared" si="3"/>
        <v>=A130142044L_Latest</v>
      </c>
      <c r="Z160" t="str">
        <f t="shared" si="3"/>
        <v>=A130134484T_Latest</v>
      </c>
      <c r="AA160" t="str">
        <f t="shared" si="3"/>
        <v>=A130164724A_Latest</v>
      </c>
      <c r="AB160" t="str">
        <f t="shared" si="3"/>
        <v>=A130149604A_Latest</v>
      </c>
      <c r="AC160" t="str">
        <f t="shared" si="3"/>
        <v>=A130129444C_Latest</v>
      </c>
      <c r="AD160" t="str">
        <f t="shared" si="3"/>
        <v>=A130159684X_Latest</v>
      </c>
      <c r="AE160" t="str">
        <f t="shared" si="3"/>
        <v>=A130144564C_Latest</v>
      </c>
      <c r="AF160" t="str">
        <f t="shared" si="3"/>
        <v>=A130137004X_Latest</v>
      </c>
      <c r="AG160" t="str">
        <f t="shared" si="3"/>
        <v>=A130167244V_Latest</v>
      </c>
      <c r="AH160" t="str">
        <f t="shared" si="3"/>
        <v>=A130152124X_Latest</v>
      </c>
      <c r="AI160" t="str">
        <f t="shared" si="3"/>
        <v>=A130139524R_Latest</v>
      </c>
      <c r="AJ160" t="str">
        <f t="shared" si="3"/>
        <v>=A130169764K_Latest</v>
      </c>
      <c r="AK160" t="str">
        <f t="shared" si="3"/>
        <v>=A130154644R_Latest</v>
      </c>
      <c r="AL160" t="str">
        <f t="shared" si="3"/>
        <v>=A130131964X_Latest</v>
      </c>
      <c r="AM160" t="str">
        <f t="shared" si="2"/>
        <v>=A130162204K_Latest</v>
      </c>
      <c r="AN160" t="str">
        <f t="shared" si="2"/>
        <v>=A130147084W_Latest</v>
      </c>
    </row>
    <row r="161" spans="1:40" hidden="1">
      <c r="A161" s="61"/>
      <c r="B161" s="60" t="s">
        <v>3021</v>
      </c>
      <c r="C161" s="73">
        <v>36</v>
      </c>
      <c r="D161" s="19" t="s">
        <v>366</v>
      </c>
      <c r="E161" s="19" t="s">
        <v>367</v>
      </c>
      <c r="F161" s="19" t="s">
        <v>368</v>
      </c>
      <c r="G161" s="19" t="s">
        <v>471</v>
      </c>
      <c r="H161" s="19" t="s">
        <v>472</v>
      </c>
      <c r="I161" s="19" t="s">
        <v>473</v>
      </c>
      <c r="J161" s="19" t="s">
        <v>826</v>
      </c>
      <c r="K161" s="19" t="s">
        <v>827</v>
      </c>
      <c r="L161" s="19" t="s">
        <v>828</v>
      </c>
      <c r="M161" s="19" t="s">
        <v>931</v>
      </c>
      <c r="N161" s="19" t="s">
        <v>932</v>
      </c>
      <c r="O161" s="19" t="s">
        <v>933</v>
      </c>
      <c r="P161" s="19" t="s">
        <v>1286</v>
      </c>
      <c r="Q161" s="19" t="s">
        <v>1287</v>
      </c>
      <c r="R161" s="19" t="s">
        <v>1288</v>
      </c>
      <c r="S161" s="19" t="s">
        <v>1391</v>
      </c>
      <c r="T161" s="19" t="s">
        <v>1392</v>
      </c>
      <c r="U161" s="19" t="s">
        <v>1393</v>
      </c>
      <c r="W161" t="str">
        <f t="shared" si="4"/>
        <v>=A130127012L_Latest</v>
      </c>
      <c r="X161" t="str">
        <f t="shared" si="3"/>
        <v>=A130157252J_Latest</v>
      </c>
      <c r="Y161" t="str">
        <f t="shared" si="3"/>
        <v>=A130142132L_Latest</v>
      </c>
      <c r="Z161" t="str">
        <f t="shared" si="3"/>
        <v>=A130134572T_Latest</v>
      </c>
      <c r="AA161" t="str">
        <f t="shared" si="3"/>
        <v>=A130164812A_Latest</v>
      </c>
      <c r="AB161" t="str">
        <f t="shared" si="3"/>
        <v>=A130149692L_Latest</v>
      </c>
      <c r="AC161" t="str">
        <f t="shared" si="3"/>
        <v>=A130129532C_Latest</v>
      </c>
      <c r="AD161" t="str">
        <f t="shared" si="3"/>
        <v>=A130159772X_Latest</v>
      </c>
      <c r="AE161" t="str">
        <f t="shared" si="3"/>
        <v>=A130144652C_Latest</v>
      </c>
      <c r="AF161" t="str">
        <f t="shared" si="3"/>
        <v>=A130137092K_Latest</v>
      </c>
      <c r="AG161" t="str">
        <f t="shared" si="3"/>
        <v>=A130167332V_Latest</v>
      </c>
      <c r="AH161" t="str">
        <f t="shared" si="3"/>
        <v>=A130152212X_Latest</v>
      </c>
      <c r="AI161" t="str">
        <f t="shared" si="3"/>
        <v>=A130139612R_Latest</v>
      </c>
      <c r="AJ161" t="str">
        <f t="shared" si="3"/>
        <v>=A130169852K_Latest</v>
      </c>
      <c r="AK161" t="str">
        <f t="shared" si="3"/>
        <v>=A130154732R_Latest</v>
      </c>
      <c r="AL161" t="str">
        <f t="shared" si="3"/>
        <v>=A130132052A_Latest</v>
      </c>
      <c r="AM161" t="str">
        <f t="shared" si="2"/>
        <v>=A130162292W_Latest</v>
      </c>
      <c r="AN161" t="str">
        <f t="shared" si="2"/>
        <v>=A130147172W_Latest</v>
      </c>
    </row>
    <row r="162" spans="1:40" hidden="1">
      <c r="A162" s="59" t="s">
        <v>3004</v>
      </c>
      <c r="B162" s="81"/>
      <c r="C162" s="73">
        <v>37</v>
      </c>
      <c r="D162" s="19" t="s">
        <v>318</v>
      </c>
      <c r="E162" s="19" t="s">
        <v>319</v>
      </c>
      <c r="F162" s="19" t="s">
        <v>320</v>
      </c>
      <c r="G162" s="19" t="s">
        <v>423</v>
      </c>
      <c r="H162" s="19" t="s">
        <v>424</v>
      </c>
      <c r="I162" s="19" t="s">
        <v>425</v>
      </c>
      <c r="J162" s="19" t="s">
        <v>778</v>
      </c>
      <c r="K162" s="19" t="s">
        <v>779</v>
      </c>
      <c r="L162" s="19" t="s">
        <v>780</v>
      </c>
      <c r="M162" s="19" t="s">
        <v>883</v>
      </c>
      <c r="N162" s="19" t="s">
        <v>884</v>
      </c>
      <c r="O162" s="19" t="s">
        <v>885</v>
      </c>
      <c r="P162" s="19" t="s">
        <v>988</v>
      </c>
      <c r="Q162" s="19" t="s">
        <v>989</v>
      </c>
      <c r="R162" s="19" t="s">
        <v>990</v>
      </c>
      <c r="S162" s="19" t="s">
        <v>1343</v>
      </c>
      <c r="T162" s="19" t="s">
        <v>1344</v>
      </c>
      <c r="U162" s="19" t="s">
        <v>1345</v>
      </c>
      <c r="W162" t="str">
        <f t="shared" si="4"/>
        <v>=A130126756K_Latest</v>
      </c>
      <c r="X162" t="str">
        <f t="shared" si="3"/>
        <v>=A130156996F_Latest</v>
      </c>
      <c r="Y162" t="str">
        <f t="shared" si="3"/>
        <v>=A130141876K_Latest</v>
      </c>
      <c r="Z162" t="str">
        <f t="shared" si="3"/>
        <v>=A130134316F_Latest</v>
      </c>
      <c r="AA162" t="str">
        <f t="shared" si="3"/>
        <v>=A130164556A_Latest</v>
      </c>
      <c r="AB162" t="str">
        <f t="shared" si="3"/>
        <v>=A130149436A_Latest</v>
      </c>
      <c r="AC162" t="str">
        <f t="shared" si="3"/>
        <v>=A130129276C_Latest</v>
      </c>
      <c r="AD162" t="str">
        <f t="shared" si="3"/>
        <v>=A130159516L_Latest</v>
      </c>
      <c r="AE162" t="str">
        <f t="shared" si="3"/>
        <v>=A130144396C_Latest</v>
      </c>
      <c r="AF162" t="str">
        <f t="shared" si="3"/>
        <v>=A130136836W_Latest</v>
      </c>
      <c r="AG162" t="str">
        <f t="shared" si="3"/>
        <v>=A130167076V_Latest</v>
      </c>
      <c r="AH162" t="str">
        <f t="shared" si="3"/>
        <v>=A130151956W_Latest</v>
      </c>
      <c r="AI162" t="str">
        <f t="shared" si="3"/>
        <v>=A130139356R_Latest</v>
      </c>
      <c r="AJ162" t="str">
        <f t="shared" si="3"/>
        <v>=A130169596K_Latest</v>
      </c>
      <c r="AK162" t="str">
        <f t="shared" si="3"/>
        <v>=A130154476R_Latest</v>
      </c>
      <c r="AL162" t="str">
        <f t="shared" si="3"/>
        <v>=A130131796X_Latest</v>
      </c>
      <c r="AM162" t="str">
        <f t="shared" si="2"/>
        <v>=A130162036K_Latest</v>
      </c>
      <c r="AN162" t="str">
        <f t="shared" si="2"/>
        <v>=A130146916J_Latest</v>
      </c>
    </row>
    <row r="163" spans="1:40" hidden="1">
      <c r="B163" s="71"/>
      <c r="C163" s="71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</row>
    <row r="164" spans="1:40" ht="15" hidden="1" customHeight="1">
      <c r="B164" s="71"/>
      <c r="C164" s="71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</row>
    <row r="165" spans="1:40" ht="15" customHeight="1">
      <c r="D165" s="44"/>
      <c r="E165" s="44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</row>
    <row r="166" spans="1:40" ht="15" customHeight="1">
      <c r="D166" s="44"/>
      <c r="E166" s="44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/>
    </row>
    <row r="167" spans="1:40" ht="15" customHeight="1">
      <c r="D167" s="44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</row>
    <row r="168" spans="1:40" ht="15" customHeight="1">
      <c r="D168" s="44"/>
      <c r="E168" s="44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</row>
    <row r="169" spans="1:40" ht="15" customHeight="1">
      <c r="D169" s="44"/>
      <c r="E169" s="44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</row>
  </sheetData>
  <mergeCells count="20">
    <mergeCell ref="S122:U122"/>
    <mergeCell ref="D71:F71"/>
    <mergeCell ref="G71:I71"/>
    <mergeCell ref="J71:L71"/>
    <mergeCell ref="M71:O71"/>
    <mergeCell ref="P71:R71"/>
    <mergeCell ref="S71:U71"/>
    <mergeCell ref="D122:F122"/>
    <mergeCell ref="G122:I122"/>
    <mergeCell ref="J122:L122"/>
    <mergeCell ref="M122:O122"/>
    <mergeCell ref="P122:R122"/>
    <mergeCell ref="H10:J10"/>
    <mergeCell ref="B10:C10"/>
    <mergeCell ref="B5:K5"/>
    <mergeCell ref="B6:K6"/>
    <mergeCell ref="L6:T6"/>
    <mergeCell ref="A8:H8"/>
    <mergeCell ref="L8:R8"/>
    <mergeCell ref="D10:F10"/>
  </mergeCells>
  <dataValidations count="1">
    <dataValidation type="list" allowBlank="1" showInputMessage="1" showErrorMessage="1" sqref="D10:F10" xr:uid="{E0FC2F09-56A0-469A-8802-E26F136CBA54}">
      <formula1>$B$54:$B$59</formula1>
    </dataValidation>
  </dataValidations>
  <hyperlinks>
    <hyperlink ref="A53" r:id="rId1" display="http://www.abs.gov.au/websitedbs/d3310114.nsf/Home/©+Copyright?OpenDocument" xr:uid="{745C398A-EF5D-457B-AB13-7E1486E3BECA}"/>
    <hyperlink ref="D144" location="A130126900T" display="A130126900T" xr:uid="{47993B68-8645-4007-99C1-39F08F540859}"/>
    <hyperlink ref="D126" location="A130126972C" display="A130126972C" xr:uid="{CBBDBBA4-D6A0-4ED1-80CB-E7088F6D6B7E}"/>
    <hyperlink ref="D127" location="A130126868C" display="A130126868C" xr:uid="{988A91E4-D268-4466-AE77-18331F51ED49}"/>
    <hyperlink ref="D128" location="A130126980C" display="A130126980C" xr:uid="{BE91D343-8D8E-4C17-A382-DD8B17CE08DC}"/>
    <hyperlink ref="D129" location="A130126988W" display="A130126988W" xr:uid="{5158BF7B-885F-49D1-8C9D-5C21BDCC5D13}"/>
    <hyperlink ref="D130" location="A130126876C" display="A130126876C" xr:uid="{BF17EE47-3657-4655-B7D9-CD058DAB4B33}"/>
    <hyperlink ref="D131" location="A130126884C" display="A130126884C" xr:uid="{B4D25733-A45A-40AB-90ED-6AA39D8295EE}"/>
    <hyperlink ref="D132" location="A130126932K" display="A130126932K" xr:uid="{9BDB1A40-8389-4F3F-B5C0-8F456A6F63E1}"/>
    <hyperlink ref="D133" location="A130126820T" display="A130126820T" xr:uid="{D64E93BB-7814-4EA9-B926-212C0B5EBB61}"/>
    <hyperlink ref="D134" location="A130126996W" display="A130126996W" xr:uid="{DE457856-CE5C-4E7C-8623-ABEBA882C2E1}"/>
    <hyperlink ref="D135" location="A130126940K" display="A130126940K" xr:uid="{F16EF9F1-46AE-4E11-81A8-6B7F2AFD1615}"/>
    <hyperlink ref="D136" location="A130127004L" display="A130127004L" xr:uid="{61F5E1A3-37E9-4CB8-9F4D-C181BF407B45}"/>
    <hyperlink ref="D137" location="A130126828K" display="A130126828K" xr:uid="{56E01EE5-2857-4106-90CB-4C97CA6FFE0D}"/>
    <hyperlink ref="D138" location="A130126740T" display="A130126740T" xr:uid="{1631AD6C-59AA-45A7-A7CF-26E9B9B22D29}"/>
    <hyperlink ref="D139" location="A130126764K" display="A130126764K" xr:uid="{286FD484-274F-444E-A1BC-E100D7674313}"/>
    <hyperlink ref="D141" location="A130126892C" display="A130126892C" xr:uid="{7FAC1483-BD53-48CC-AE34-CDB019088973}"/>
    <hyperlink ref="D143" location="A130126772K" display="A130126772K" xr:uid="{C2DF0A66-E4BA-4674-B07B-53A228BA9DC2}"/>
    <hyperlink ref="D142" location="A130126814W" display="A130126814W" xr:uid="{E02C8DB3-ECED-41E7-B7DC-70C8928B0743}"/>
    <hyperlink ref="D162" location="A130126756K" display="A130126756K" xr:uid="{6C352276-C56D-49B9-A640-90887A3E16FA}"/>
    <hyperlink ref="D146" location="A130126948C" display="A130126948C" xr:uid="{DC167A5E-9E99-47E6-80F3-B6694DDB9B29}"/>
    <hyperlink ref="D147" location="A130126956C" display="A130126956C" xr:uid="{C6B3A996-FA07-4DC7-99AA-460B356DDB70}"/>
    <hyperlink ref="D148" location="A130126788C" display="A130126788C" xr:uid="{0F9FA50C-20AA-4B4E-9622-688A810F3456}"/>
    <hyperlink ref="D149" location="A130126748K" display="A130126748K" xr:uid="{5E3183BF-812D-41D7-9070-5C05B7DD45BE}"/>
    <hyperlink ref="D150" location="A130126836K" display="A130126836K" xr:uid="{18528A41-AB61-4BED-ADBC-23523E60919A}"/>
    <hyperlink ref="D151" location="A130126780K" display="A130126780K" xr:uid="{30B7A722-F4DF-4F31-B8FD-2F1EC4210F21}"/>
    <hyperlink ref="D152" location="A130126844K" display="A130126844K" xr:uid="{44011ADB-5739-423E-907B-46FC1DBB2C1A}"/>
    <hyperlink ref="D153" location="A130126796C" display="A130126796C" xr:uid="{57560BFB-AC02-4B7B-8146-C2B540BFA8C0}"/>
    <hyperlink ref="D154" location="A130126852K" display="A130126852K" xr:uid="{60B74B52-6551-4EFA-A771-DACF1A15A710}"/>
    <hyperlink ref="D155" location="A130126908K" display="A130126908K" xr:uid="{A5FEDB7C-5994-416D-917B-32BB6AA4CD62}"/>
    <hyperlink ref="D156" location="A130126860K" display="A130126860K" xr:uid="{90874B01-65DE-4ED6-816C-4AA7747C9A14}"/>
    <hyperlink ref="D157" location="A130126804T" display="A130126804T" xr:uid="{1440170F-1A22-4E47-8B34-4626CF976484}"/>
    <hyperlink ref="D158" location="A130126964C" display="A130126964C" xr:uid="{3E4535E7-69DB-4C1D-BD0A-78D6579BC467}"/>
    <hyperlink ref="D159" location="A130126916K" display="A130126916K" xr:uid="{1031A9C5-5D0A-4B99-BC45-8A751B5BE5C8}"/>
    <hyperlink ref="D160" location="A130126924K" display="A130126924K" xr:uid="{5D46B034-CA45-4B5C-84CB-651C72C75289}"/>
    <hyperlink ref="D161" location="A130127012L" display="A130127012L" xr:uid="{557D2C78-9D70-4100-82CE-464FA84F0B09}"/>
    <hyperlink ref="G144" location="A130134460X" display="A130134460X" xr:uid="{3BD90547-5FB5-47C9-817B-B85467FCFD02}"/>
    <hyperlink ref="G126" location="A130134532X" display="A130134532X" xr:uid="{DB764304-72E1-4F26-AC7B-4F58855D8909}"/>
    <hyperlink ref="G127" location="A130134428X" display="A130134428X" xr:uid="{9840951A-1111-4C1C-81D2-8A981DA97117}"/>
    <hyperlink ref="G128" location="A130134540X" display="A130134540X" xr:uid="{2214A3E7-E83E-4C31-A053-1041888C2962}"/>
    <hyperlink ref="G129" location="A130134548T" display="A130134548T" xr:uid="{A44E04AF-7E4A-4FAD-AAD5-05EC229945CB}"/>
    <hyperlink ref="G130" location="A130134436X" display="A130134436X" xr:uid="{EB713490-8FFF-46B5-A940-CE06F9D28632}"/>
    <hyperlink ref="G131" location="A130134444X" display="A130134444X" xr:uid="{0845F5D8-7098-4D4C-876D-F4F0FD410085}"/>
    <hyperlink ref="G132" location="A130134492T" display="A130134492T" xr:uid="{C9746035-22E0-46A9-B86A-D2E7B95D688F}"/>
    <hyperlink ref="G133" location="A130134380X" display="A130134380X" xr:uid="{D476D1EE-C094-498E-ACF7-6097B89F49E5}"/>
    <hyperlink ref="G134" location="A130134556T" display="A130134556T" xr:uid="{46CB30C1-4591-4B74-BC56-45CE879169F7}"/>
    <hyperlink ref="G135" location="A130134500F" display="A130134500F" xr:uid="{9FAA34E6-65D3-449D-92B8-C10FC1D7117B}"/>
    <hyperlink ref="G136" location="A130134564T" display="A130134564T" xr:uid="{3B6C96A5-53C3-4D97-9080-E532BDC794B2}"/>
    <hyperlink ref="G137" location="A130134388T" display="A130134388T" xr:uid="{60C92BE1-1EB1-4620-88BC-0269859BD009}"/>
    <hyperlink ref="G138" location="A130134300L" display="A130134300L" xr:uid="{17D9C7C1-1AD3-477F-88F6-B14AB9565C12}"/>
    <hyperlink ref="G139" location="A130134324F" display="A130134324F" xr:uid="{32F48F65-C2E9-453D-95A0-7D93AD53D59C}"/>
    <hyperlink ref="G141" location="A130134452X" display="A130134452X" xr:uid="{FF51427B-12EB-4509-B798-94DB8B0534FA}"/>
    <hyperlink ref="G143" location="A130134332F" display="A130134332F" xr:uid="{CF27302D-8679-4C67-B0DB-CDC37C3B7DB7}"/>
    <hyperlink ref="G142" location="A130134374C" display="A130134374C" xr:uid="{C3B1C389-7241-4842-82BF-F5B2E0E61125}"/>
    <hyperlink ref="G162" location="A130134316F" display="A130134316F" xr:uid="{F7F25889-C2D3-42EF-AE97-0A3B40883BD0}"/>
    <hyperlink ref="G146" location="A130134508X" display="A130134508X" xr:uid="{21F3C18B-4736-4D70-B574-1173E925D20B}"/>
    <hyperlink ref="G147" location="A130134516X" display="A130134516X" xr:uid="{228DFB1A-00B5-458B-86A8-A43A24FDD818}"/>
    <hyperlink ref="G148" location="A130134348X" display="A130134348X" xr:uid="{7D59FF5A-B99A-4CAC-8231-DC981D2FD96B}"/>
    <hyperlink ref="G149" location="A130134308F" display="A130134308F" xr:uid="{6D2E17F1-4FDE-4FF4-9538-4368AC3F47E8}"/>
    <hyperlink ref="G150" location="A130134396T" display="A130134396T" xr:uid="{961E85AB-9071-4573-AC20-9E99DECE7362}"/>
    <hyperlink ref="G151" location="A130134340F" display="A130134340F" xr:uid="{4619EA75-3169-4893-902C-162F431B9C83}"/>
    <hyperlink ref="G152" location="A130134404F" display="A130134404F" xr:uid="{B51D9F9F-BBEE-4AC7-B230-45FA78D35429}"/>
    <hyperlink ref="G153" location="A130134356X" display="A130134356X" xr:uid="{9E83E0FC-9B28-4574-B73E-65EB37606663}"/>
    <hyperlink ref="G154" location="A130134412F" display="A130134412F" xr:uid="{BF32A17A-57CF-4623-BAC8-83697F219442}"/>
    <hyperlink ref="G155" location="A130134468T" display="A130134468T" xr:uid="{220E2116-66E8-4CEE-95A8-5BCAB4B4D159}"/>
    <hyperlink ref="G156" location="A130134420F" display="A130134420F" xr:uid="{A6E5FB05-7E20-431D-9AE6-5B4B4044F04B}"/>
    <hyperlink ref="G157" location="A130134364X" display="A130134364X" xr:uid="{774FC01E-78A4-4E16-A292-35852EBF2644}"/>
    <hyperlink ref="G158" location="A130134524X" display="A130134524X" xr:uid="{7C9D1341-11CE-40A4-9218-7E92952FF069}"/>
    <hyperlink ref="G159" location="A130134476T" display="A130134476T" xr:uid="{9345912F-B416-43A3-A816-F7BBCAAEE764}"/>
    <hyperlink ref="G160" location="A130134484T" display="A130134484T" xr:uid="{D4E3410C-BC80-4E6F-92EB-7D38A7919550}"/>
    <hyperlink ref="G161" location="A130134572T" display="A130134572T" xr:uid="{0F557EAA-89F9-4707-A0D3-38F50B610124}"/>
    <hyperlink ref="J144" location="A130129420K" display="A130129420K" xr:uid="{93DF443E-ABFA-4418-A80B-E5C868135204}"/>
    <hyperlink ref="J126" location="A130129492W" display="A130129492W" xr:uid="{8D8B096F-D081-4F2C-BBDF-853BB7020587}"/>
    <hyperlink ref="J127" location="A130129388W" display="A130129388W" xr:uid="{7041AEF5-7275-42A3-9289-BF0D7EC433FE}"/>
    <hyperlink ref="J128" location="A130129500K" display="A130129500K" xr:uid="{542C2261-BC5F-4D00-BC0D-A273CA2DC01D}"/>
    <hyperlink ref="J129" location="A130129508C" display="A130129508C" xr:uid="{9D0A413D-8EB7-4DD4-8C60-F65199948CB9}"/>
    <hyperlink ref="J130" location="A130129396W" display="A130129396W" xr:uid="{6280DE37-AD7B-4FEF-97D3-15F7F2A92D04}"/>
    <hyperlink ref="J131" location="A130129404K" display="A130129404K" xr:uid="{3A4B2FFD-1A0D-4351-8ADB-C7D501668C01}"/>
    <hyperlink ref="J132" location="A130129452C" display="A130129452C" xr:uid="{31287009-7ADF-4AD2-AB97-F2D31D968087}"/>
    <hyperlink ref="J133" location="A130129340K" display="A130129340K" xr:uid="{DCCC0FF1-4537-4ECA-B1B9-09E5A6F672E6}"/>
    <hyperlink ref="J134" location="A130129516C" display="A130129516C" xr:uid="{099D8BED-7429-48C9-A528-720A09157FAC}"/>
    <hyperlink ref="J135" location="A130129460C" display="A130129460C" xr:uid="{863B586A-6A07-47A2-8A31-96CB7516ABFB}"/>
    <hyperlink ref="J136" location="A130129524C" display="A130129524C" xr:uid="{61990F6B-00B2-4D63-823F-34D5DA663875}"/>
    <hyperlink ref="J137" location="A130129348C" display="A130129348C" xr:uid="{895AF00D-B07B-439A-90BD-2771AD16C30B}"/>
    <hyperlink ref="J138" location="A130129260K" display="A130129260K" xr:uid="{2D14FEE0-47A7-4516-9F95-DC756A2E4B36}"/>
    <hyperlink ref="J139" location="A130129284C" display="A130129284C" xr:uid="{D8E5EC09-9C79-4D17-B557-AC9C3C074DF7}"/>
    <hyperlink ref="J141" location="A130129412K" display="A130129412K" xr:uid="{96F447D1-FE94-43E2-A6AF-4FD03662DE04}"/>
    <hyperlink ref="J143" location="A130129292C" display="A130129292C" xr:uid="{33B9D992-A9FF-49FD-BEA4-803CFC2574F9}"/>
    <hyperlink ref="J142" location="A130129334R" display="A130129334R" xr:uid="{5C17A3D7-E71C-47DF-9F90-E4032A04A3A0}"/>
    <hyperlink ref="J162" location="A130129276C" display="A130129276C" xr:uid="{89141F00-F249-46B5-8302-8D00F3332564}"/>
    <hyperlink ref="J146" location="A130129468W" display="A130129468W" xr:uid="{7AC5A8C2-4A84-4071-8006-149B8F313ABE}"/>
    <hyperlink ref="J147" location="A130129476W" display="A130129476W" xr:uid="{DA0C118E-D52D-41D9-A3E3-D1A2A5ED0B44}"/>
    <hyperlink ref="J148" location="A130129308K" display="A130129308K" xr:uid="{04A8AA9C-B40D-4AAC-A3E0-351A2F6E4BB8}"/>
    <hyperlink ref="J149" location="A130129268C" display="A130129268C" xr:uid="{35206C68-AF72-4276-A21F-9E48120EB79E}"/>
    <hyperlink ref="J150" location="A130129356C" display="A130129356C" xr:uid="{C3B529BB-1F19-4963-9530-BF69FFD689C2}"/>
    <hyperlink ref="J151" location="A130129300T" display="A130129300T" xr:uid="{77127DA7-C135-466F-AB18-0B77EBEF36ED}"/>
    <hyperlink ref="J152" location="A130129364C" display="A130129364C" xr:uid="{DE844D58-0102-45E8-9A32-333CA7384928}"/>
    <hyperlink ref="J153" location="A130129316K" display="A130129316K" xr:uid="{4CFD7CE6-BC1D-453C-8C30-6CD7D5AC5D19}"/>
    <hyperlink ref="J154" location="A130129372C" display="A130129372C" xr:uid="{8A6E954E-A74F-4A1A-AD2C-04EB83D148DE}"/>
    <hyperlink ref="J155" location="A130129428C" display="A130129428C" xr:uid="{F9ED92F6-8972-4281-B525-34B8C5431801}"/>
    <hyperlink ref="J156" location="A130129380C" display="A130129380C" xr:uid="{31C10ACA-C582-4A9C-9365-CDE2C3796EC0}"/>
    <hyperlink ref="J157" location="A130129324K" display="A130129324K" xr:uid="{35F66A90-C608-41EA-99CB-452E5EE71373}"/>
    <hyperlink ref="J158" location="A130129484W" display="A130129484W" xr:uid="{6F35F89F-EC57-4F6F-B451-CC5A34758028}"/>
    <hyperlink ref="J159" location="A130129436C" display="A130129436C" xr:uid="{1C92A47F-CC45-4718-BECB-A938E283FA0A}"/>
    <hyperlink ref="J160" location="A130129444C" display="A130129444C" xr:uid="{A43F9E3D-13AD-4618-8CB9-106811C2B494}"/>
    <hyperlink ref="J161" location="A130129532C" display="A130129532C" xr:uid="{0C4C53DB-D7F0-4D8A-BE8A-55DF71EBFB87}"/>
    <hyperlink ref="M144" location="A130136980R" display="A130136980R" xr:uid="{3CB90749-8098-48AC-9211-B88E49D10126}"/>
    <hyperlink ref="M126" location="A130137052T" display="A130137052T" xr:uid="{B98106A8-E62E-440C-9F0E-E518BBBC1F92}"/>
    <hyperlink ref="M127" location="A130136948R" display="A130136948R" xr:uid="{6DA67AD9-D760-4CDD-A7A9-63FDC9641890}"/>
    <hyperlink ref="M128" location="A130137060T" display="A130137060T" xr:uid="{1225F070-3E80-42C0-887C-F006D0B7432F}"/>
    <hyperlink ref="M129" location="A130137068K" display="A130137068K" xr:uid="{4BA6E01F-FE99-414B-9E2E-00417EAACCC2}"/>
    <hyperlink ref="M130" location="A130136956R" display="A130136956R" xr:uid="{E9A0F8CB-43C6-4B1D-9703-1D504CAEAEEE}"/>
    <hyperlink ref="M131" location="A130136964R" display="A130136964R" xr:uid="{F65692B4-C656-4D03-9155-62DAB9F933EF}"/>
    <hyperlink ref="M132" location="A130137012X" display="A130137012X" xr:uid="{E35F4BED-C80E-4902-B5EE-952183E3D32F}"/>
    <hyperlink ref="M133" location="A130136900C" display="A130136900C" xr:uid="{A6605120-8B36-4795-B4D7-17047CA43510}"/>
    <hyperlink ref="M134" location="A130137076K" display="A130137076K" xr:uid="{D43E1CFC-D17B-40F0-AFDB-2779DD3E6F67}"/>
    <hyperlink ref="M135" location="A130137020X" display="A130137020X" xr:uid="{269201FE-F736-4421-8E1C-1E59D59F78A8}"/>
    <hyperlink ref="M136" location="A130137084K" display="A130137084K" xr:uid="{B57B92B5-9D2B-4DBE-836A-51D4697E3579}"/>
    <hyperlink ref="M137" location="A130136908W" display="A130136908W" xr:uid="{1F88DE64-7658-4ACD-BC1D-080BBF61B2F1}"/>
    <hyperlink ref="M138" location="A130136820C" display="A130136820C" xr:uid="{DD75D069-0266-4542-95CA-21B9E8D471D0}"/>
    <hyperlink ref="M139" location="A130136844W" display="A130136844W" xr:uid="{92FA8838-0324-4268-B329-597C44295754}"/>
    <hyperlink ref="M141" location="A130136972R" display="A130136972R" xr:uid="{77D4B5BB-2C64-4D6A-9F5C-37CF87734AAC}"/>
    <hyperlink ref="M143" location="A130136852W" display="A130136852W" xr:uid="{EC3FD5ED-A563-445A-B2B8-A301E0CD14C8}"/>
    <hyperlink ref="M142" location="A130136894V" display="A130136894V" xr:uid="{D5E2FD87-2CD6-4E97-BC4A-1741BA35A393}"/>
    <hyperlink ref="M162" location="A130136836W" display="A130136836W" xr:uid="{77FFE087-2785-40B2-8394-C11EA017C988}"/>
    <hyperlink ref="M146" location="A130137028T" display="A130137028T" xr:uid="{BAA64758-8367-46D0-8B94-7CCCE20F980D}"/>
    <hyperlink ref="M147" location="A130137036T" display="A130137036T" xr:uid="{652E0972-B529-4689-BA89-5EC890778B33}"/>
    <hyperlink ref="M148" location="A130136868R" display="A130136868R" xr:uid="{C5C7267B-354E-4DEB-AE2C-274195658D20}"/>
    <hyperlink ref="M149" location="A130136828W" display="A130136828W" xr:uid="{F2FF1AA3-8DFC-438E-9B67-989DCAE68D1C}"/>
    <hyperlink ref="M150" location="A130136916W" display="A130136916W" xr:uid="{DD09B89C-7304-4CF0-961C-96BFDC52BDB8}"/>
    <hyperlink ref="M151" location="A130136860W" display="A130136860W" xr:uid="{A6D78C68-88E3-4EBD-ABA2-293AC1AC4408}"/>
    <hyperlink ref="M152" location="A130136924W" display="A130136924W" xr:uid="{6EF2E1CA-7310-47B2-B276-E11D0F750D46}"/>
    <hyperlink ref="M153" location="A130136876R" display="A130136876R" xr:uid="{61FB6E2F-B8DD-47A4-9C56-21928BCD2142}"/>
    <hyperlink ref="M154" location="A130136932W" display="A130136932W" xr:uid="{72010C86-B1DF-4E78-8918-2754AB89C118}"/>
    <hyperlink ref="M155" location="A130136988J" display="A130136988J" xr:uid="{2B2A0957-47D4-48A6-ABA7-1A19A8314240}"/>
    <hyperlink ref="M156" location="A130136940W" display="A130136940W" xr:uid="{6BFD089D-206A-4F66-A988-0A7D5408B6C8}"/>
    <hyperlink ref="M157" location="A130136884R" display="A130136884R" xr:uid="{698354C6-9AA5-40DA-90E1-F015C40C84D6}"/>
    <hyperlink ref="M158" location="A130137044T" display="A130137044T" xr:uid="{2661369C-E815-4C58-ABDF-50BE9EC889E9}"/>
    <hyperlink ref="M159" location="A130136996J" display="A130136996J" xr:uid="{0CE94577-BD7C-4F39-8EDE-EBFD39EE5B24}"/>
    <hyperlink ref="M160" location="A130137004X" display="A130137004X" xr:uid="{A470B356-86F8-4185-A3D4-93768DDB5B9E}"/>
    <hyperlink ref="M161" location="A130137092K" display="A130137092K" xr:uid="{E7F18079-0799-46CD-88C0-11715B777D9B}"/>
    <hyperlink ref="P144" location="A130139500W" display="A130139500W" xr:uid="{B4932EF1-4F82-4E9E-99D6-715BC18D88C3}"/>
    <hyperlink ref="P126" location="A130139572J" display="A130139572J" xr:uid="{B1458F85-D349-44D8-A2EC-6E6BA580A1E7}"/>
    <hyperlink ref="P127" location="A130139468J" display="A130139468J" xr:uid="{209A35A6-EC4D-4513-A84E-3B2554BA9A28}"/>
    <hyperlink ref="P128" location="A130139580J" display="A130139580J" xr:uid="{505A25AB-632A-4204-8AB5-2A6906B4DCE3}"/>
    <hyperlink ref="P129" location="A130139588A" display="A130139588A" xr:uid="{14390760-8DA4-4FAD-A1F6-C9B874496EBC}"/>
    <hyperlink ref="P130" location="A130139476J" display="A130139476J" xr:uid="{C0E91AE5-4595-488D-839D-2E19C70F3CB5}"/>
    <hyperlink ref="P131" location="A130139484J" display="A130139484J" xr:uid="{08F64321-3756-4B99-8052-B3D6C924FCB6}"/>
    <hyperlink ref="P132" location="A130139532R" display="A130139532R" xr:uid="{C34A58BF-0656-4C1D-B8F2-0C8517196390}"/>
    <hyperlink ref="P133" location="A130139420W" display="A130139420W" xr:uid="{F3E3A8F5-1E04-49C2-B6A6-DB2F7CD23588}"/>
    <hyperlink ref="P134" location="A130139596A" display="A130139596A" xr:uid="{E6B8799B-4E4F-42BD-9C1B-6BFB0C897BAF}"/>
    <hyperlink ref="P135" location="A130139540R" display="A130139540R" xr:uid="{E0AE76E4-94EF-4F2C-A699-EFBBBE2EEB26}"/>
    <hyperlink ref="P136" location="A130139604R" display="A130139604R" xr:uid="{F68EF9A6-9809-480A-B71F-E988888711F3}"/>
    <hyperlink ref="P137" location="A130139428R" display="A130139428R" xr:uid="{8146BBEE-EA9C-4DD6-9450-ED0C984FAA05}"/>
    <hyperlink ref="P138" location="A130139340W" display="A130139340W" xr:uid="{A4471272-D478-4ACE-9ACE-05CE5F68F015}"/>
    <hyperlink ref="P139" location="A130139364R" display="A130139364R" xr:uid="{25EA6DFA-EF45-4A24-A142-7BAC814D3FE2}"/>
    <hyperlink ref="P141" location="A130139492J" display="A130139492J" xr:uid="{A34B6956-2124-42D4-9FB1-6B109E0E503B}"/>
    <hyperlink ref="P143" location="A130139372R" display="A130139372R" xr:uid="{B1590EC8-5773-4A40-AFAA-65511C0E9FAB}"/>
    <hyperlink ref="P142" location="A130139414A" display="A130139414A" xr:uid="{5A17EC04-52C9-4293-8922-D76A322369B5}"/>
    <hyperlink ref="P162" location="A130139356R" display="A130139356R" xr:uid="{B474EA54-775C-40C8-AD2C-40F6E0B90C19}"/>
    <hyperlink ref="P146" location="A130139548J" display="A130139548J" xr:uid="{27B8724B-815A-468F-8847-F3CAF9655B76}"/>
    <hyperlink ref="P147" location="A130139556J" display="A130139556J" xr:uid="{52575110-2EC1-4B79-B89D-C696A4A357F7}"/>
    <hyperlink ref="P148" location="A130139388J" display="A130139388J" xr:uid="{3986E7D6-23EB-4449-B3BE-9A96DE610100}"/>
    <hyperlink ref="P149" location="A130139348R" display="A130139348R" xr:uid="{4B1CFD7D-0DBE-488D-B4CB-A6CCCC6D916A}"/>
    <hyperlink ref="P150" location="A130139436R" display="A130139436R" xr:uid="{3933EF9E-140D-42C5-9B6F-8EFDDFF7DCB2}"/>
    <hyperlink ref="P151" location="A130139380R" display="A130139380R" xr:uid="{A1411BE8-1D5B-4361-B709-2E77D5D14C28}"/>
    <hyperlink ref="P152" location="A130139444R" display="A130139444R" xr:uid="{DF23AED5-7184-414D-B0EE-5CD886A2829A}"/>
    <hyperlink ref="P153" location="A130139396J" display="A130139396J" xr:uid="{43A141DF-F9F6-4BCA-9600-3EB5CED2A14F}"/>
    <hyperlink ref="P154" location="A130139452R" display="A130139452R" xr:uid="{669A3559-314D-4FEB-8AD8-BDDC6E926972}"/>
    <hyperlink ref="P155" location="A130139508R" display="A130139508R" xr:uid="{6E5A5F3D-D097-43FA-9634-7E43A9210291}"/>
    <hyperlink ref="P156" location="A130139460R" display="A130139460R" xr:uid="{6F50079E-14EA-468A-AEE9-A3370F47E586}"/>
    <hyperlink ref="P157" location="A130139404W" display="A130139404W" xr:uid="{A5252AA2-70C8-4C02-BEFF-42EF3C297977}"/>
    <hyperlink ref="P158" location="A130139564J" display="A130139564J" xr:uid="{841C4C47-FA3C-4F2F-A913-FD2653833ACA}"/>
    <hyperlink ref="P159" location="A130139516R" display="A130139516R" xr:uid="{BE8C32D4-2847-453D-A37E-3DA0D7AB290F}"/>
    <hyperlink ref="P160" location="A130139524R" display="A130139524R" xr:uid="{41B2CE81-2E80-4005-BA02-2FC453A40864}"/>
    <hyperlink ref="P161" location="A130139612R" display="A130139612R" xr:uid="{BCED7D96-B760-4FCE-9C46-78DC9D32C345}"/>
    <hyperlink ref="S144" location="A130131940F" display="A130131940F" xr:uid="{97F905E1-6DD0-4D32-BE10-734DACFBC476}"/>
    <hyperlink ref="S126" location="A130132012J" display="A130132012J" xr:uid="{D2721F10-0D22-4166-AC84-F809FD2767E0}"/>
    <hyperlink ref="S127" location="A130131908F" display="A130131908F" xr:uid="{7878AB7F-386F-42F3-A2D5-9AD72395ABCB}"/>
    <hyperlink ref="S128" location="A130132020J" display="A130132020J" xr:uid="{30C77CB8-AE62-4DE8-AC2B-B79949EF4F08}"/>
    <hyperlink ref="S129" location="A130132028A" display="A130132028A" xr:uid="{EAA37263-D01B-4C44-AF97-8E64F255630E}"/>
    <hyperlink ref="S130" location="A130131916F" display="A130131916F" xr:uid="{2D69165F-E686-4955-920F-B19EEF95677C}"/>
    <hyperlink ref="S131" location="A130131924F" display="A130131924F" xr:uid="{3E4DAA76-9C94-410B-9422-26F07BB715B1}"/>
    <hyperlink ref="S132" location="A130131972X" display="A130131972X" xr:uid="{E816A99F-7EAF-479D-B08C-257E999AEEF1}"/>
    <hyperlink ref="S133" location="A130131860F" display="A130131860F" xr:uid="{A87F4B50-813A-403F-B58A-2A804B740A8C}"/>
    <hyperlink ref="S134" location="A130132036A" display="A130132036A" xr:uid="{C12AC531-387D-4D50-958C-9F672E3C0227}"/>
    <hyperlink ref="S135" location="A130131980X" display="A130131980X" xr:uid="{079EBAA6-2739-4B0D-AD24-CEE2BEB4DEF6}"/>
    <hyperlink ref="S136" location="A130132044A" display="A130132044A" xr:uid="{7AF5E80C-55B8-4BAB-8088-9A76323995D6}"/>
    <hyperlink ref="S137" location="A130131868X" display="A130131868X" xr:uid="{C5FC4803-3991-46E2-965A-57C1FB907C64}"/>
    <hyperlink ref="S138" location="A130131780F" display="A130131780F" xr:uid="{454C0320-0EFD-44F1-A431-56241E4E9630}"/>
    <hyperlink ref="S139" location="A130131804L" display="A130131804L" xr:uid="{09CC93E0-82F4-4D3E-8A5A-21FA097AD5E7}"/>
    <hyperlink ref="S141" location="A130131932F" display="A130131932F" xr:uid="{96D71134-9EA5-4853-AEBB-F6DB3737C9C6}"/>
    <hyperlink ref="S143" location="A130131812L" display="A130131812L" xr:uid="{2B153C9A-98FA-4DED-9A46-8527B8660AEC}"/>
    <hyperlink ref="S142" location="A130131854K" display="A130131854K" xr:uid="{40F7CB8A-6AD0-47BF-9478-6AABD1735991}"/>
    <hyperlink ref="S162" location="A130131796X" display="A130131796X" xr:uid="{941D610D-7843-4DBB-9A43-6023AF0DCDA9}"/>
    <hyperlink ref="S146" location="A130131988T" display="A130131988T" xr:uid="{D5C7C508-83A3-467F-AF41-50593B9AB233}"/>
    <hyperlink ref="S147" location="A130131996T" display="A130131996T" xr:uid="{4278C33B-B60D-455C-A3E7-0298D2F9D03B}"/>
    <hyperlink ref="S148" location="A130131828F" display="A130131828F" xr:uid="{E531FB04-23AD-45EE-AC19-E2D56D384563}"/>
    <hyperlink ref="S149" location="A130131788X" display="A130131788X" xr:uid="{089E12B4-1670-4966-B049-D2707F1FD129}"/>
    <hyperlink ref="S150" location="A130131876X" display="A130131876X" xr:uid="{693E0D38-2ACC-4FB2-B4C7-4797B4A6CD3E}"/>
    <hyperlink ref="S151" location="A130131820L" display="A130131820L" xr:uid="{1FF7E79B-5459-4F1B-93F2-BB97FCB7C779}"/>
    <hyperlink ref="S152" location="A130131884X" display="A130131884X" xr:uid="{0FDA7FC7-18AE-4B37-B7A3-E08C98C76647}"/>
    <hyperlink ref="S153" location="A130131836F" display="A130131836F" xr:uid="{32D39838-4155-4D60-98F8-E89BD788F279}"/>
    <hyperlink ref="S154" location="A130131892X" display="A130131892X" xr:uid="{5B705F54-3E80-484F-8175-B2ECD471364C}"/>
    <hyperlink ref="S155" location="A130131948X" display="A130131948X" xr:uid="{E4BC34D5-FFDE-4228-97E5-A5805BC492A1}"/>
    <hyperlink ref="S156" location="A130131900L" display="A130131900L" xr:uid="{79C7BC77-8D43-4A1A-A587-01CAF8A2190D}"/>
    <hyperlink ref="S157" location="A130131844F" display="A130131844F" xr:uid="{47F239D3-F8C8-4E5D-9574-566BFC5CDD46}"/>
    <hyperlink ref="S158" location="A130132004J" display="A130132004J" xr:uid="{1040B997-B200-4824-9C81-60A9D0D41C0D}"/>
    <hyperlink ref="S159" location="A130131956X" display="A130131956X" xr:uid="{17A9DF18-F523-4D5D-A86B-1277980BC10C}"/>
    <hyperlink ref="S160" location="A130131964X" display="A130131964X" xr:uid="{770D7F85-C540-49C5-B490-1B49BDD02BAD}"/>
    <hyperlink ref="S161" location="A130132052A" display="A130132052A" xr:uid="{FE25C34B-293A-4BC1-B3F7-5C60745B6FEB}"/>
    <hyperlink ref="E144" location="A130157140R" display="A130157140R" xr:uid="{C82E3402-CC7F-4CB4-993C-482442D5971A}"/>
    <hyperlink ref="E126" location="A130157212R" display="A130157212R" xr:uid="{BC70240F-5239-48BE-A698-EE738B6EF498}"/>
    <hyperlink ref="E127" location="A130157108R" display="A130157108R" xr:uid="{2BAD2A19-BA4B-4F8B-93F2-827FDD297D49}"/>
    <hyperlink ref="E128" location="A130157220R" display="A130157220R" xr:uid="{53C77475-A78D-499B-BBDA-B44AF9A1BBF9}"/>
    <hyperlink ref="E129" location="A130157228J" display="A130157228J" xr:uid="{CD308A27-CF73-43AE-95BA-9C40A09B0B77}"/>
    <hyperlink ref="E130" location="A130157116R" display="A130157116R" xr:uid="{4AC68418-ACE1-4257-8164-B03F2A0841B5}"/>
    <hyperlink ref="E131" location="A130157124R" display="A130157124R" xr:uid="{7438B6F8-DEB4-4F3C-B0CB-962A9648F032}"/>
    <hyperlink ref="E132" location="A130157172J" display="A130157172J" xr:uid="{4A889E16-7635-4B28-B1F9-CCCBC5F2B1A2}"/>
    <hyperlink ref="E133" location="A130157060R" display="A130157060R" xr:uid="{85ECE2D0-4DCA-4FF5-B2B2-A68BCF6B8440}"/>
    <hyperlink ref="E134" location="A130157236J" display="A130157236J" xr:uid="{1919635B-935F-4435-9A0A-25DAA1DADDA9}"/>
    <hyperlink ref="E135" location="A130157180J" display="A130157180J" xr:uid="{D28A4D6D-DC1C-4378-822B-20E22912EAFF}"/>
    <hyperlink ref="E136" location="A130157244J" display="A130157244J" xr:uid="{5F37B179-CBF7-48C0-9232-08102FF91AF4}"/>
    <hyperlink ref="E137" location="A130157068J" display="A130157068J" xr:uid="{75BA8542-38A3-4F93-A10F-11A024E204CA}"/>
    <hyperlink ref="E138" location="A130156980L" display="A130156980L" xr:uid="{6DBC4650-B72D-4829-9FC9-B41C58A36592}"/>
    <hyperlink ref="E139" location="A130157004W" display="A130157004W" xr:uid="{2FF28DFD-0CFD-496A-B30E-48A7917A73D8}"/>
    <hyperlink ref="E141" location="A130157132R" display="A130157132R" xr:uid="{F371AD35-C223-4B96-A651-A362DF113CD5}"/>
    <hyperlink ref="E143" location="A130157012W" display="A130157012W" xr:uid="{5F1D610D-9024-41D3-A186-22F22B565C4E}"/>
    <hyperlink ref="E142" location="A130157054V" display="A130157054V" xr:uid="{B171F350-4295-43F0-ACD7-E41C8D1B796C}"/>
    <hyperlink ref="E162" location="A130156996F" display="A130156996F" xr:uid="{A487CD9A-7D7D-4F7F-AFE7-72DF3AC8F908}"/>
    <hyperlink ref="E146" location="A130157188A" display="A130157188A" xr:uid="{66FCC074-9C82-4C4F-8B2D-572456151CBB}"/>
    <hyperlink ref="E147" location="A130157196A" display="A130157196A" xr:uid="{67CAA0D0-74E9-487A-BA77-FDEE6C0F4250}"/>
    <hyperlink ref="E148" location="A130157028R" display="A130157028R" xr:uid="{F5D960FD-1C7A-49AD-9323-C2619F595CD0}"/>
    <hyperlink ref="E149" location="A130156988F" display="A130156988F" xr:uid="{83007684-0B2C-467F-8398-6367927ABCF2}"/>
    <hyperlink ref="E150" location="A130157076J" display="A130157076J" xr:uid="{721EA519-2BEA-4D9F-8BFE-43CA22EA9B00}"/>
    <hyperlink ref="E151" location="A130157020W" display="A130157020W" xr:uid="{028BF002-65D2-42B0-9872-292E61B10CD1}"/>
    <hyperlink ref="E152" location="A130157084J" display="A130157084J" xr:uid="{81952EB3-1F11-4671-A9C6-B1989DD40A48}"/>
    <hyperlink ref="E153" location="A130157036R" display="A130157036R" xr:uid="{477E16BA-4F10-4790-B773-DFADBFEE7A80}"/>
    <hyperlink ref="E154" location="A130157092J" display="A130157092J" xr:uid="{3B719F3C-BA5E-4063-A56A-51CAA37BACF5}"/>
    <hyperlink ref="E155" location="A130157148J" display="A130157148J" xr:uid="{F61CB712-CD74-4359-89D8-703F13BF930F}"/>
    <hyperlink ref="E156" location="A130157100W" display="A130157100W" xr:uid="{5F36026E-A56C-47EA-A100-74343E175E58}"/>
    <hyperlink ref="E157" location="A130157044R" display="A130157044R" xr:uid="{E8A46577-ACF3-416C-B62C-41629693626C}"/>
    <hyperlink ref="E158" location="A130157204R" display="A130157204R" xr:uid="{D554E892-1C9A-4DEE-9D42-BC8D2200F6CC}"/>
    <hyperlink ref="E159" location="A130157156J" display="A130157156J" xr:uid="{53899755-1823-42CD-9C45-9516B9B305CC}"/>
    <hyperlink ref="E160" location="A130157164J" display="A130157164J" xr:uid="{548A229A-36CA-4A42-8373-888DDD44C8B0}"/>
    <hyperlink ref="E161" location="A130157252J" display="A130157252J" xr:uid="{F68ABF35-1982-4BCE-9028-1890C06FA7A8}"/>
    <hyperlink ref="H144" location="A130164700J" display="A130164700J" xr:uid="{DABC5746-C933-4F02-B4FD-783E7CA6CCFE}"/>
    <hyperlink ref="H126" location="A130164772V" display="A130164772V" xr:uid="{3D745B20-033C-4183-A073-B5C7CB81B27E}"/>
    <hyperlink ref="H127" location="A130164668V" display="A130164668V" xr:uid="{0892666F-428D-4DCD-ADBE-C5A4B3B7ACCB}"/>
    <hyperlink ref="H128" location="A130164780V" display="A130164780V" xr:uid="{CBF463A5-C37D-4271-8162-4C4FC95FB6C1}"/>
    <hyperlink ref="H129" location="A130164788L" display="A130164788L" xr:uid="{3C7A6D38-4C8C-4925-BE6C-B451108ABFB5}"/>
    <hyperlink ref="H130" location="A130164676V" display="A130164676V" xr:uid="{50295514-C9AF-4918-828D-E66900C2DEEF}"/>
    <hyperlink ref="H131" location="A130164684V" display="A130164684V" xr:uid="{71466682-7106-4153-87CE-46B58E605BE5}"/>
    <hyperlink ref="H132" location="A130164732A" display="A130164732A" xr:uid="{6CEE7332-8A31-445D-8BC4-882A30E7ABCB}"/>
    <hyperlink ref="H133" location="A130164620J" display="A130164620J" xr:uid="{FDDE174D-2FEC-45CC-80A9-0B50773656B7}"/>
    <hyperlink ref="H134" location="A130164796L" display="A130164796L" xr:uid="{9FA49586-1957-4309-A7D4-C5FF134D2852}"/>
    <hyperlink ref="H135" location="A130164740A" display="A130164740A" xr:uid="{AFFB7A62-D258-4135-8063-74E58EC87854}"/>
    <hyperlink ref="H136" location="A130164804A" display="A130164804A" xr:uid="{8CA4BEF0-9FF4-4246-A054-1925E41D9003}"/>
    <hyperlink ref="H137" location="A130164628A" display="A130164628A" xr:uid="{DB33087B-016C-419A-891E-137EBBC66D96}"/>
    <hyperlink ref="H138" location="A130164540J" display="A130164540J" xr:uid="{0C084E5D-1105-4C7A-855B-AC6641F1D9B3}"/>
    <hyperlink ref="H139" location="A130164564A" display="A130164564A" xr:uid="{11D19BBA-A0CB-45D1-BFD4-3E91620F1797}"/>
    <hyperlink ref="H141" location="A130164692V" display="A130164692V" xr:uid="{B756DA8A-80EE-431F-9047-04DD03C2F6E5}"/>
    <hyperlink ref="H143" location="A130164572A" display="A130164572A" xr:uid="{9BF8098C-5E46-4EE3-88C4-C32274890334}"/>
    <hyperlink ref="H142" location="A130164614L" display="A130164614L" xr:uid="{89D6778D-0D23-4D43-9CDF-E3C9E9AF66FA}"/>
    <hyperlink ref="H162" location="A130164556A" display="A130164556A" xr:uid="{050FE8B9-81C2-4C29-9073-7A3A8E13911A}"/>
    <hyperlink ref="H146" location="A130164748V" display="A130164748V" xr:uid="{3CCA78C5-63EB-4DCA-9E5F-2FAD281DB2E7}"/>
    <hyperlink ref="H147" location="A130164756V" display="A130164756V" xr:uid="{0CEDF770-EE34-437E-9555-8B49EBF3EDAB}"/>
    <hyperlink ref="H148" location="A130164588V" display="A130164588V" xr:uid="{9BCC47AE-4D2E-47E3-A390-F7151F12C608}"/>
    <hyperlink ref="H149" location="A130164548A" display="A130164548A" xr:uid="{F696549F-1BFC-4685-AFD3-35D304BA1EE4}"/>
    <hyperlink ref="H150" location="A130164636A" display="A130164636A" xr:uid="{4E5B695C-2EA3-4DE8-9981-AE983767B0FA}"/>
    <hyperlink ref="H151" location="A130164580A" display="A130164580A" xr:uid="{E8CDF13D-6416-4D6E-8728-C2C4017414B5}"/>
    <hyperlink ref="H152" location="A130164644A" display="A130164644A" xr:uid="{7F514888-FD61-4633-B1B1-C8F39030AB5C}"/>
    <hyperlink ref="H153" location="A130164596V" display="A130164596V" xr:uid="{BAAD2B96-26FC-4969-8BFF-62A55FA7C31D}"/>
    <hyperlink ref="H154" location="A130164652A" display="A130164652A" xr:uid="{57F75A98-D77A-483E-B08C-33D0A4B9D601}"/>
    <hyperlink ref="H155" location="A130164708A" display="A130164708A" xr:uid="{4600D6A4-2142-4C77-AE48-EFDA3AEFF60C}"/>
    <hyperlink ref="H156" location="A130164660A" display="A130164660A" xr:uid="{9EC3217B-2CD6-4BC9-8D96-3C7C768CF8DA}"/>
    <hyperlink ref="H157" location="A130164604J" display="A130164604J" xr:uid="{FCD76D91-586A-4690-AF57-8841E98BF005}"/>
    <hyperlink ref="H158" location="A130164764V" display="A130164764V" xr:uid="{33AFD0DF-39C3-4968-B600-80D067663A21}"/>
    <hyperlink ref="H159" location="A130164716A" display="A130164716A" xr:uid="{D3010FEF-1226-4948-972C-AB1467AC06D3}"/>
    <hyperlink ref="H160" location="A130164724A" display="A130164724A" xr:uid="{63B317FF-4C23-4479-9A11-DEE0B0159275}"/>
    <hyperlink ref="H161" location="A130164812A" display="A130164812A" xr:uid="{0F25085A-52D6-4CA0-80D3-C3B55443C148}"/>
    <hyperlink ref="K144" location="A130159660F" display="A130159660F" xr:uid="{50FB7811-35EB-4B76-AE34-873770FBC8A0}"/>
    <hyperlink ref="K126" location="A130159732F" display="A130159732F" xr:uid="{E5A12CEA-1D1E-4DDC-AA90-36859059DD36}"/>
    <hyperlink ref="K127" location="A130159628F" display="A130159628F" xr:uid="{CAF85B2E-CBD3-463F-A31C-950DE8A5194E}"/>
    <hyperlink ref="K128" location="A130159740F" display="A130159740F" xr:uid="{CAFA4896-E1F6-4E0D-89FF-467FBED78D3F}"/>
    <hyperlink ref="K129" location="A130159748X" display="A130159748X" xr:uid="{FF6123C4-F062-4B12-8AFD-6DF3C8389031}"/>
    <hyperlink ref="K130" location="A130159636F" display="A130159636F" xr:uid="{62E60CC0-64BB-4AC9-8BE2-15123CF03ECC}"/>
    <hyperlink ref="K131" location="A130159644F" display="A130159644F" xr:uid="{06E05F84-F2CC-4DD2-BEEF-7E750E74759A}"/>
    <hyperlink ref="K132" location="A130159692X" display="A130159692X" xr:uid="{69FBDC59-4AF0-4B20-A2F2-1318D4EA4AC1}"/>
    <hyperlink ref="K133" location="A130159580F" display="A130159580F" xr:uid="{C3705EB9-72F3-4C6F-8595-5F16B601FCF6}"/>
    <hyperlink ref="K134" location="A130159756X" display="A130159756X" xr:uid="{04B8F642-0FE1-4100-9120-CD432B28CC74}"/>
    <hyperlink ref="K135" location="A130159700L" display="A130159700L" xr:uid="{4F535D36-AED4-4E04-83C3-E3ACDCCE2E88}"/>
    <hyperlink ref="K136" location="A130159764X" display="A130159764X" xr:uid="{55E5E8E6-4E09-4E5E-8A0E-D95D123CC3BE}"/>
    <hyperlink ref="K137" location="A130159588X" display="A130159588X" xr:uid="{896EFEE0-047C-4485-9C6B-5727BB1F7797}"/>
    <hyperlink ref="K138" location="A130159500V" display="A130159500V" xr:uid="{6FCF89C1-D8DC-4144-86F5-B1A15428328A}"/>
    <hyperlink ref="K139" location="A130159524L" display="A130159524L" xr:uid="{8234EBA1-F265-412D-9FF4-1E9DFEF97F88}"/>
    <hyperlink ref="K141" location="A130159652F" display="A130159652F" xr:uid="{3E7E54CB-176A-4161-BD9E-6E6978331955}"/>
    <hyperlink ref="K143" location="A130159532L" display="A130159532L" xr:uid="{DB053CCC-CADA-4562-A1E3-2B409277A969}"/>
    <hyperlink ref="K142" location="A130159574K" display="A130159574K" xr:uid="{2CC37735-F991-4ED2-BED1-22D97F8C4239}"/>
    <hyperlink ref="K162" location="A130159516L" display="A130159516L" xr:uid="{390A22AD-CE5C-4BFA-BCEF-0F65E55380DC}"/>
    <hyperlink ref="K146" location="A130159708F" display="A130159708F" xr:uid="{2C39C5A1-EE58-4A00-9000-B3925AC224C2}"/>
    <hyperlink ref="K147" location="A130159716F" display="A130159716F" xr:uid="{5A41119D-4FFE-4847-BF4E-F5D2A6748EF1}"/>
    <hyperlink ref="K148" location="A130159548F" display="A130159548F" xr:uid="{A1BA4122-7B41-40E1-BD49-E227F301A416}"/>
    <hyperlink ref="K149" location="A130159508L" display="A130159508L" xr:uid="{B3523D27-5646-4F96-B661-F1EE749E6FE9}"/>
    <hyperlink ref="K150" location="A130159596X" display="A130159596X" xr:uid="{2C8EB651-E335-4BF0-9CA9-61390167E6C9}"/>
    <hyperlink ref="K151" location="A130159540L" display="A130159540L" xr:uid="{C7053994-ECDE-4157-9A43-C03C09EB9468}"/>
    <hyperlink ref="K152" location="A130159604L" display="A130159604L" xr:uid="{728B2B14-F28C-496E-ADEF-3450B795FF08}"/>
    <hyperlink ref="K153" location="A130159556F" display="A130159556F" xr:uid="{98A2EBC5-CCCB-4B59-BD81-821E555F6189}"/>
    <hyperlink ref="K154" location="A130159612L" display="A130159612L" xr:uid="{E6688D43-96D2-4362-A83F-147921744945}"/>
    <hyperlink ref="K155" location="A130159668X" display="A130159668X" xr:uid="{29E34ACF-D238-4E18-8DBF-119875DC3890}"/>
    <hyperlink ref="K156" location="A130159620L" display="A130159620L" xr:uid="{1315709F-EF8A-4711-ACAD-633ABD052D1B}"/>
    <hyperlink ref="K157" location="A130159564F" display="A130159564F" xr:uid="{4ED54B4B-33DE-46CF-852A-B588508AFC8D}"/>
    <hyperlink ref="K158" location="A130159724F" display="A130159724F" xr:uid="{8994AEB3-F7C4-481B-9D0F-759789CFD3C1}"/>
    <hyperlink ref="K159" location="A130159676X" display="A130159676X" xr:uid="{E2943FCF-A2E1-487D-AEBF-4C0F9822B403}"/>
    <hyperlink ref="K160" location="A130159684X" display="A130159684X" xr:uid="{46153360-F626-435E-89A2-239CF3CA0082}"/>
    <hyperlink ref="K161" location="A130159772X" display="A130159772X" xr:uid="{3125FB96-F13F-4D6B-A4CF-D48BC13AB54D}"/>
    <hyperlink ref="N144" location="A130167220A" display="A130167220A" xr:uid="{364E1634-6F76-4336-9DAD-5435414C2572}"/>
    <hyperlink ref="N126" location="A130167292L" display="A130167292L" xr:uid="{095A0253-42B7-4343-8D03-D070DEC495F2}"/>
    <hyperlink ref="N127" location="A130167188L" display="A130167188L" xr:uid="{EBEC185B-7046-4C0C-9DBD-FFA68F036A7C}"/>
    <hyperlink ref="N128" location="A130167300A" display="A130167300A" xr:uid="{0EBAFC62-AC4E-48D9-AEA4-13BC0F4F46B6}"/>
    <hyperlink ref="N129" location="A130167308V" display="A130167308V" xr:uid="{7E384521-C9E0-4216-8D42-059B8A9E1323}"/>
    <hyperlink ref="N130" location="A130167196L" display="A130167196L" xr:uid="{412638B6-3930-4DB0-A1DC-81A0ECFE2270}"/>
    <hyperlink ref="N131" location="A130167204A" display="A130167204A" xr:uid="{69258C8C-DA95-48A9-911F-A5C96DFA20B2}"/>
    <hyperlink ref="N132" location="A130167252V" display="A130167252V" xr:uid="{D294E60E-3B3D-4641-AA73-918EEBC8321A}"/>
    <hyperlink ref="N133" location="A130167140A" display="A130167140A" xr:uid="{931A5A98-B880-45CC-9981-9AD668F568E2}"/>
    <hyperlink ref="N134" location="A130167316V" display="A130167316V" xr:uid="{69DB2D72-C287-44CA-BF83-DA0844FF58EC}"/>
    <hyperlink ref="N135" location="A130167260V" display="A130167260V" xr:uid="{53D0F0A3-0276-46FC-B5F6-A63D9333BDF4}"/>
    <hyperlink ref="N136" location="A130167324V" display="A130167324V" xr:uid="{778473C8-A9D4-4671-999A-3F4330759157}"/>
    <hyperlink ref="N137" location="A130167148V" display="A130167148V" xr:uid="{BBD81EED-8CBF-4566-BDB9-93779AC4BC9B}"/>
    <hyperlink ref="N138" location="A130167060A" display="A130167060A" xr:uid="{B62AC688-1218-4B07-8AEF-A871FA84C99E}"/>
    <hyperlink ref="N139" location="A130167084V" display="A130167084V" xr:uid="{1484E80D-ED2C-43CE-8D6D-9E9CF18F6161}"/>
    <hyperlink ref="N141" location="A130167212A" display="A130167212A" xr:uid="{70BF42AC-3BD1-458E-9CBB-7A97B1C664D0}"/>
    <hyperlink ref="N143" location="A130167092V" display="A130167092V" xr:uid="{1E611286-79E2-4D4A-954F-74FA1CE4C10A}"/>
    <hyperlink ref="N142" location="A130167134F" display="A130167134F" xr:uid="{FEE38FEB-6C9E-4180-8E82-7202E0253D98}"/>
    <hyperlink ref="N162" location="A130167076V" display="A130167076V" xr:uid="{12CB65E2-E35C-4CF9-B27E-9154A30248D7}"/>
    <hyperlink ref="N146" location="A130167268L" display="A130167268L" xr:uid="{7FD25D15-1A42-4C24-9FB4-4981DA9F8104}"/>
    <hyperlink ref="N147" location="A130167276L" display="A130167276L" xr:uid="{3590DD55-0C19-4C26-8147-BE65D2DA3A26}"/>
    <hyperlink ref="N148" location="A130167108A" display="A130167108A" xr:uid="{9471BD29-CA86-4A52-AAE1-045AD487B0E2}"/>
    <hyperlink ref="N149" location="A130167068V" display="A130167068V" xr:uid="{0A4C6F22-E2DC-4755-9B81-DED7C8FC87A0}"/>
    <hyperlink ref="N150" location="A130167156V" display="A130167156V" xr:uid="{6743C374-6AEA-46B8-8AF3-345C34FC4737}"/>
    <hyperlink ref="N151" location="A130167100J" display="A130167100J" xr:uid="{89FFC654-066E-41A9-AF5B-957635A32BF6}"/>
    <hyperlink ref="N152" location="A130167164V" display="A130167164V" xr:uid="{71682079-09C0-48F8-88B7-CC522CFA844C}"/>
    <hyperlink ref="N153" location="A130167116A" display="A130167116A" xr:uid="{34C3C30F-BB8C-4623-9703-49BF740E216F}"/>
    <hyperlink ref="N154" location="A130167172V" display="A130167172V" xr:uid="{4095E81D-55B7-414A-A0E6-CD0DAE092486}"/>
    <hyperlink ref="N155" location="A130167228V" display="A130167228V" xr:uid="{5313C3B4-C063-4E9D-A119-6D1FAC935871}"/>
    <hyperlink ref="N156" location="A130167180V" display="A130167180V" xr:uid="{D9800FB1-130A-401B-9097-16CE604C5239}"/>
    <hyperlink ref="N157" location="A130167124A" display="A130167124A" xr:uid="{2910A981-1277-404A-B7E0-F8C7A728C7A2}"/>
    <hyperlink ref="N158" location="A130167284L" display="A130167284L" xr:uid="{1323FA25-4BCD-4FA5-AEBF-965BC6646637}"/>
    <hyperlink ref="N159" location="A130167236V" display="A130167236V" xr:uid="{98DB5587-5793-4136-994B-580B861E580F}"/>
    <hyperlink ref="N160" location="A130167244V" display="A130167244V" xr:uid="{A2056201-7685-498F-B104-EBA7BA485F76}"/>
    <hyperlink ref="N161" location="A130167332V" display="A130167332V" xr:uid="{A5DEDD98-E4BE-4006-873B-2FDFE4E3C207}"/>
    <hyperlink ref="Q144" location="A130169740T" display="A130169740T" xr:uid="{EE2BA2D2-02B0-4C07-86F9-D4D463E3EFB6}"/>
    <hyperlink ref="Q126" location="A130169812T" display="A130169812T" xr:uid="{D9E285EF-831D-4AB3-8A0E-1A8711BA5ACC}"/>
    <hyperlink ref="Q127" location="A130169708T" display="A130169708T" xr:uid="{B02EFDB9-B361-4D39-AD8F-4A90E6E06CBB}"/>
    <hyperlink ref="Q128" location="A130169820T" display="A130169820T" xr:uid="{3ABFD4BF-C7FD-4D09-B2F1-27E2E1D273DB}"/>
    <hyperlink ref="Q129" location="A130169828K" display="A130169828K" xr:uid="{A30204DD-1512-49CD-A639-DD18080DA8FD}"/>
    <hyperlink ref="Q130" location="A130169716T" display="A130169716T" xr:uid="{D490663B-0096-4EC6-96E6-AFFA325B5047}"/>
    <hyperlink ref="Q131" location="A130169724T" display="A130169724T" xr:uid="{39256B19-7BA0-4431-AFF0-521919CB73AC}"/>
    <hyperlink ref="Q132" location="A130169772K" display="A130169772K" xr:uid="{510AD3F7-1A55-48C2-918E-601872388F0F}"/>
    <hyperlink ref="Q133" location="A130169660T" display="A130169660T" xr:uid="{151F7929-D055-4ED1-BE94-F9164515AF91}"/>
    <hyperlink ref="Q134" location="A130169836K" display="A130169836K" xr:uid="{4844D94A-0956-4C77-957B-6C4A257DFFAA}"/>
    <hyperlink ref="Q135" location="A130169780K" display="A130169780K" xr:uid="{D2551E40-2295-4DD5-8FE6-E689AF4FDAE9}"/>
    <hyperlink ref="Q136" location="A130169844K" display="A130169844K" xr:uid="{68C604FA-C14F-4521-88B0-E5B5E8A2D6C5}"/>
    <hyperlink ref="Q137" location="A130169668K" display="A130169668K" xr:uid="{590110D2-58E4-4FA5-B053-B6BFCF3B847D}"/>
    <hyperlink ref="Q138" location="A130169580T" display="A130169580T" xr:uid="{36BAB28E-615C-4B0F-9E51-D00EA6C3DAB9}"/>
    <hyperlink ref="Q139" location="A130169604X" display="A130169604X" xr:uid="{97655F9A-96A4-4277-8A9B-93FB6602923E}"/>
    <hyperlink ref="Q141" location="A130169732T" display="A130169732T" xr:uid="{B1897A80-AC28-4CF6-9059-CC275467AEC7}"/>
    <hyperlink ref="Q143" location="A130169612X" display="A130169612X" xr:uid="{E93E8E8E-22B6-49C8-87F5-4A125FD3B0CD}"/>
    <hyperlink ref="Q142" location="A130169654W" display="A130169654W" xr:uid="{B504582D-1CC1-4A00-B014-39FBC85F18C0}"/>
    <hyperlink ref="Q162" location="A130169596K" display="A130169596K" xr:uid="{2D79002D-FFFF-4D31-859F-031D28F058CD}"/>
    <hyperlink ref="Q146" location="A130169788C" display="A130169788C" xr:uid="{41A61AC9-B17E-49E3-9475-9616AF5D473D}"/>
    <hyperlink ref="Q147" location="A130169796C" display="A130169796C" xr:uid="{E8CCB96F-8351-4A42-B5C5-784E90A1757F}"/>
    <hyperlink ref="Q148" location="A130169628T" display="A130169628T" xr:uid="{BCF2804A-7D2E-4DD7-B046-4596B9AAA77B}"/>
    <hyperlink ref="Q149" location="A130169588K" display="A130169588K" xr:uid="{E5B86E12-D6C5-4EDB-941E-CC5E42450E39}"/>
    <hyperlink ref="Q150" location="A130169676K" display="A130169676K" xr:uid="{E5C7FE16-1E09-403A-AEFF-3E4CBEACEFD4}"/>
    <hyperlink ref="Q151" location="A130169620X" display="A130169620X" xr:uid="{709D9EDC-A855-41D1-812E-24A98801B411}"/>
    <hyperlink ref="Q152" location="A130169684K" display="A130169684K" xr:uid="{4C812C09-E4F2-4A62-9CCA-E7D0864C6261}"/>
    <hyperlink ref="Q153" location="A130169636T" display="A130169636T" xr:uid="{B9BA9219-03F8-4335-8B61-9B0863E47EF5}"/>
    <hyperlink ref="Q154" location="A130169692K" display="A130169692K" xr:uid="{794DF3EB-4A88-4F39-BD1C-A3FCCD8A1427}"/>
    <hyperlink ref="Q155" location="A130169748K" display="A130169748K" xr:uid="{BF883350-DEB5-46FA-91F7-F3EBF8D5056C}"/>
    <hyperlink ref="Q156" location="A130169700X" display="A130169700X" xr:uid="{A8A12511-69D1-435B-B67B-F86BEE9290EE}"/>
    <hyperlink ref="Q157" location="A130169644T" display="A130169644T" xr:uid="{9D44E614-1930-4BBF-970A-546CE200A6FE}"/>
    <hyperlink ref="Q158" location="A130169804T" display="A130169804T" xr:uid="{7093B947-AE36-4B60-BA9C-CA9CE6CF677D}"/>
    <hyperlink ref="Q159" location="A130169756K" display="A130169756K" xr:uid="{E47AC3FD-97F6-4B8B-92F1-3AEE3158414F}"/>
    <hyperlink ref="Q160" location="A130169764K" display="A130169764K" xr:uid="{FEFA9BB1-5237-4B39-8C53-D271A7DB1E3C}"/>
    <hyperlink ref="Q161" location="A130169852K" display="A130169852K" xr:uid="{8E574FB5-EB45-4096-8A49-F33111C9CF56}"/>
    <hyperlink ref="T144" location="A130162180C" display="A130162180C" xr:uid="{B4AE5309-609C-41E2-8A43-35F94C8D2FF7}"/>
    <hyperlink ref="T126" location="A130162252C" display="A130162252C" xr:uid="{994F729C-3381-4FB7-8230-DDF4AAC4741B}"/>
    <hyperlink ref="T127" location="A130162148C" display="A130162148C" xr:uid="{7B9EC21D-201A-40B2-B59F-559C3AF6CAB4}"/>
    <hyperlink ref="T128" location="A130162260C" display="A130162260C" xr:uid="{02895AA5-F497-4239-8C63-88EBD9186E3A}"/>
    <hyperlink ref="T129" location="A130162268W" display="A130162268W" xr:uid="{7949C9E4-9117-4EDE-BED9-472928C71047}"/>
    <hyperlink ref="T130" location="A130162156C" display="A130162156C" xr:uid="{DD5BAC99-D453-4C56-827B-544D97099279}"/>
    <hyperlink ref="T131" location="A130162164C" display="A130162164C" xr:uid="{88D015BF-56B3-41DE-962C-36AF5FC08FFD}"/>
    <hyperlink ref="T132" location="A130162212K" display="A130162212K" xr:uid="{6B6E38BD-CDDD-4D71-941D-C2FD4A579417}"/>
    <hyperlink ref="T133" location="A130162100T" display="A130162100T" xr:uid="{5895F7EE-39AB-4E52-8AD3-1F12A30C3C4D}"/>
    <hyperlink ref="T134" location="A130162276W" display="A130162276W" xr:uid="{8B0D175D-7C4D-42CC-AFEB-08FBB1B71793}"/>
    <hyperlink ref="T135" location="A130162220K" display="A130162220K" xr:uid="{559523C5-4430-4D21-A002-FA7505D96DF4}"/>
    <hyperlink ref="T136" location="A130162284W" display="A130162284W" xr:uid="{9C77E9F3-D023-4151-9B91-11F4A33258BC}"/>
    <hyperlink ref="T137" location="A130162108K" display="A130162108K" xr:uid="{AC971F12-0DDD-4925-BF7E-37A29F66E268}"/>
    <hyperlink ref="T138" location="A130162020T" display="A130162020T" xr:uid="{2D8297D9-525A-47DB-8907-DDA29CD527CB}"/>
    <hyperlink ref="T139" location="A130162044K" display="A130162044K" xr:uid="{E9BAFDEC-59C4-45C9-B4DA-BCE7C59DA4F1}"/>
    <hyperlink ref="T141" location="A130162172C" display="A130162172C" xr:uid="{1D247FB6-5F81-4E8C-8E28-D07288A8749C}"/>
    <hyperlink ref="T143" location="A130162052K" display="A130162052K" xr:uid="{86E36DA7-6ABA-4BDC-8443-452A142CFB22}"/>
    <hyperlink ref="T142" location="A130162094J" display="A130162094J" xr:uid="{323C78E1-9652-43E1-B8C6-B78CF59461EA}"/>
    <hyperlink ref="T162" location="A130162036K" display="A130162036K" xr:uid="{3764E209-E814-4BDF-9D25-8687C56F5134}"/>
    <hyperlink ref="T146" location="A130162228C" display="A130162228C" xr:uid="{4C2E990B-EBE5-486C-B803-8129CA07959D}"/>
    <hyperlink ref="T147" location="A130162236C" display="A130162236C" xr:uid="{A1464920-3524-435A-BD06-C15F2C43D2F2}"/>
    <hyperlink ref="T148" location="A130162068C" display="A130162068C" xr:uid="{62726816-A93E-48E3-ADAB-6DE3773CDC61}"/>
    <hyperlink ref="T149" location="A130162028K" display="A130162028K" xr:uid="{B7CE4C26-358B-49B2-AAB6-6A01A38202DB}"/>
    <hyperlink ref="T150" location="A130162116K" display="A130162116K" xr:uid="{F2BD96E4-C13C-485B-9622-3AC60E8B1D8B}"/>
    <hyperlink ref="T151" location="A130162060K" display="A130162060K" xr:uid="{36CC6111-6B59-4E9F-8F7A-EAB2D954F49E}"/>
    <hyperlink ref="T152" location="A130162124K" display="A130162124K" xr:uid="{1E1098B6-39ED-46FB-9A63-3205927631EE}"/>
    <hyperlink ref="T153" location="A130162076C" display="A130162076C" xr:uid="{71C414FD-8CD7-44CD-805F-4F3156BB5662}"/>
    <hyperlink ref="T154" location="A130162132K" display="A130162132K" xr:uid="{EBC0B06A-4FC7-4BE5-A7EE-F1E9E7B9C43C}"/>
    <hyperlink ref="T155" location="A130162188W" display="A130162188W" xr:uid="{46DE4C3E-E172-48AE-BE1D-50B36BF6FB78}"/>
    <hyperlink ref="T156" location="A130162140K" display="A130162140K" xr:uid="{A0A03E66-2439-4B4E-80A3-A9F90CACD3BC}"/>
    <hyperlink ref="T157" location="A130162084C" display="A130162084C" xr:uid="{A2734C19-4A68-4623-BD53-582E48601C79}"/>
    <hyperlink ref="T158" location="A130162244C" display="A130162244C" xr:uid="{B390CE07-0015-491F-A994-CEFC2C90881E}"/>
    <hyperlink ref="T159" location="A130162196W" display="A130162196W" xr:uid="{E923DA3E-C485-4A31-845D-B0D3A17D1860}"/>
    <hyperlink ref="T160" location="A130162204K" display="A130162204K" xr:uid="{87E51EBD-D69E-4385-9878-F68850D95DBE}"/>
    <hyperlink ref="T161" location="A130162292W" display="A130162292W" xr:uid="{889EAB27-F5AE-4A26-9ECE-65472C0730C0}"/>
    <hyperlink ref="F144" location="A130142020V" display="A130142020V" xr:uid="{0E2CC907-B47F-494B-A586-167293E96FA7}"/>
    <hyperlink ref="F126" location="A130142092F" display="A130142092F" xr:uid="{190A3FF7-D931-4705-A53A-BA74C05CEA7F}"/>
    <hyperlink ref="F127" location="A130141988C" display="A130141988C" xr:uid="{62988CE6-778F-442B-AE63-6B373B98B2DA}"/>
    <hyperlink ref="F128" location="A130142100V" display="A130142100V" xr:uid="{4DDA13AE-D266-4453-92A5-F2E8D5371974}"/>
    <hyperlink ref="F129" location="A130142108L" display="A130142108L" xr:uid="{BD6A58E9-6E00-4DC4-B500-40358A105A79}"/>
    <hyperlink ref="F130" location="A130141996C" display="A130141996C" xr:uid="{813268F8-6F80-422D-94E4-BA34849CDE09}"/>
    <hyperlink ref="F131" location="A130142004V" display="A130142004V" xr:uid="{B6340A4A-13FC-4ECA-90A3-F88044D5C6C7}"/>
    <hyperlink ref="F132" location="A130142052L" display="A130142052L" xr:uid="{F8481D57-AF15-4E0B-BFD1-721FCAC97C05}"/>
    <hyperlink ref="F133" location="A130141940T" display="A130141940T" xr:uid="{35E9F338-8167-420E-922C-351B9B57EF7E}"/>
    <hyperlink ref="F134" location="A130142116L" display="A130142116L" xr:uid="{ED83022F-37BE-4170-944E-4C339D6B4CF4}"/>
    <hyperlink ref="F135" location="A130142060L" display="A130142060L" xr:uid="{DC646670-48BB-4C13-B4CA-C23ED5E2942D}"/>
    <hyperlink ref="F136" location="A130142124L" display="A130142124L" xr:uid="{3CA48051-E29B-465F-A1C2-CECBEDC18FF9}"/>
    <hyperlink ref="F137" location="A130141948K" display="A130141948K" xr:uid="{40EAA364-1E4B-4FA0-82EA-3DE3E7CABB54}"/>
    <hyperlink ref="F138" location="A130141860T" display="A130141860T" xr:uid="{C7A8C129-4971-4BB0-9728-FA67DBA242BE}"/>
    <hyperlink ref="F139" location="A130141884K" display="A130141884K" xr:uid="{38BF76DE-8C76-4B30-9DFD-B82FA21549E3}"/>
    <hyperlink ref="F141" location="A130142012V" display="A130142012V" xr:uid="{C4F45EA5-65EA-4E47-AF7F-7A0EB54CEB50}"/>
    <hyperlink ref="F143" location="A130141892K" display="A130141892K" xr:uid="{9308E1DD-6ADD-47FE-B59F-DEBE1DD92518}"/>
    <hyperlink ref="F142" location="A130141934W" display="A130141934W" xr:uid="{1E4BE3EB-20D8-4CBD-BBB3-686C30D8CDB4}"/>
    <hyperlink ref="F162" location="A130141876K" display="A130141876K" xr:uid="{8859FE22-1175-42B5-9CD0-241E62129F47}"/>
    <hyperlink ref="F146" location="A130142068F" display="A130142068F" xr:uid="{F280ADB2-313C-461E-9284-7B2C594DB26E}"/>
    <hyperlink ref="F147" location="A130142076F" display="A130142076F" xr:uid="{361044E2-D40D-4D9A-B8D6-2D4AB4DD4152}"/>
    <hyperlink ref="F148" location="A130141908T" display="A130141908T" xr:uid="{452603D2-7FC8-4112-B1A0-91D305ED8F33}"/>
    <hyperlink ref="F149" location="A130141868K" display="A130141868K" xr:uid="{C156701B-245C-433C-8242-4CD4F53E4489}"/>
    <hyperlink ref="F150" location="A130141956K" display="A130141956K" xr:uid="{9C5B7F7A-DD05-4431-9CD1-1DE546E3D264}"/>
    <hyperlink ref="F151" location="A130141900X" display="A130141900X" xr:uid="{095D5FA3-1524-43C9-9A04-BAE16FF56A77}"/>
    <hyperlink ref="F152" location="A130141964K" display="A130141964K" xr:uid="{AAB8CCDC-70EE-4A65-8B0C-F1287AB12234}"/>
    <hyperlink ref="F153" location="A130141916T" display="A130141916T" xr:uid="{31AEF497-E6D8-4B8B-8A42-5E201E7D0D37}"/>
    <hyperlink ref="F154" location="A130141972K" display="A130141972K" xr:uid="{DC130BB9-B94D-4B80-A03B-1DF2947693D8}"/>
    <hyperlink ref="F155" location="A130142028L" display="A130142028L" xr:uid="{619E1754-102A-4745-881E-D610C3ECB7A0}"/>
    <hyperlink ref="F156" location="A130141980K" display="A130141980K" xr:uid="{9F2BDD1B-B5FC-4647-9197-09228B003FB5}"/>
    <hyperlink ref="F157" location="A130141924T" display="A130141924T" xr:uid="{AD33D77C-C026-4232-BA90-3CBD30F89759}"/>
    <hyperlink ref="F158" location="A130142084F" display="A130142084F" xr:uid="{4186B520-7ED2-43BC-BA2D-62AFF648E0D4}"/>
    <hyperlink ref="F159" location="A130142036L" display="A130142036L" xr:uid="{6B9DB187-E596-428C-9F6E-9A8377CB0448}"/>
    <hyperlink ref="F160" location="A130142044L" display="A130142044L" xr:uid="{C18EDA3C-628D-46E0-B7AA-8C0419FF019F}"/>
    <hyperlink ref="F161" location="A130142132L" display="A130142132L" xr:uid="{2AB91152-F06A-4925-B2B6-F4B0A3C062CA}"/>
    <hyperlink ref="I144" location="A130149580V" display="A130149580V" xr:uid="{B8B4E5AB-E032-4848-A70C-7698C140F388}"/>
    <hyperlink ref="I126" location="A130149652V" display="A130149652V" xr:uid="{1D0A9C88-EEA2-4BA6-B386-FCE603C0213C}"/>
    <hyperlink ref="I127" location="A130149548V" display="A130149548V" xr:uid="{82280F37-7BD6-4941-B789-AAEE13113A0C}"/>
    <hyperlink ref="I128" location="A130149660V" display="A130149660V" xr:uid="{7139059A-5EDE-4940-8DBA-58C28BCCC195}"/>
    <hyperlink ref="I129" location="A130149668L" display="A130149668L" xr:uid="{0B68F917-4B13-4807-A352-7981562BB74E}"/>
    <hyperlink ref="I130" location="A130149556V" display="A130149556V" xr:uid="{99A9A98F-794D-481E-9D26-3B71D8329262}"/>
    <hyperlink ref="I131" location="A130149564V" display="A130149564V" xr:uid="{C15F4A47-C732-41EB-A8B8-074E505FB175}"/>
    <hyperlink ref="I132" location="A130149612A" display="A130149612A" xr:uid="{4439931A-ABED-40CE-BC34-C095F2AE9EDB}"/>
    <hyperlink ref="I133" location="A130149500J" display="A130149500J" xr:uid="{0F5B5F66-1779-41C6-8A33-C7837B0CAA23}"/>
    <hyperlink ref="I134" location="A130149676L" display="A130149676L" xr:uid="{59D6C9EB-D3DA-479C-850D-33A5EB814681}"/>
    <hyperlink ref="I135" location="A130149620A" display="A130149620A" xr:uid="{6C8D1372-8AAA-4F38-9354-210DEAF677BB}"/>
    <hyperlink ref="I136" location="A130149684L" display="A130149684L" xr:uid="{130787BA-9577-4B79-9E46-07176708C4DE}"/>
    <hyperlink ref="I137" location="A130149508A" display="A130149508A" xr:uid="{B214F5F9-DE1B-47A9-B1DB-30F627851AF0}"/>
    <hyperlink ref="I138" location="A130149420J" display="A130149420J" xr:uid="{F920B015-F077-4D1F-8D32-BF496E4FACDB}"/>
    <hyperlink ref="I139" location="A130149444A" display="A130149444A" xr:uid="{35347CD0-44B3-4DF3-A1C2-EEEE8B740F94}"/>
    <hyperlink ref="I141" location="A130149572V" display="A130149572V" xr:uid="{D4EB5B50-1F42-4FD8-A5C8-4F945608CC44}"/>
    <hyperlink ref="I143" location="A130149452A" display="A130149452A" xr:uid="{01318A94-292B-4340-AB4C-B73BCDCE8FF6}"/>
    <hyperlink ref="I142" location="A130149494X" display="A130149494X" xr:uid="{A3C1DD02-75E6-4108-A66B-028E8CBEFA52}"/>
    <hyperlink ref="I162" location="A130149436A" display="A130149436A" xr:uid="{24758DD7-B718-4C65-BE7C-3199F2D42753}"/>
    <hyperlink ref="I146" location="A130149628V" display="A130149628V" xr:uid="{E02CC5C8-E1A8-43DB-844B-C669153CEDE6}"/>
    <hyperlink ref="I147" location="A130149636V" display="A130149636V" xr:uid="{479DC537-A272-4627-ABA5-261589415A49}"/>
    <hyperlink ref="I148" location="A130149468V" display="A130149468V" xr:uid="{8A93AB28-63D1-4FB1-9F8C-33E10F2A3E52}"/>
    <hyperlink ref="I149" location="A130149428A" display="A130149428A" xr:uid="{F06D0375-D341-4E1E-974E-F28318D945C2}"/>
    <hyperlink ref="I150" location="A130149516A" display="A130149516A" xr:uid="{A7E7A161-9451-400C-8FCE-1BB601393359}"/>
    <hyperlink ref="I151" location="A130149460A" display="A130149460A" xr:uid="{49246270-A5B3-4B84-A5E9-00D3451665BD}"/>
    <hyperlink ref="I152" location="A130149524A" display="A130149524A" xr:uid="{9F5208F9-05D6-42D9-9D5D-50AB82BB39D6}"/>
    <hyperlink ref="I153" location="A130149476V" display="A130149476V" xr:uid="{5404E777-F2B5-46A6-AE96-DBD78BFCED10}"/>
    <hyperlink ref="I154" location="A130149532A" display="A130149532A" xr:uid="{38484E4B-C474-4838-B286-48039153510F}"/>
    <hyperlink ref="I155" location="A130149588L" display="A130149588L" xr:uid="{367F82A7-9060-45E3-BF02-4877C05EE422}"/>
    <hyperlink ref="I156" location="A130149540A" display="A130149540A" xr:uid="{17E3D7BF-281B-492C-86A2-D26831EFE053}"/>
    <hyperlink ref="I157" location="A130149484V" display="A130149484V" xr:uid="{9198F048-F3CD-489A-8BCE-8D8C4E2555BF}"/>
    <hyperlink ref="I158" location="A130149644V" display="A130149644V" xr:uid="{7CE925BA-930A-4807-818C-3AE123FC6984}"/>
    <hyperlink ref="I159" location="A130149596L" display="A130149596L" xr:uid="{B01FAD41-93AB-4C74-A38D-279A7874613C}"/>
    <hyperlink ref="I160" location="A130149604A" display="A130149604A" xr:uid="{001A71C3-AEA0-4DD1-AC43-A074F66474EA}"/>
    <hyperlink ref="I161" location="A130149692L" display="A130149692L" xr:uid="{430C754B-8C41-4FDA-8F78-764240D98547}"/>
    <hyperlink ref="L144" location="A130144540K" display="A130144540K" xr:uid="{EEB0BA3C-400D-44A7-9634-C61E751F12DA}"/>
    <hyperlink ref="L126" location="A130144612K" display="A130144612K" xr:uid="{3B948B82-162B-430D-9AAD-9A851FE10B8D}"/>
    <hyperlink ref="L127" location="A130144508K" display="A130144508K" xr:uid="{11F915A7-5846-434F-AE00-987B72C28F47}"/>
    <hyperlink ref="L128" location="A130144620K" display="A130144620K" xr:uid="{2BCEFBDD-2286-4813-A1F4-A6FBFD746CFB}"/>
    <hyperlink ref="L129" location="A130144628C" display="A130144628C" xr:uid="{EF896E2A-FEEE-43EF-8825-D58E46DF4960}"/>
    <hyperlink ref="L130" location="A130144516K" display="A130144516K" xr:uid="{5FCFF7CA-A058-4B17-A77B-4DA5CA60F877}"/>
    <hyperlink ref="L131" location="A130144524K" display="A130144524K" xr:uid="{65F3A686-7BC1-4E4A-B3A9-3A31EAB63CE8}"/>
    <hyperlink ref="L132" location="A130144572C" display="A130144572C" xr:uid="{3C1A79E7-696A-4B83-BCFC-6423554ADB7E}"/>
    <hyperlink ref="L133" location="A130144460K" display="A130144460K" xr:uid="{9F50C59A-3023-4B3D-8888-C23F374AE16C}"/>
    <hyperlink ref="L134" location="A130144636C" display="A130144636C" xr:uid="{8E7686F5-B1E3-4483-918C-6A67368238CC}"/>
    <hyperlink ref="L135" location="A130144580C" display="A130144580C" xr:uid="{5F5FB050-E560-40FA-98CF-34F716FF18FA}"/>
    <hyperlink ref="L136" location="A130144644C" display="A130144644C" xr:uid="{2210288F-E2C6-4EB5-8FAC-1FF5C560D8BF}"/>
    <hyperlink ref="L137" location="A130144468C" display="A130144468C" xr:uid="{765D5AA5-6268-4023-B17E-BFECD643DD52}"/>
    <hyperlink ref="L138" location="A130144380K" display="A130144380K" xr:uid="{DC916861-F8E0-4C16-A605-C016C265EE2B}"/>
    <hyperlink ref="L139" location="A130144404T" display="A130144404T" xr:uid="{7CE3B115-002B-46F5-9DED-12EEE38A98E7}"/>
    <hyperlink ref="L141" location="A130144532K" display="A130144532K" xr:uid="{B2AEF32B-ECF1-4DD4-9561-E6D8279D0E7A}"/>
    <hyperlink ref="L143" location="A130144412T" display="A130144412T" xr:uid="{8491304F-10CA-464F-9ABB-73AA012C6FA5}"/>
    <hyperlink ref="L142" location="A130144454R" display="A130144454R" xr:uid="{7DCB4848-CF51-4C7F-83D5-EC7D9F2D3C3C}"/>
    <hyperlink ref="L162" location="A130144396C" display="A130144396C" xr:uid="{C4A15550-B06F-4252-9118-818F638B84E0}"/>
    <hyperlink ref="L146" location="A130144588W" display="A130144588W" xr:uid="{5DBD0229-F51A-467F-A72F-2CC68C0BF9E2}"/>
    <hyperlink ref="L147" location="A130144596W" display="A130144596W" xr:uid="{C9D0F5F0-2BF5-488B-B28D-411AB7462516}"/>
    <hyperlink ref="L148" location="A130144428K" display="A130144428K" xr:uid="{CFF87185-7F7E-4827-88F9-476018D19661}"/>
    <hyperlink ref="L149" location="A130144388C" display="A130144388C" xr:uid="{F545AB76-93BD-4DCB-8913-630D163D3B2C}"/>
    <hyperlink ref="L150" location="A130144476C" display="A130144476C" xr:uid="{7AF6AC25-7EDF-4636-814C-03254B1338EF}"/>
    <hyperlink ref="L151" location="A130144420T" display="A130144420T" xr:uid="{2712BF69-2B10-4218-AECF-F6942F3D4FD5}"/>
    <hyperlink ref="L152" location="A130144484C" display="A130144484C" xr:uid="{E1520E6B-69DD-4984-8F26-797E010AFDDF}"/>
    <hyperlink ref="L153" location="A130144436K" display="A130144436K" xr:uid="{1CF37357-9F18-4679-8696-FDAA2CEE112A}"/>
    <hyperlink ref="L154" location="A130144492C" display="A130144492C" xr:uid="{8C27B090-BB22-4DF0-8844-192388ED2AF7}"/>
    <hyperlink ref="L155" location="A130144548C" display="A130144548C" xr:uid="{D78E34D0-BB5E-4F36-BE01-A12424911C58}"/>
    <hyperlink ref="L156" location="A130144500T" display="A130144500T" xr:uid="{4113C16C-81CA-49FB-B26D-7917286E353C}"/>
    <hyperlink ref="L157" location="A130144444K" display="A130144444K" xr:uid="{0F44CEB2-0AA0-48E7-8E3C-57AF87659343}"/>
    <hyperlink ref="L158" location="A130144604K" display="A130144604K" xr:uid="{07FE0B8A-87BF-4BEA-BEA0-5155CFDA0569}"/>
    <hyperlink ref="L159" location="A130144556C" display="A130144556C" xr:uid="{2DE5D461-BD42-4B5E-A8D7-343D83C6EE0A}"/>
    <hyperlink ref="L160" location="A130144564C" display="A130144564C" xr:uid="{AB082081-8289-4920-97BF-E4B2BB65A521}"/>
    <hyperlink ref="L161" location="A130144652C" display="A130144652C" xr:uid="{ACACA9D9-7944-4BDB-BC12-8F7DAB223C01}"/>
    <hyperlink ref="O144" location="A130152100F" display="A130152100F" xr:uid="{9A95F5F9-7BFB-435D-B7A1-E057A4E39D23}"/>
    <hyperlink ref="O126" location="A130152172T" display="A130152172T" xr:uid="{91A98972-32B6-4BF0-B5FB-5BB33FC32B88}"/>
    <hyperlink ref="O127" location="A130152068T" display="A130152068T" xr:uid="{9D3B9212-23FC-4C0E-8866-A2F1F3E56EF3}"/>
    <hyperlink ref="O128" location="A130152180T" display="A130152180T" xr:uid="{113AAEAB-F16B-4268-BA46-E914DF01443E}"/>
    <hyperlink ref="O129" location="A130152188K" display="A130152188K" xr:uid="{4729DC75-09EF-4032-B1BF-F0D44318A643}"/>
    <hyperlink ref="O130" location="A130152076T" display="A130152076T" xr:uid="{D7BA4D42-C18E-4F54-878A-236E9E0925CC}"/>
    <hyperlink ref="O131" location="A130152084T" display="A130152084T" xr:uid="{4A26FC14-BD6F-4827-81D4-8FEDD71ADE78}"/>
    <hyperlink ref="O132" location="A130152132X" display="A130152132X" xr:uid="{E863F653-BFE6-4249-BDF6-FC4514D6DBF9}"/>
    <hyperlink ref="O133" location="A130152020F" display="A130152020F" xr:uid="{B1E846CB-717C-44EE-A38F-87A9B16C6BDF}"/>
    <hyperlink ref="O134" location="A130152196K" display="A130152196K" xr:uid="{519F71E6-3DF7-4F04-A1B6-85680E854303}"/>
    <hyperlink ref="O135" location="A130152140X" display="A130152140X" xr:uid="{BBC890AB-BDD9-454E-B419-391CCD170A8D}"/>
    <hyperlink ref="O136" location="A130152204X" display="A130152204X" xr:uid="{B13B7CB6-C0E3-4C28-AA8E-4652A9629B4A}"/>
    <hyperlink ref="O137" location="A130152028X" display="A130152028X" xr:uid="{0BACC696-3254-46ED-BBF2-05FE32BD5E8A}"/>
    <hyperlink ref="O138" location="A130151940C" display="A130151940C" xr:uid="{18851F9C-6C7D-4F04-9310-DF497610CA68}"/>
    <hyperlink ref="O139" location="A130151964W" display="A130151964W" xr:uid="{38521E7A-BF39-41AF-8987-05A0A87DB838}"/>
    <hyperlink ref="O141" location="A130152092T" display="A130152092T" xr:uid="{0A25CB0F-2191-4526-8F48-6F85992935FE}"/>
    <hyperlink ref="O143" location="A130151972W" display="A130151972W" xr:uid="{5C60265A-0C4D-473C-80CD-FF21BC65BE7C}"/>
    <hyperlink ref="O142" location="A130152014K" display="A130152014K" xr:uid="{C8B69613-43D0-403F-AC4E-45745308A97E}"/>
    <hyperlink ref="O162" location="A130151956W" display="A130151956W" xr:uid="{2F63873D-74BE-4A0B-AA05-11A7715689BE}"/>
    <hyperlink ref="O146" location="A130152148T" display="A130152148T" xr:uid="{4F8B02FD-8E8A-4DDF-A503-AA2B127043C8}"/>
    <hyperlink ref="O147" location="A130152156T" display="A130152156T" xr:uid="{5FD11651-91FF-4786-B1C3-539B3DE64C31}"/>
    <hyperlink ref="O148" location="A130151988R" display="A130151988R" xr:uid="{0DC54400-E34B-4494-853C-8FF6B63150D9}"/>
    <hyperlink ref="O149" location="A130151948W" display="A130151948W" xr:uid="{457F7981-6053-4353-B613-6FC6B2DCD656}"/>
    <hyperlink ref="O150" location="A130152036X" display="A130152036X" xr:uid="{92E60273-BCB1-4914-83CE-85ABE252DDE6}"/>
    <hyperlink ref="O151" location="A130151980W" display="A130151980W" xr:uid="{64431E5C-00FC-4906-930E-310C13F5DE6E}"/>
    <hyperlink ref="O152" location="A130152044X" display="A130152044X" xr:uid="{B80F7333-CAD0-4E54-8859-B7788EE5E434}"/>
    <hyperlink ref="O153" location="A130151996R" display="A130151996R" xr:uid="{4CE5449D-CD36-4716-85B4-D4DAFECD240E}"/>
    <hyperlink ref="O154" location="A130152052X" display="A130152052X" xr:uid="{9489134E-ABB0-4185-8ED3-AAE85C395F14}"/>
    <hyperlink ref="O155" location="A130152108X" display="A130152108X" xr:uid="{2A7933E1-6C2C-4B90-A61E-B3847E43A624}"/>
    <hyperlink ref="O156" location="A130152060X" display="A130152060X" xr:uid="{57C9FF0F-C838-4C39-8457-6DA0C0E2BB54}"/>
    <hyperlink ref="O157" location="A130152004F" display="A130152004F" xr:uid="{EBEAC778-B764-4C5E-8244-836D96746BD4}"/>
    <hyperlink ref="O158" location="A130152164T" display="A130152164T" xr:uid="{173D4AF9-CE02-4CC9-8843-3BBFE2C788C0}"/>
    <hyperlink ref="O159" location="A130152116X" display="A130152116X" xr:uid="{A4835780-C8C0-4EE1-A67D-CDC01038728E}"/>
    <hyperlink ref="O160" location="A130152124X" display="A130152124X" xr:uid="{D4A3A3F1-F829-43C6-A48E-C19B01C99DEA}"/>
    <hyperlink ref="O161" location="A130152212X" display="A130152212X" xr:uid="{EBC60FEC-42A5-4153-8CE9-F9EBE017458B}"/>
    <hyperlink ref="R144" location="A130154620W" display="A130154620W" xr:uid="{E00E6345-386B-4193-9319-68A3E266C4D6}"/>
    <hyperlink ref="R126" location="A130154692J" display="A130154692J" xr:uid="{18867E69-B892-4985-B0D9-2B6EF016F083}"/>
    <hyperlink ref="R127" location="A130154588J" display="A130154588J" xr:uid="{5090657B-924C-4F4B-BE29-2B48D71D6915}"/>
    <hyperlink ref="R128" location="A130154700W" display="A130154700W" xr:uid="{95438C50-423D-4C91-905C-721684D730CA}"/>
    <hyperlink ref="R129" location="A130154708R" display="A130154708R" xr:uid="{F8E39725-5B22-43A1-B130-A0D475EE679D}"/>
    <hyperlink ref="R130" location="A130154596J" display="A130154596J" xr:uid="{598A49BB-2D2E-46A6-A48B-E944DCB35E48}"/>
    <hyperlink ref="R131" location="A130154604W" display="A130154604W" xr:uid="{6744E4BB-C8AA-4989-92D0-68A045B3AFA9}"/>
    <hyperlink ref="R132" location="A130154652R" display="A130154652R" xr:uid="{490FDA61-8B92-4C7E-928A-6A5742B31C93}"/>
    <hyperlink ref="R133" location="A130154540W" display="A130154540W" xr:uid="{01CF06A1-C361-4B06-A541-BA1F59FAC1A4}"/>
    <hyperlink ref="R134" location="A130154716R" display="A130154716R" xr:uid="{A9423E88-6ABE-4402-97DC-63E71D375D30}"/>
    <hyperlink ref="R135" location="A130154660R" display="A130154660R" xr:uid="{7613E6D2-EBE6-4323-8888-DDA532966F0A}"/>
    <hyperlink ref="R136" location="A130154724R" display="A130154724R" xr:uid="{45A1E29F-1715-4374-923D-32781424668D}"/>
    <hyperlink ref="R137" location="A130154548R" display="A130154548R" xr:uid="{C284F436-280B-4B70-A85A-0FECD9AFD8DB}"/>
    <hyperlink ref="R138" location="A130154460W" display="A130154460W" xr:uid="{62FC3F0B-48B6-45A6-853A-6CA5ABBE3F0B}"/>
    <hyperlink ref="R139" location="A130154484R" display="A130154484R" xr:uid="{D9C0505C-4CC6-4F68-9756-5790138A8F22}"/>
    <hyperlink ref="R141" location="A130154612W" display="A130154612W" xr:uid="{D084977E-7C17-4D56-9BD7-E460CD941B1D}"/>
    <hyperlink ref="R143" location="A130154492R" display="A130154492R" xr:uid="{A06915CB-DBE3-4AB1-9494-70E7F5836B42}"/>
    <hyperlink ref="R142" location="A130154534A" display="A130154534A" xr:uid="{FD3DD478-8BB4-4504-A968-0F6941DF49F9}"/>
    <hyperlink ref="R162" location="A130154476R" display="A130154476R" xr:uid="{1E8904F1-C930-4ECF-A456-AC472956F972}"/>
    <hyperlink ref="R146" location="A130154668J" display="A130154668J" xr:uid="{04A7744A-DC29-46BA-BA80-9AE8C2C35672}"/>
    <hyperlink ref="R147" location="A130154676J" display="A130154676J" xr:uid="{3BBA0D91-38A2-4281-9685-35500328D278}"/>
    <hyperlink ref="R148" location="A130154508W" display="A130154508W" xr:uid="{51CB6DC7-86CD-4601-A3E9-830A5830464A}"/>
    <hyperlink ref="R149" location="A130154468R" display="A130154468R" xr:uid="{DF8E1F56-1FC4-49F5-B592-E1AE71E107CE}"/>
    <hyperlink ref="R150" location="A130154556R" display="A130154556R" xr:uid="{B33E1ACE-F7D3-48A7-80DD-EFF6F1641FD3}"/>
    <hyperlink ref="R151" location="A130154500C" display="A130154500C" xr:uid="{0D6AD587-6885-4BFC-95FD-EE3D32DBED7C}"/>
    <hyperlink ref="R152" location="A130154564R" display="A130154564R" xr:uid="{CCC21D75-5118-4D7D-AA90-7CF1C55E7B4E}"/>
    <hyperlink ref="R153" location="A130154516W" display="A130154516W" xr:uid="{F28BDFE2-C5E5-4817-A78A-046F59EFBF4F}"/>
    <hyperlink ref="R154" location="A130154572R" display="A130154572R" xr:uid="{9CCEA041-1B9D-4F0E-974D-AB9601FB97B7}"/>
    <hyperlink ref="R155" location="A130154628R" display="A130154628R" xr:uid="{DEB7C010-B49F-42B1-AE1E-9E9FB11F3D0C}"/>
    <hyperlink ref="R156" location="A130154580R" display="A130154580R" xr:uid="{CBAF5CD8-6C57-4D8E-86EA-987562DC846D}"/>
    <hyperlink ref="R157" location="A130154524W" display="A130154524W" xr:uid="{1A3DB19A-BB5E-404C-80BE-C9F4D4A46B0B}"/>
    <hyperlink ref="R158" location="A130154684J" display="A130154684J" xr:uid="{793D5B0F-D157-4A3C-AD17-0AED9839220E}"/>
    <hyperlink ref="R159" location="A130154636R" display="A130154636R" xr:uid="{B9443AB6-F130-4BEC-8F3C-6D089A1D5F1C}"/>
    <hyperlink ref="R160" location="A130154644R" display="A130154644R" xr:uid="{3CBE66EE-5946-499B-8D9C-EF3C0EBFC13A}"/>
    <hyperlink ref="R161" location="A130154732R" display="A130154732R" xr:uid="{BB481C7B-5197-435D-8156-C78A92B728BB}"/>
    <hyperlink ref="U144" location="A130147060C" display="A130147060C" xr:uid="{74C95E91-2CAC-4251-81F2-95B4FF4D813A}"/>
    <hyperlink ref="U126" location="A130147132C" display="A130147132C" xr:uid="{F4A679AF-95F3-465D-AE5A-3E8DDB6E08C6}"/>
    <hyperlink ref="U127" location="A130147028C" display="A130147028C" xr:uid="{C1C4CE95-FCDC-4968-B77C-37498ADD3A6B}"/>
    <hyperlink ref="U128" location="A130147140C" display="A130147140C" xr:uid="{8C162103-6BA7-4B70-AF6F-EDB5BD9829F8}"/>
    <hyperlink ref="U129" location="A130147148W" display="A130147148W" xr:uid="{02036E23-575C-403F-9B64-4E7C809BAA55}"/>
    <hyperlink ref="U130" location="A130147036C" display="A130147036C" xr:uid="{E26A9F64-47FE-45F4-97DA-A2ABA5D1A643}"/>
    <hyperlink ref="U131" location="A130147044C" display="A130147044C" xr:uid="{84FDD980-2E55-417D-B471-E6C536B00E17}"/>
    <hyperlink ref="U132" location="A130147092W" display="A130147092W" xr:uid="{24E948AF-2262-498E-98DE-CCE2253CC4AA}"/>
    <hyperlink ref="U133" location="A130146980A" display="A130146980A" xr:uid="{A91068D5-0CB2-4F70-905B-E8A6C6D43408}"/>
    <hyperlink ref="U134" location="A130147156W" display="A130147156W" xr:uid="{FE024C44-0EA4-4B9E-A1A4-D4D04B339F9A}"/>
    <hyperlink ref="U135" location="A130147100K" display="A130147100K" xr:uid="{D36FC898-9615-4E62-BFF1-C0329F26A7C8}"/>
    <hyperlink ref="U136" location="A130147164W" display="A130147164W" xr:uid="{FD138EF7-5EF4-429B-A774-526455FE672F}"/>
    <hyperlink ref="U137" location="A130146988V" display="A130146988V" xr:uid="{B8C590D1-F765-46E8-87DB-66944B801FA1}"/>
    <hyperlink ref="U138" location="A130146900R" display="A130146900R" xr:uid="{E3FE4006-3039-4B53-BD06-4818AEDAB94C}"/>
    <hyperlink ref="U139" location="A130146924J" display="A130146924J" xr:uid="{55C090DA-6CA3-479F-BFCB-708FA90E1ACC}"/>
    <hyperlink ref="U141" location="A130147052C" display="A130147052C" xr:uid="{707925D6-942F-467C-9BA2-BF9004A85FC5}"/>
    <hyperlink ref="U143" location="A130146932J" display="A130146932J" xr:uid="{1F812CA1-DCA1-4503-A2E4-D09827249A21}"/>
    <hyperlink ref="U142" location="A130146974F" display="A130146974F" xr:uid="{B34FA269-7603-44DD-BDF1-CBC5F59E177F}"/>
    <hyperlink ref="U162" location="A130146916J" display="A130146916J" xr:uid="{3D31CDF8-8D50-4C4A-8C6F-2E58B6B7B850}"/>
    <hyperlink ref="U146" location="A130147108C" display="A130147108C" xr:uid="{82C58C3A-0B84-42DA-9B06-B96FDB03C8CA}"/>
    <hyperlink ref="U147" location="A130147116C" display="A130147116C" xr:uid="{DF29EFCB-2201-4FE4-8673-2E50BF06A95A}"/>
    <hyperlink ref="U148" location="A130146948A" display="A130146948A" xr:uid="{54B9E2EA-610C-4829-A0A4-10532474745C}"/>
    <hyperlink ref="U149" location="A130146908J" display="A130146908J" xr:uid="{BD4F09B5-A269-4B48-8ECF-C2A2FA47A17D}"/>
    <hyperlink ref="U150" location="A130146996V" display="A130146996V" xr:uid="{F2E04FF3-FC85-4E6F-A6F8-4D87C0DD28E2}"/>
    <hyperlink ref="U151" location="A130146940J" display="A130146940J" xr:uid="{0FEAC2FA-F53C-4999-A445-03E54EAFD0C7}"/>
    <hyperlink ref="U152" location="A130147004K" display="A130147004K" xr:uid="{FD7D9B37-332F-4DBC-8FD2-DBEA462DA4DC}"/>
    <hyperlink ref="U153" location="A130146956A" display="A130146956A" xr:uid="{FCBBA081-937E-4A10-9175-863862F05477}"/>
    <hyperlink ref="U154" location="A130147012K" display="A130147012K" xr:uid="{62012768-A60E-47C3-8361-962B63F62C37}"/>
    <hyperlink ref="U155" location="A130147068W" display="A130147068W" xr:uid="{25B68D99-02A0-4C26-9728-88A9A2A240BE}"/>
    <hyperlink ref="U156" location="A130147020K" display="A130147020K" xr:uid="{AC66E150-033A-43C8-8665-933B34B2C4E7}"/>
    <hyperlink ref="U157" location="A130146964A" display="A130146964A" xr:uid="{5589A305-3555-44C1-9D3B-083DFFC8C624}"/>
    <hyperlink ref="U158" location="A130147124C" display="A130147124C" xr:uid="{CFB55AAB-D02E-4867-AE96-18B53D691E1B}"/>
    <hyperlink ref="U159" location="A130147076W" display="A130147076W" xr:uid="{B7D43DDE-65A5-413D-A667-A788A6D40D37}"/>
    <hyperlink ref="U160" location="A130147084W" display="A130147084W" xr:uid="{3E0F1308-3EDB-460F-A07A-DA5CBE75FCF3}"/>
    <hyperlink ref="U161" location="A130147172W" display="A130147172W" xr:uid="{B8410AAC-F37C-4DBE-A1B9-28B8C82650EC}"/>
  </hyperlinks>
  <pageMargins left="0.74803149606299213" right="0.74803149606299213" top="0.98425196850393704" bottom="0.98425196850393704" header="0.51181102362204722" footer="0.51181102362204722"/>
  <pageSetup paperSize="8" scale="62" fitToHeight="0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037AEC-8F32-435B-B2CE-48278D1A87C3}">
  <sheetPr>
    <pageSetUpPr fitToPage="1"/>
  </sheetPr>
  <dimension ref="A1:BF170"/>
  <sheetViews>
    <sheetView zoomScaleNormal="100" workbookViewId="0">
      <pane ySplit="12" topLeftCell="A13" activePane="bottomLeft" state="frozen"/>
      <selection activeCell="B9" sqref="B9:C9"/>
      <selection pane="bottomLeft" activeCell="D10" sqref="D10:F10"/>
    </sheetView>
  </sheetViews>
  <sheetFormatPr defaultRowHeight="15" customHeight="1"/>
  <cols>
    <col min="1" max="1" width="3" customWidth="1"/>
    <col min="2" max="2" width="73.7109375" customWidth="1"/>
    <col min="3" max="3" width="4.28515625" customWidth="1"/>
    <col min="4" max="20" width="11" customWidth="1"/>
    <col min="216" max="227" width="9.140625" customWidth="1"/>
    <col min="231" max="231" width="9.140625" customWidth="1"/>
    <col min="472" max="483" width="9.140625" customWidth="1"/>
    <col min="487" max="487" width="9.140625" customWidth="1"/>
    <col min="728" max="739" width="9.140625" customWidth="1"/>
    <col min="743" max="743" width="9.140625" customWidth="1"/>
    <col min="984" max="995" width="9.140625" customWidth="1"/>
    <col min="999" max="999" width="9.140625" customWidth="1"/>
    <col min="1240" max="1251" width="9.140625" customWidth="1"/>
    <col min="1255" max="1255" width="9.140625" customWidth="1"/>
    <col min="1496" max="1507" width="9.140625" customWidth="1"/>
    <col min="1511" max="1511" width="9.140625" customWidth="1"/>
    <col min="1752" max="1763" width="9.140625" customWidth="1"/>
    <col min="1767" max="1767" width="9.140625" customWidth="1"/>
    <col min="2008" max="2019" width="9.140625" customWidth="1"/>
    <col min="2023" max="2023" width="9.140625" customWidth="1"/>
    <col min="2264" max="2275" width="9.140625" customWidth="1"/>
    <col min="2279" max="2279" width="9.140625" customWidth="1"/>
    <col min="2520" max="2531" width="9.140625" customWidth="1"/>
    <col min="2535" max="2535" width="9.140625" customWidth="1"/>
    <col min="2776" max="2787" width="9.140625" customWidth="1"/>
    <col min="2791" max="2791" width="9.140625" customWidth="1"/>
    <col min="3032" max="3043" width="9.140625" customWidth="1"/>
    <col min="3047" max="3047" width="9.140625" customWidth="1"/>
    <col min="3288" max="3299" width="9.140625" customWidth="1"/>
    <col min="3303" max="3303" width="9.140625" customWidth="1"/>
    <col min="3544" max="3555" width="9.140625" customWidth="1"/>
    <col min="3559" max="3559" width="9.140625" customWidth="1"/>
    <col min="3800" max="3811" width="9.140625" customWidth="1"/>
    <col min="3815" max="3815" width="9.140625" customWidth="1"/>
    <col min="4056" max="4067" width="9.140625" customWidth="1"/>
    <col min="4071" max="4071" width="9.140625" customWidth="1"/>
    <col min="4312" max="4323" width="9.140625" customWidth="1"/>
    <col min="4327" max="4327" width="9.140625" customWidth="1"/>
    <col min="4568" max="4579" width="9.140625" customWidth="1"/>
    <col min="4583" max="4583" width="9.140625" customWidth="1"/>
    <col min="4824" max="4835" width="9.140625" customWidth="1"/>
    <col min="4839" max="4839" width="9.140625" customWidth="1"/>
    <col min="5080" max="5091" width="9.140625" customWidth="1"/>
    <col min="5095" max="5095" width="9.140625" customWidth="1"/>
    <col min="5336" max="5347" width="9.140625" customWidth="1"/>
    <col min="5351" max="5351" width="9.140625" customWidth="1"/>
    <col min="5592" max="5603" width="9.140625" customWidth="1"/>
    <col min="5607" max="5607" width="9.140625" customWidth="1"/>
    <col min="5848" max="5859" width="9.140625" customWidth="1"/>
    <col min="5863" max="5863" width="9.140625" customWidth="1"/>
    <col min="6104" max="6115" width="9.140625" customWidth="1"/>
    <col min="6119" max="6119" width="9.140625" customWidth="1"/>
    <col min="6360" max="6371" width="9.140625" customWidth="1"/>
    <col min="6375" max="6375" width="9.140625" customWidth="1"/>
    <col min="6616" max="6627" width="9.140625" customWidth="1"/>
    <col min="6631" max="6631" width="9.140625" customWidth="1"/>
    <col min="6872" max="6883" width="9.140625" customWidth="1"/>
    <col min="6887" max="6887" width="9.140625" customWidth="1"/>
    <col min="7128" max="7139" width="9.140625" customWidth="1"/>
    <col min="7143" max="7143" width="9.140625" customWidth="1"/>
    <col min="7384" max="7395" width="9.140625" customWidth="1"/>
    <col min="7399" max="7399" width="9.140625" customWidth="1"/>
    <col min="7640" max="7651" width="9.140625" customWidth="1"/>
    <col min="7655" max="7655" width="9.140625" customWidth="1"/>
    <col min="7896" max="7907" width="9.140625" customWidth="1"/>
    <col min="7911" max="7911" width="9.140625" customWidth="1"/>
    <col min="8152" max="8163" width="9.140625" customWidth="1"/>
    <col min="8167" max="8167" width="9.140625" customWidth="1"/>
    <col min="8408" max="8419" width="9.140625" customWidth="1"/>
    <col min="8423" max="8423" width="9.140625" customWidth="1"/>
    <col min="8664" max="8675" width="9.140625" customWidth="1"/>
    <col min="8679" max="8679" width="9.140625" customWidth="1"/>
    <col min="8920" max="8931" width="9.140625" customWidth="1"/>
    <col min="8935" max="8935" width="9.140625" customWidth="1"/>
    <col min="9176" max="9187" width="9.140625" customWidth="1"/>
    <col min="9191" max="9191" width="9.140625" customWidth="1"/>
    <col min="9432" max="9443" width="9.140625" customWidth="1"/>
    <col min="9447" max="9447" width="9.140625" customWidth="1"/>
    <col min="9688" max="9699" width="9.140625" customWidth="1"/>
    <col min="9703" max="9703" width="9.140625" customWidth="1"/>
    <col min="9944" max="9955" width="9.140625" customWidth="1"/>
    <col min="9959" max="9959" width="9.140625" customWidth="1"/>
    <col min="10200" max="10211" width="9.140625" customWidth="1"/>
    <col min="10215" max="10215" width="9.140625" customWidth="1"/>
    <col min="10456" max="10467" width="9.140625" customWidth="1"/>
    <col min="10471" max="10471" width="9.140625" customWidth="1"/>
    <col min="10712" max="10723" width="9.140625" customWidth="1"/>
    <col min="10727" max="10727" width="9.140625" customWidth="1"/>
    <col min="10968" max="10979" width="9.140625" customWidth="1"/>
    <col min="10983" max="10983" width="9.140625" customWidth="1"/>
    <col min="11224" max="11235" width="9.140625" customWidth="1"/>
    <col min="11239" max="11239" width="9.140625" customWidth="1"/>
    <col min="11480" max="11491" width="9.140625" customWidth="1"/>
    <col min="11495" max="11495" width="9.140625" customWidth="1"/>
    <col min="11736" max="11747" width="9.140625" customWidth="1"/>
    <col min="11751" max="11751" width="9.140625" customWidth="1"/>
    <col min="11992" max="12003" width="9.140625" customWidth="1"/>
    <col min="12007" max="12007" width="9.140625" customWidth="1"/>
    <col min="12248" max="12259" width="9.140625" customWidth="1"/>
    <col min="12263" max="12263" width="9.140625" customWidth="1"/>
    <col min="12504" max="12515" width="9.140625" customWidth="1"/>
    <col min="12519" max="12519" width="9.140625" customWidth="1"/>
    <col min="12760" max="12771" width="9.140625" customWidth="1"/>
    <col min="12775" max="12775" width="9.140625" customWidth="1"/>
    <col min="13016" max="13027" width="9.140625" customWidth="1"/>
    <col min="13031" max="13031" width="9.140625" customWidth="1"/>
    <col min="13272" max="13283" width="9.140625" customWidth="1"/>
    <col min="13287" max="13287" width="9.140625" customWidth="1"/>
    <col min="13528" max="13539" width="9.140625" customWidth="1"/>
    <col min="13543" max="13543" width="9.140625" customWidth="1"/>
    <col min="13784" max="13795" width="9.140625" customWidth="1"/>
    <col min="13799" max="13799" width="9.140625" customWidth="1"/>
    <col min="14040" max="14051" width="9.140625" customWidth="1"/>
    <col min="14055" max="14055" width="9.140625" customWidth="1"/>
    <col min="14296" max="14307" width="9.140625" customWidth="1"/>
    <col min="14311" max="14311" width="9.140625" customWidth="1"/>
    <col min="14552" max="14563" width="9.140625" customWidth="1"/>
    <col min="14567" max="14567" width="9.140625" customWidth="1"/>
    <col min="14808" max="14819" width="9.140625" customWidth="1"/>
    <col min="14823" max="14823" width="9.140625" customWidth="1"/>
    <col min="15064" max="15075" width="9.140625" customWidth="1"/>
    <col min="15079" max="15079" width="9.140625" customWidth="1"/>
    <col min="15320" max="15331" width="9.140625" customWidth="1"/>
    <col min="15335" max="15335" width="9.140625" customWidth="1"/>
    <col min="15576" max="15587" width="9.140625" customWidth="1"/>
    <col min="15591" max="15591" width="9.140625" customWidth="1"/>
    <col min="15832" max="15843" width="9.140625" customWidth="1"/>
    <col min="15847" max="15847" width="9.140625" customWidth="1"/>
    <col min="16088" max="16099" width="9.140625" customWidth="1"/>
    <col min="16103" max="16103" width="9.140625" customWidth="1"/>
  </cols>
  <sheetData>
    <row r="1" spans="1:21" ht="11.25" customHeight="1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</row>
    <row r="2" spans="1:21" ht="15.95" customHeight="1">
      <c r="A2" s="11"/>
      <c r="B2" s="30" t="s">
        <v>2954</v>
      </c>
      <c r="C2" s="12"/>
      <c r="D2" s="12"/>
      <c r="E2" s="12"/>
      <c r="F2" s="12"/>
      <c r="G2" s="12"/>
      <c r="H2" s="12"/>
      <c r="I2" s="12"/>
      <c r="J2" s="12"/>
      <c r="K2" s="12"/>
      <c r="L2" s="30"/>
      <c r="M2" s="12"/>
      <c r="N2" s="12"/>
      <c r="O2" s="12"/>
      <c r="P2" s="12"/>
      <c r="Q2" s="12"/>
      <c r="R2" s="12"/>
      <c r="S2" s="12"/>
      <c r="T2" s="12"/>
    </row>
    <row r="3" spans="1:21" ht="11.25" customHeight="1">
      <c r="A3" s="11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</row>
    <row r="4" spans="1:21" ht="11.25" customHeight="1">
      <c r="A4" s="11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</row>
    <row r="5" spans="1:21" ht="15.95" customHeight="1">
      <c r="A5" s="29"/>
      <c r="B5" s="93" t="str">
        <f>Contents!B5</f>
        <v>6223.0 Job Mobility</v>
      </c>
      <c r="C5" s="93"/>
      <c r="D5" s="93"/>
      <c r="E5" s="93"/>
      <c r="F5" s="93"/>
      <c r="G5" s="93"/>
      <c r="H5" s="93"/>
      <c r="I5" s="93"/>
      <c r="J5" s="93"/>
      <c r="K5" s="93"/>
      <c r="L5" s="31"/>
      <c r="M5" s="29"/>
      <c r="N5" s="29"/>
      <c r="O5" s="29"/>
      <c r="P5" s="29"/>
      <c r="Q5" s="29"/>
      <c r="R5" s="29"/>
      <c r="S5" s="29"/>
      <c r="T5" s="29"/>
    </row>
    <row r="6" spans="1:21" ht="15.95" customHeight="1">
      <c r="A6" s="29"/>
      <c r="B6" s="93" t="str">
        <f>Contents!B6</f>
        <v>Table 1. Labour mobility, retrenchments and duration of employment</v>
      </c>
      <c r="C6" s="93"/>
      <c r="D6" s="93"/>
      <c r="E6" s="93"/>
      <c r="F6" s="93"/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</row>
    <row r="7" spans="1:21" ht="15.95" customHeight="1">
      <c r="A7" s="29"/>
      <c r="B7" s="32" t="str">
        <f>Contents!B7</f>
        <v>Released at 11:30 am (Canberra time) Fri 30 Jun 2023</v>
      </c>
      <c r="C7" s="29"/>
      <c r="D7" s="29"/>
      <c r="E7" s="29"/>
      <c r="F7" s="29"/>
      <c r="G7" s="29"/>
      <c r="H7" s="29"/>
      <c r="I7" s="29"/>
      <c r="J7" s="29"/>
      <c r="K7" s="29"/>
      <c r="L7" s="32"/>
      <c r="M7" s="29"/>
      <c r="N7" s="29"/>
      <c r="O7" s="29"/>
      <c r="P7" s="29"/>
      <c r="Q7" s="29"/>
      <c r="R7" s="29"/>
      <c r="S7" s="29"/>
      <c r="T7" s="29"/>
    </row>
    <row r="8" spans="1:21" ht="15.75" customHeight="1">
      <c r="A8" s="94" t="str">
        <f>Contents!C12</f>
        <v>Table 1.2 - Labour mobility, retrenchments and duration of employment by state and territory, February 2023</v>
      </c>
      <c r="B8" s="94"/>
      <c r="C8" s="94"/>
      <c r="D8" s="94"/>
      <c r="E8" s="94"/>
      <c r="F8" s="94"/>
      <c r="G8" s="94"/>
      <c r="H8" s="94"/>
      <c r="I8" s="33"/>
      <c r="J8" s="34"/>
      <c r="K8" s="34"/>
      <c r="L8" s="94"/>
      <c r="M8" s="94"/>
      <c r="N8" s="94"/>
      <c r="O8" s="94"/>
      <c r="P8" s="94"/>
      <c r="Q8" s="94"/>
      <c r="R8" s="94"/>
      <c r="S8" s="33"/>
      <c r="T8" s="34"/>
    </row>
    <row r="9" spans="1:21" ht="15.75" customHeight="1">
      <c r="A9" s="35"/>
      <c r="B9" s="35"/>
      <c r="C9" s="35"/>
      <c r="D9" s="36"/>
      <c r="E9" s="36"/>
      <c r="F9" s="36"/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  <c r="R9" s="36"/>
      <c r="S9" s="36"/>
      <c r="T9" s="36"/>
      <c r="U9" s="36"/>
    </row>
    <row r="10" spans="1:21" ht="15" customHeight="1">
      <c r="A10" s="35"/>
      <c r="B10" s="91" t="s">
        <v>3027</v>
      </c>
      <c r="C10" s="92"/>
      <c r="D10" s="96" t="s">
        <v>3028</v>
      </c>
      <c r="E10" s="96"/>
      <c r="F10" s="96"/>
      <c r="G10" s="37"/>
      <c r="H10" s="90" t="s">
        <v>2979</v>
      </c>
      <c r="I10" s="90"/>
      <c r="J10" s="90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</row>
    <row r="11" spans="1:21">
      <c r="A11" s="35"/>
      <c r="B11" s="35"/>
      <c r="C11" s="35"/>
      <c r="D11" s="36" t="s">
        <v>2980</v>
      </c>
      <c r="E11" s="36" t="s">
        <v>2981</v>
      </c>
      <c r="F11" s="36" t="s">
        <v>2982</v>
      </c>
      <c r="G11" s="36"/>
      <c r="H11" s="36" t="s">
        <v>2980</v>
      </c>
      <c r="I11" s="36" t="s">
        <v>2981</v>
      </c>
      <c r="J11" s="36" t="s">
        <v>2982</v>
      </c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</row>
    <row r="12" spans="1:21">
      <c r="A12" s="35"/>
      <c r="B12" s="35"/>
      <c r="C12" s="35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</row>
    <row r="13" spans="1:21">
      <c r="A13" s="39" t="s">
        <v>2984</v>
      </c>
      <c r="B13" s="40"/>
      <c r="C13" s="40"/>
      <c r="D13" s="40"/>
      <c r="E13" s="40"/>
      <c r="F13" s="40"/>
      <c r="G13" s="41"/>
      <c r="H13" s="40"/>
      <c r="I13" s="40"/>
      <c r="J13" s="40"/>
    </row>
    <row r="14" spans="1:21">
      <c r="A14" s="42" t="s">
        <v>2985</v>
      </c>
      <c r="B14" s="43"/>
      <c r="C14" s="43"/>
      <c r="D14" s="44"/>
      <c r="E14" s="44"/>
      <c r="F14" s="44"/>
      <c r="G14" s="44"/>
      <c r="H14" s="46"/>
      <c r="I14" s="46"/>
      <c r="J14" s="46"/>
    </row>
    <row r="15" spans="1:21">
      <c r="A15" s="43"/>
      <c r="B15" s="47" t="s">
        <v>2986</v>
      </c>
      <c r="C15" s="38" t="s">
        <v>2983</v>
      </c>
      <c r="D15" s="44" cm="1">
        <f t="array" ref="D15">INDEX($D$76:$AD$112,$C76,C$65)</f>
        <v>2912.2</v>
      </c>
      <c r="E15" s="44" cm="1">
        <f t="array" ref="E15">INDEX($D$76:$AD$112,$C76,D$65)</f>
        <v>1461.548</v>
      </c>
      <c r="F15" s="44" cm="1">
        <f t="array" ref="F15">INDEX($D$76:$AD$112,$C76,E$65)</f>
        <v>1450.652</v>
      </c>
      <c r="G15" s="44"/>
      <c r="H15" s="46" t="str" cm="1">
        <f t="array" ref="H15">HYPERLINK(TEXT("#"&amp;INDEX($D$127:$AD$163,$C127,C$65),),INDEX($D$127:$AD$163,$C127,C$65))</f>
        <v>A130126972C</v>
      </c>
      <c r="I15" s="46" t="str" cm="1">
        <f t="array" ref="I15">HYPERLINK(TEXT("#"&amp;INDEX($D$127:$AD$163,$C127,D$65),),INDEX($D$127:$AD$163,$C127,D$65))</f>
        <v>A130157212R</v>
      </c>
      <c r="J15" s="46" t="str" cm="1">
        <f t="array" ref="J15">HYPERLINK(TEXT("#"&amp;INDEX($D$127:$AD$163,$C127,E$65),),INDEX($D$127:$AD$163,$C127,E$65))</f>
        <v>A130142092F</v>
      </c>
    </row>
    <row r="16" spans="1:21">
      <c r="A16" s="43"/>
      <c r="B16" s="48" t="s">
        <v>2987</v>
      </c>
      <c r="C16" s="38" t="s">
        <v>2983</v>
      </c>
      <c r="D16" s="44" cm="1">
        <f t="array" ref="D16">INDEX($D$76:$AD$112,$C77,C$65)</f>
        <v>682.63499999999999</v>
      </c>
      <c r="E16" s="44" cm="1">
        <f t="array" ref="E16">INDEX($D$76:$AD$112,$C77,D$65)</f>
        <v>347.291</v>
      </c>
      <c r="F16" s="44" cm="1">
        <f t="array" ref="F16">INDEX($D$76:$AD$112,$C77,E$65)</f>
        <v>335.34399999999999</v>
      </c>
      <c r="G16" s="44"/>
      <c r="H16" s="46" t="str" cm="1">
        <f t="array" ref="H16">HYPERLINK(TEXT("#"&amp;INDEX($D$127:$AD$163,$C128,C$65),),INDEX($D$127:$AD$163,$C128,C$65))</f>
        <v>A130126868C</v>
      </c>
      <c r="I16" s="46" t="str" cm="1">
        <f t="array" ref="I16">HYPERLINK(TEXT("#"&amp;INDEX($D$127:$AD$163,$C128,D$65),),INDEX($D$127:$AD$163,$C128,D$65))</f>
        <v>A130157108R</v>
      </c>
      <c r="J16" s="46" t="str" cm="1">
        <f t="array" ref="J16">HYPERLINK(TEXT("#"&amp;INDEX($D$127:$AD$163,$C128,E$65),),INDEX($D$127:$AD$163,$C128,E$65))</f>
        <v>A130141988C</v>
      </c>
    </row>
    <row r="17" spans="1:10">
      <c r="A17" s="43"/>
      <c r="B17" s="48" t="s">
        <v>2988</v>
      </c>
      <c r="C17" s="38" t="s">
        <v>2983</v>
      </c>
      <c r="D17" s="44" cm="1">
        <f t="array" ref="D17">INDEX($D$76:$AD$112,$C78,C$65)</f>
        <v>838.75300000000004</v>
      </c>
      <c r="E17" s="44" cm="1">
        <f t="array" ref="E17">INDEX($D$76:$AD$112,$C78,D$65)</f>
        <v>420.05900000000003</v>
      </c>
      <c r="F17" s="44" cm="1">
        <f t="array" ref="F17">INDEX($D$76:$AD$112,$C78,E$65)</f>
        <v>418.69400000000002</v>
      </c>
      <c r="G17" s="44"/>
      <c r="H17" s="46" t="str" cm="1">
        <f t="array" ref="H17">HYPERLINK(TEXT("#"&amp;INDEX($D$127:$AD$163,$C129,C$65),),INDEX($D$127:$AD$163,$C129,C$65))</f>
        <v>A130126980C</v>
      </c>
      <c r="I17" s="46" t="str" cm="1">
        <f t="array" ref="I17">HYPERLINK(TEXT("#"&amp;INDEX($D$127:$AD$163,$C129,D$65),),INDEX($D$127:$AD$163,$C129,D$65))</f>
        <v>A130157220R</v>
      </c>
      <c r="J17" s="46" t="str" cm="1">
        <f t="array" ref="J17">HYPERLINK(TEXT("#"&amp;INDEX($D$127:$AD$163,$C129,E$65),),INDEX($D$127:$AD$163,$C129,E$65))</f>
        <v>A130142100V</v>
      </c>
    </row>
    <row r="18" spans="1:10">
      <c r="A18" s="43"/>
      <c r="B18" s="48" t="s">
        <v>2989</v>
      </c>
      <c r="C18" s="38" t="s">
        <v>2983</v>
      </c>
      <c r="D18" s="44" cm="1">
        <f t="array" ref="D18">INDEX($D$76:$AD$112,$C79,C$65)</f>
        <v>1390.8119999999999</v>
      </c>
      <c r="E18" s="44" cm="1">
        <f t="array" ref="E18">INDEX($D$76:$AD$112,$C79,D$65)</f>
        <v>694.19899999999996</v>
      </c>
      <c r="F18" s="44" cm="1">
        <f t="array" ref="F18">INDEX($D$76:$AD$112,$C79,E$65)</f>
        <v>696.61400000000003</v>
      </c>
      <c r="G18" s="44"/>
      <c r="H18" s="46" t="str" cm="1">
        <f t="array" ref="H18">HYPERLINK(TEXT("#"&amp;INDEX($D$127:$AD$163,$C130,C$65),),INDEX($D$127:$AD$163,$C130,C$65))</f>
        <v>A130126988W</v>
      </c>
      <c r="I18" s="46" t="str" cm="1">
        <f t="array" ref="I18">HYPERLINK(TEXT("#"&amp;INDEX($D$127:$AD$163,$C130,D$65),),INDEX($D$127:$AD$163,$C130,D$65))</f>
        <v>A130157228J</v>
      </c>
      <c r="J18" s="46" t="str" cm="1">
        <f t="array" ref="J18">HYPERLINK(TEXT("#"&amp;INDEX($D$127:$AD$163,$C130,E$65),),INDEX($D$127:$AD$163,$C130,E$65))</f>
        <v>A130142108L</v>
      </c>
    </row>
    <row r="19" spans="1:10">
      <c r="A19" s="43"/>
      <c r="B19" s="49" t="s">
        <v>2990</v>
      </c>
      <c r="C19" s="38" t="s">
        <v>2983</v>
      </c>
      <c r="D19" s="44" cm="1">
        <f t="array" ref="D19">INDEX($D$76:$AD$112,$C80,C$65)</f>
        <v>10901.266</v>
      </c>
      <c r="E19" s="44" cm="1">
        <f t="array" ref="E19">INDEX($D$76:$AD$112,$C80,D$65)</f>
        <v>5784.8109999999997</v>
      </c>
      <c r="F19" s="44" cm="1">
        <f t="array" ref="F19">INDEX($D$76:$AD$112,$C80,E$65)</f>
        <v>5116.4560000000001</v>
      </c>
      <c r="G19" s="44"/>
      <c r="H19" s="46" t="str" cm="1">
        <f t="array" ref="H19">HYPERLINK(TEXT("#"&amp;INDEX($D$127:$AD$163,$C131,C$65),),INDEX($D$127:$AD$163,$C131,C$65))</f>
        <v>A130126876C</v>
      </c>
      <c r="I19" s="46" t="str" cm="1">
        <f t="array" ref="I19">HYPERLINK(TEXT("#"&amp;INDEX($D$127:$AD$163,$C131,D$65),),INDEX($D$127:$AD$163,$C131,D$65))</f>
        <v>A130157116R</v>
      </c>
      <c r="J19" s="46" t="str" cm="1">
        <f t="array" ref="J19">HYPERLINK(TEXT("#"&amp;INDEX($D$127:$AD$163,$C131,E$65),),INDEX($D$127:$AD$163,$C131,E$65))</f>
        <v>A130141996C</v>
      </c>
    </row>
    <row r="20" spans="1:10">
      <c r="A20" s="43"/>
      <c r="B20" s="50" t="s">
        <v>2991</v>
      </c>
      <c r="C20" s="38" t="s">
        <v>2983</v>
      </c>
      <c r="D20" s="44" cm="1">
        <f t="array" ref="D20">INDEX($D$76:$AD$112,$C81,C$65)</f>
        <v>4821.6769999999997</v>
      </c>
      <c r="E20" s="44" cm="1">
        <f t="array" ref="E20">INDEX($D$76:$AD$112,$C81,D$65)</f>
        <v>2459.6129999999998</v>
      </c>
      <c r="F20" s="44" cm="1">
        <f t="array" ref="F20">INDEX($D$76:$AD$112,$C81,E$65)</f>
        <v>2362.0639999999999</v>
      </c>
      <c r="G20" s="44"/>
      <c r="H20" s="46" t="str" cm="1">
        <f t="array" ref="H20">HYPERLINK(TEXT("#"&amp;INDEX($D$127:$AD$163,$C132,C$65),),INDEX($D$127:$AD$163,$C132,C$65))</f>
        <v>A130126884C</v>
      </c>
      <c r="I20" s="46" t="str" cm="1">
        <f t="array" ref="I20">HYPERLINK(TEXT("#"&amp;INDEX($D$127:$AD$163,$C132,D$65),),INDEX($D$127:$AD$163,$C132,D$65))</f>
        <v>A130157124R</v>
      </c>
      <c r="J20" s="46" t="str" cm="1">
        <f t="array" ref="J20">HYPERLINK(TEXT("#"&amp;INDEX($D$127:$AD$163,$C132,E$65),),INDEX($D$127:$AD$163,$C132,E$65))</f>
        <v>A130142004V</v>
      </c>
    </row>
    <row r="21" spans="1:10">
      <c r="A21" s="43"/>
      <c r="B21" s="51" t="s">
        <v>2992</v>
      </c>
      <c r="C21" s="38" t="s">
        <v>2983</v>
      </c>
      <c r="D21" s="44" cm="1">
        <f t="array" ref="D21">INDEX($D$76:$AD$112,$C82,C$65)</f>
        <v>1506.8810000000001</v>
      </c>
      <c r="E21" s="44" cm="1">
        <f t="array" ref="E21">INDEX($D$76:$AD$112,$C82,D$65)</f>
        <v>739.31500000000005</v>
      </c>
      <c r="F21" s="44" cm="1">
        <f t="array" ref="F21">INDEX($D$76:$AD$112,$C82,E$65)</f>
        <v>767.56600000000003</v>
      </c>
      <c r="G21" s="44"/>
      <c r="H21" s="46" t="str" cm="1">
        <f t="array" ref="H21">HYPERLINK(TEXT("#"&amp;INDEX($D$127:$AD$163,$C133,C$65),),INDEX($D$127:$AD$163,$C133,C$65))</f>
        <v>A130126932K</v>
      </c>
      <c r="I21" s="46" t="str" cm="1">
        <f t="array" ref="I21">HYPERLINK(TEXT("#"&amp;INDEX($D$127:$AD$163,$C133,D$65),),INDEX($D$127:$AD$163,$C133,D$65))</f>
        <v>A130157172J</v>
      </c>
      <c r="J21" s="46" t="str" cm="1">
        <f t="array" ref="J21">HYPERLINK(TEXT("#"&amp;INDEX($D$127:$AD$163,$C133,E$65),),INDEX($D$127:$AD$163,$C133,E$65))</f>
        <v>A130142052L</v>
      </c>
    </row>
    <row r="22" spans="1:10">
      <c r="A22" s="43"/>
      <c r="B22" s="52" t="s">
        <v>2993</v>
      </c>
      <c r="C22" s="38" t="s">
        <v>2983</v>
      </c>
      <c r="D22" s="44" cm="1">
        <f t="array" ref="D22">INDEX($D$76:$AD$112,$C83,C$65)</f>
        <v>1505.8040000000001</v>
      </c>
      <c r="E22" s="44" cm="1">
        <f t="array" ref="E22">INDEX($D$76:$AD$112,$C83,D$65)</f>
        <v>780.89499999999998</v>
      </c>
      <c r="F22" s="44" cm="1">
        <f t="array" ref="F22">INDEX($D$76:$AD$112,$C83,E$65)</f>
        <v>724.90800000000002</v>
      </c>
      <c r="G22" s="44"/>
      <c r="H22" s="46" t="str" cm="1">
        <f t="array" ref="H22">HYPERLINK(TEXT("#"&amp;INDEX($D$127:$AD$163,$C134,C$65),),INDEX($D$127:$AD$163,$C134,C$65))</f>
        <v>A130126820T</v>
      </c>
      <c r="I22" s="46" t="str" cm="1">
        <f t="array" ref="I22">HYPERLINK(TEXT("#"&amp;INDEX($D$127:$AD$163,$C134,D$65),),INDEX($D$127:$AD$163,$C134,D$65))</f>
        <v>A130157060R</v>
      </c>
      <c r="J22" s="46" t="str" cm="1">
        <f t="array" ref="J22">HYPERLINK(TEXT("#"&amp;INDEX($D$127:$AD$163,$C134,E$65),),INDEX($D$127:$AD$163,$C134,E$65))</f>
        <v>A130141940T</v>
      </c>
    </row>
    <row r="23" spans="1:10">
      <c r="A23" s="43"/>
      <c r="B23" s="51" t="s">
        <v>2994</v>
      </c>
      <c r="C23" s="38" t="s">
        <v>2983</v>
      </c>
      <c r="D23" s="44" cm="1">
        <f t="array" ref="D23">INDEX($D$76:$AD$112,$C84,C$65)</f>
        <v>1808.992</v>
      </c>
      <c r="E23" s="44" cm="1">
        <f t="array" ref="E23">INDEX($D$76:$AD$112,$C84,D$65)</f>
        <v>939.40200000000004</v>
      </c>
      <c r="F23" s="44" cm="1">
        <f t="array" ref="F23">INDEX($D$76:$AD$112,$C84,E$65)</f>
        <v>869.58900000000006</v>
      </c>
      <c r="G23" s="44"/>
      <c r="H23" s="46" t="str" cm="1">
        <f t="array" ref="H23">HYPERLINK(TEXT("#"&amp;INDEX($D$127:$AD$163,$C135,C$65),),INDEX($D$127:$AD$163,$C135,C$65))</f>
        <v>A130126996W</v>
      </c>
      <c r="I23" s="46" t="str" cm="1">
        <f t="array" ref="I23">HYPERLINK(TEXT("#"&amp;INDEX($D$127:$AD$163,$C135,D$65),),INDEX($D$127:$AD$163,$C135,D$65))</f>
        <v>A130157236J</v>
      </c>
      <c r="J23" s="46" t="str" cm="1">
        <f t="array" ref="J23">HYPERLINK(TEXT("#"&amp;INDEX($D$127:$AD$163,$C135,E$65),),INDEX($D$127:$AD$163,$C135,E$65))</f>
        <v>A130142116L</v>
      </c>
    </row>
    <row r="24" spans="1:10">
      <c r="A24" s="43"/>
      <c r="B24" s="50" t="s">
        <v>2995</v>
      </c>
      <c r="C24" s="38" t="s">
        <v>2983</v>
      </c>
      <c r="D24" s="44" cm="1">
        <f t="array" ref="D24">INDEX($D$76:$AD$112,$C85,C$65)</f>
        <v>6079.5889999999999</v>
      </c>
      <c r="E24" s="44" cm="1">
        <f t="array" ref="E24">INDEX($D$76:$AD$112,$C85,D$65)</f>
        <v>3325.1979999999999</v>
      </c>
      <c r="F24" s="44" cm="1">
        <f t="array" ref="F24">INDEX($D$76:$AD$112,$C85,E$65)</f>
        <v>2754.3910000000001</v>
      </c>
      <c r="G24" s="44"/>
      <c r="H24" s="46" t="str" cm="1">
        <f t="array" ref="H24">HYPERLINK(TEXT("#"&amp;INDEX($D$127:$AD$163,$C136,C$65),),INDEX($D$127:$AD$163,$C136,C$65))</f>
        <v>A130126940K</v>
      </c>
      <c r="I24" s="46" t="str" cm="1">
        <f t="array" ref="I24">HYPERLINK(TEXT("#"&amp;INDEX($D$127:$AD$163,$C136,D$65),),INDEX($D$127:$AD$163,$C136,D$65))</f>
        <v>A130157180J</v>
      </c>
      <c r="J24" s="46" t="str" cm="1">
        <f t="array" ref="J24">HYPERLINK(TEXT("#"&amp;INDEX($D$127:$AD$163,$C136,E$65),),INDEX($D$127:$AD$163,$C136,E$65))</f>
        <v>A130142060L</v>
      </c>
    </row>
    <row r="25" spans="1:10">
      <c r="A25" s="43"/>
      <c r="B25" s="51" t="s">
        <v>2996</v>
      </c>
      <c r="C25" s="38" t="s">
        <v>2983</v>
      </c>
      <c r="D25" s="44" cm="1">
        <f t="array" ref="D25">INDEX($D$76:$AD$112,$C86,C$65)</f>
        <v>2479.2460000000001</v>
      </c>
      <c r="E25" s="44" cm="1">
        <f t="array" ref="E25">INDEX($D$76:$AD$112,$C86,D$65)</f>
        <v>1343.441</v>
      </c>
      <c r="F25" s="44" cm="1">
        <f t="array" ref="F25">INDEX($D$76:$AD$112,$C86,E$65)</f>
        <v>1135.8050000000001</v>
      </c>
      <c r="G25" s="44"/>
      <c r="H25" s="46" t="str" cm="1">
        <f t="array" ref="H25">HYPERLINK(TEXT("#"&amp;INDEX($D$127:$AD$163,$C137,C$65),),INDEX($D$127:$AD$163,$C137,C$65))</f>
        <v>A130127004L</v>
      </c>
      <c r="I25" s="46" t="str" cm="1">
        <f t="array" ref="I25">HYPERLINK(TEXT("#"&amp;INDEX($D$127:$AD$163,$C137,D$65),),INDEX($D$127:$AD$163,$C137,D$65))</f>
        <v>A130157244J</v>
      </c>
      <c r="J25" s="46" t="str" cm="1">
        <f t="array" ref="J25">HYPERLINK(TEXT("#"&amp;INDEX($D$127:$AD$163,$C137,E$65),),INDEX($D$127:$AD$163,$C137,E$65))</f>
        <v>A130142124L</v>
      </c>
    </row>
    <row r="26" spans="1:10">
      <c r="A26" s="43"/>
      <c r="B26" s="51" t="s">
        <v>2997</v>
      </c>
      <c r="C26" s="38" t="s">
        <v>2983</v>
      </c>
      <c r="D26" s="44" cm="1">
        <f t="array" ref="D26">INDEX($D$76:$AD$112,$C87,C$65)</f>
        <v>3600.3440000000001</v>
      </c>
      <c r="E26" s="44" cm="1">
        <f t="array" ref="E26">INDEX($D$76:$AD$112,$C87,D$65)</f>
        <v>1981.7570000000001</v>
      </c>
      <c r="F26" s="44" cm="1">
        <f t="array" ref="F26">INDEX($D$76:$AD$112,$C87,E$65)</f>
        <v>1618.586</v>
      </c>
      <c r="G26" s="44"/>
      <c r="H26" s="46" t="str" cm="1">
        <f t="array" ref="H26">HYPERLINK(TEXT("#"&amp;INDEX($D$127:$AD$163,$C138,C$65),),INDEX($D$127:$AD$163,$C138,C$65))</f>
        <v>A130126828K</v>
      </c>
      <c r="I26" s="46" t="str" cm="1">
        <f t="array" ref="I26">HYPERLINK(TEXT("#"&amp;INDEX($D$127:$AD$163,$C138,D$65),),INDEX($D$127:$AD$163,$C138,D$65))</f>
        <v>A130157068J</v>
      </c>
      <c r="J26" s="46" t="str" cm="1">
        <f t="array" ref="J26">HYPERLINK(TEXT("#"&amp;INDEX($D$127:$AD$163,$C138,E$65),),INDEX($D$127:$AD$163,$C138,E$65))</f>
        <v>A130141948K</v>
      </c>
    </row>
    <row r="27" spans="1:10">
      <c r="A27" s="43"/>
      <c r="B27" s="52" t="s">
        <v>2998</v>
      </c>
      <c r="C27" s="38" t="s">
        <v>2983</v>
      </c>
      <c r="D27" s="44" cm="1">
        <f t="array" ref="D27">INDEX($D$76:$AD$112,$C88,C$65)</f>
        <v>2191.498</v>
      </c>
      <c r="E27" s="44" cm="1">
        <f t="array" ref="E27">INDEX($D$76:$AD$112,$C88,D$65)</f>
        <v>1180.5</v>
      </c>
      <c r="F27" s="44" cm="1">
        <f t="array" ref="F27">INDEX($D$76:$AD$112,$C88,E$65)</f>
        <v>1010.998</v>
      </c>
      <c r="G27" s="44"/>
      <c r="H27" s="46" t="str" cm="1">
        <f t="array" ref="H27">HYPERLINK(TEXT("#"&amp;INDEX($D$127:$AD$163,$C139,C$65),),INDEX($D$127:$AD$163,$C139,C$65))</f>
        <v>A130126740T</v>
      </c>
      <c r="I27" s="46" t="str" cm="1">
        <f t="array" ref="I27">HYPERLINK(TEXT("#"&amp;INDEX($D$127:$AD$163,$C139,D$65),),INDEX($D$127:$AD$163,$C139,D$65))</f>
        <v>A130156980L</v>
      </c>
      <c r="J27" s="46" t="str" cm="1">
        <f t="array" ref="J27">HYPERLINK(TEXT("#"&amp;INDEX($D$127:$AD$163,$C139,E$65),),INDEX($D$127:$AD$163,$C139,E$65))</f>
        <v>A130141860T</v>
      </c>
    </row>
    <row r="28" spans="1:10">
      <c r="A28" s="43"/>
      <c r="B28" s="51" t="s">
        <v>2999</v>
      </c>
      <c r="C28" s="38" t="s">
        <v>2983</v>
      </c>
      <c r="D28" s="44" cm="1">
        <f t="array" ref="D28">INDEX($D$76:$AD$112,$C89,C$65)</f>
        <v>1408.846</v>
      </c>
      <c r="E28" s="44" cm="1">
        <f t="array" ref="E28">INDEX($D$76:$AD$112,$C89,D$65)</f>
        <v>801.25699999999995</v>
      </c>
      <c r="F28" s="44" cm="1">
        <f t="array" ref="F28">INDEX($D$76:$AD$112,$C89,E$65)</f>
        <v>607.58799999999997</v>
      </c>
      <c r="G28" s="44"/>
      <c r="H28" s="46" t="str" cm="1">
        <f t="array" ref="H28">HYPERLINK(TEXT("#"&amp;INDEX($D$127:$AD$163,$C140,C$65),),INDEX($D$127:$AD$163,$C140,C$65))</f>
        <v>A130126764K</v>
      </c>
      <c r="I28" s="46" t="str" cm="1">
        <f t="array" ref="I28">HYPERLINK(TEXT("#"&amp;INDEX($D$127:$AD$163,$C140,D$65),),INDEX($D$127:$AD$163,$C140,D$65))</f>
        <v>A130157004W</v>
      </c>
      <c r="J28" s="46" t="str" cm="1">
        <f t="array" ref="J28">HYPERLINK(TEXT("#"&amp;INDEX($D$127:$AD$163,$C140,E$65),),INDEX($D$127:$AD$163,$C140,E$65))</f>
        <v>A130141884K</v>
      </c>
    </row>
    <row r="29" spans="1:10">
      <c r="A29" s="53" t="s">
        <v>3000</v>
      </c>
      <c r="B29" s="54"/>
      <c r="C29" s="38"/>
      <c r="D29" s="44"/>
      <c r="E29" s="44"/>
      <c r="F29" s="44"/>
      <c r="G29" s="44"/>
      <c r="H29" s="46"/>
      <c r="I29" s="46"/>
      <c r="J29" s="46"/>
    </row>
    <row r="30" spans="1:10">
      <c r="A30" s="43"/>
      <c r="B30" s="49" t="s">
        <v>3001</v>
      </c>
      <c r="C30" s="38" t="s">
        <v>2983</v>
      </c>
      <c r="D30" s="44" cm="1">
        <f t="array" ref="D30">INDEX($D$76:$AD$112,$C91,C$65)</f>
        <v>1316.0530000000001</v>
      </c>
      <c r="E30" s="44" cm="1">
        <f t="array" ref="E30">INDEX($D$76:$AD$112,$C91,D$65)</f>
        <v>700.90499999999997</v>
      </c>
      <c r="F30" s="44" cm="1">
        <f t="array" ref="F30">INDEX($D$76:$AD$112,$C91,E$65)</f>
        <v>615.14800000000002</v>
      </c>
      <c r="G30" s="44"/>
      <c r="H30" s="46" t="str" cm="1">
        <f t="array" ref="H30">HYPERLINK(TEXT("#"&amp;INDEX($D$127:$AD$163,$C142,C$65),),INDEX($D$127:$AD$163,$C142,C$65))</f>
        <v>A130126892C</v>
      </c>
      <c r="I30" s="46" t="str" cm="1">
        <f t="array" ref="I30">HYPERLINK(TEXT("#"&amp;INDEX($D$127:$AD$163,$C142,D$65),),INDEX($D$127:$AD$163,$C142,D$65))</f>
        <v>A130157132R</v>
      </c>
      <c r="J30" s="46" t="str" cm="1">
        <f t="array" ref="J30">HYPERLINK(TEXT("#"&amp;INDEX($D$127:$AD$163,$C142,E$65),),INDEX($D$127:$AD$163,$C142,E$65))</f>
        <v>A130142012V</v>
      </c>
    </row>
    <row r="31" spans="1:10">
      <c r="A31" s="43"/>
      <c r="B31" s="55" t="s">
        <v>3039</v>
      </c>
      <c r="C31" s="83" t="s">
        <v>3038</v>
      </c>
      <c r="D31" s="56" cm="1">
        <f t="array" ref="D31">INDEX($D$76:$AD$112,$C92,C$65)</f>
        <v>9.5269999999999992</v>
      </c>
      <c r="E31" s="56" cm="1">
        <f t="array" ref="E31">INDEX($D$76:$AD$112,$C92,D$65)</f>
        <v>9.673</v>
      </c>
      <c r="F31" s="56" cm="1">
        <f t="array" ref="F31">INDEX($D$76:$AD$112,$C92,E$65)</f>
        <v>9.3670000000000009</v>
      </c>
      <c r="G31" s="44"/>
      <c r="H31" s="46" t="str" cm="1">
        <f t="array" ref="H31">HYPERLINK(TEXT("#"&amp;INDEX($D$127:$AD$163,$C143,C$65),),INDEX($D$127:$AD$163,$C143,C$65))</f>
        <v>A130126814W</v>
      </c>
      <c r="I31" s="46" t="str" cm="1">
        <f t="array" ref="I31">HYPERLINK(TEXT("#"&amp;INDEX($D$127:$AD$163,$C143,D$65),),INDEX($D$127:$AD$163,$C143,D$65))</f>
        <v>A130157054V</v>
      </c>
      <c r="J31" s="46" t="str" cm="1">
        <f t="array" ref="J31">HYPERLINK(TEXT("#"&amp;INDEX($D$127:$AD$163,$C143,E$65),),INDEX($D$127:$AD$163,$C143,E$65))</f>
        <v>A130141934W</v>
      </c>
    </row>
    <row r="32" spans="1:10">
      <c r="A32" s="43"/>
      <c r="B32" s="49" t="s">
        <v>3003</v>
      </c>
      <c r="C32" s="38" t="s">
        <v>2983</v>
      </c>
      <c r="D32" s="44" cm="1">
        <f t="array" ref="D32">INDEX($D$76:$AD$112,$C93,C$65)</f>
        <v>12497.414000000001</v>
      </c>
      <c r="E32" s="44" cm="1">
        <f t="array" ref="E32">INDEX($D$76:$AD$112,$C93,D$65)</f>
        <v>6545.4549999999999</v>
      </c>
      <c r="F32" s="44" cm="1">
        <f t="array" ref="F32">INDEX($D$76:$AD$112,$C93,E$65)</f>
        <v>5951.9589999999998</v>
      </c>
      <c r="G32" s="44"/>
      <c r="H32" s="46" t="str" cm="1">
        <f t="array" ref="H32">HYPERLINK(TEXT("#"&amp;INDEX($D$127:$AD$163,$C144,C$65),),INDEX($D$127:$AD$163,$C144,C$65))</f>
        <v>A130126772K</v>
      </c>
      <c r="I32" s="46" t="str" cm="1">
        <f t="array" ref="I32">HYPERLINK(TEXT("#"&amp;INDEX($D$127:$AD$163,$C144,D$65),),INDEX($D$127:$AD$163,$C144,D$65))</f>
        <v>A130157012W</v>
      </c>
      <c r="J32" s="46" t="str" cm="1">
        <f t="array" ref="J32">HYPERLINK(TEXT("#"&amp;INDEX($D$127:$AD$163,$C144,E$65),),INDEX($D$127:$AD$163,$C144,E$65))</f>
        <v>A130141892K</v>
      </c>
    </row>
    <row r="33" spans="1:21">
      <c r="A33" s="53" t="s">
        <v>3004</v>
      </c>
      <c r="B33" s="78"/>
      <c r="C33" s="38" t="s">
        <v>2983</v>
      </c>
      <c r="D33" s="56" cm="1">
        <f t="array" ref="D33">INDEX($D$76:$AD$112,$C94,C$65)</f>
        <v>13813.467000000001</v>
      </c>
      <c r="E33" s="56" cm="1">
        <f t="array" ref="E33">INDEX($D$76:$AD$112,$C94,D$65)</f>
        <v>7246.3590000000004</v>
      </c>
      <c r="F33" s="56" cm="1">
        <f t="array" ref="F33">INDEX($D$76:$AD$112,$C94,E$65)</f>
        <v>6567.107</v>
      </c>
      <c r="G33" s="44"/>
      <c r="H33" s="46" t="str" cm="1">
        <f t="array" ref="H33">HYPERLINK(TEXT("#"&amp;INDEX($D$127:$AD$163,$C145,C$65),),INDEX($D$127:$AD$163,$C145,C$65))</f>
        <v>A130126900T</v>
      </c>
      <c r="I33" s="46" t="str" cm="1">
        <f t="array" ref="I33">HYPERLINK(TEXT("#"&amp;INDEX($D$127:$AD$163,$C145,D$65),),INDEX($D$127:$AD$163,$C145,D$65))</f>
        <v>A130157140R</v>
      </c>
      <c r="J33" s="46" t="str" cm="1">
        <f t="array" ref="J33">HYPERLINK(TEXT("#"&amp;INDEX($D$127:$AD$163,$C145,E$65),),INDEX($D$127:$AD$163,$C145,E$65))</f>
        <v>A130142020V</v>
      </c>
    </row>
    <row r="34" spans="1:21">
      <c r="A34" s="39" t="s">
        <v>3005</v>
      </c>
      <c r="B34" s="40"/>
      <c r="C34" s="40"/>
      <c r="D34" s="40"/>
      <c r="E34" s="40"/>
      <c r="F34" s="40"/>
      <c r="G34" s="44"/>
      <c r="H34" s="40"/>
      <c r="I34" s="40"/>
      <c r="J34" s="40"/>
    </row>
    <row r="35" spans="1:21">
      <c r="A35" s="59" t="s">
        <v>3006</v>
      </c>
      <c r="B35" s="60"/>
      <c r="C35" s="83" t="s">
        <v>2983</v>
      </c>
      <c r="D35" s="56" cm="1">
        <f t="array" ref="D35">INDEX($D$76:$AD$112,$C96,C$65)</f>
        <v>3774.1460000000002</v>
      </c>
      <c r="E35" s="56" cm="1">
        <f t="array" ref="E35">INDEX($D$76:$AD$112,$C96,D$65)</f>
        <v>1836.355</v>
      </c>
      <c r="F35" s="56" cm="1">
        <f t="array" ref="F35">INDEX($D$76:$AD$112,$C96,E$65)</f>
        <v>1937.7909999999999</v>
      </c>
      <c r="G35" s="44"/>
      <c r="H35" s="46" t="str" cm="1">
        <f t="array" ref="H35">HYPERLINK(TEXT("#"&amp;INDEX($D$127:$AD$163,$C147,C$65),),INDEX($D$127:$AD$163,$C147,C$65))</f>
        <v>A130126948C</v>
      </c>
      <c r="I35" s="46" t="str" cm="1">
        <f t="array" ref="I35">HYPERLINK(TEXT("#"&amp;INDEX($D$127:$AD$163,$C147,D$65),),INDEX($D$127:$AD$163,$C147,D$65))</f>
        <v>A130157188A</v>
      </c>
      <c r="J35" s="46" t="str" cm="1">
        <f t="array" ref="J35">HYPERLINK(TEXT("#"&amp;INDEX($D$127:$AD$163,$C147,E$65),),INDEX($D$127:$AD$163,$C147,E$65))</f>
        <v>A130142068F</v>
      </c>
    </row>
    <row r="36" spans="1:21">
      <c r="A36" s="61"/>
      <c r="B36" s="60" t="s">
        <v>3007</v>
      </c>
      <c r="C36" s="38" t="s">
        <v>2983</v>
      </c>
      <c r="D36" s="44" cm="1">
        <f t="array" ref="D36">INDEX($D$76:$AD$112,$C97,C$65)</f>
        <v>2765.7080000000001</v>
      </c>
      <c r="E36" s="44" cm="1">
        <f t="array" ref="E36">INDEX($D$76:$AD$112,$C97,D$65)</f>
        <v>1368.8040000000001</v>
      </c>
      <c r="F36" s="44" cm="1">
        <f t="array" ref="F36">INDEX($D$76:$AD$112,$C97,E$65)</f>
        <v>1396.904</v>
      </c>
      <c r="G36" s="44"/>
      <c r="H36" s="46" t="str" cm="1">
        <f t="array" ref="H36">HYPERLINK(TEXT("#"&amp;INDEX($D$127:$AD$163,$C148,C$65),),INDEX($D$127:$AD$163,$C148,C$65))</f>
        <v>A130126956C</v>
      </c>
      <c r="I36" s="46" t="str" cm="1">
        <f t="array" ref="I36">HYPERLINK(TEXT("#"&amp;INDEX($D$127:$AD$163,$C148,D$65),),INDEX($D$127:$AD$163,$C148,D$65))</f>
        <v>A130157196A</v>
      </c>
      <c r="J36" s="46" t="str" cm="1">
        <f t="array" ref="J36">HYPERLINK(TEXT("#"&amp;INDEX($D$127:$AD$163,$C148,E$65),),INDEX($D$127:$AD$163,$C148,E$65))</f>
        <v>A130142076F</v>
      </c>
    </row>
    <row r="37" spans="1:21">
      <c r="A37" s="61"/>
      <c r="B37" s="62" t="s">
        <v>3008</v>
      </c>
      <c r="C37" s="38" t="s">
        <v>2983</v>
      </c>
      <c r="D37" s="44" cm="1">
        <f t="array" ref="D37">INDEX($D$76:$AD$112,$C98,C$65)</f>
        <v>1851.251</v>
      </c>
      <c r="E37" s="44" cm="1">
        <f t="array" ref="E37">INDEX($D$76:$AD$112,$C98,D$65)</f>
        <v>969.25</v>
      </c>
      <c r="F37" s="44" cm="1">
        <f t="array" ref="F37">INDEX($D$76:$AD$112,$C98,E$65)</f>
        <v>882.00099999999998</v>
      </c>
      <c r="G37" s="44"/>
      <c r="H37" s="46" t="str" cm="1">
        <f t="array" ref="H37">HYPERLINK(TEXT("#"&amp;INDEX($D$127:$AD$163,$C149,C$65),),INDEX($D$127:$AD$163,$C149,C$65))</f>
        <v>A130126788C</v>
      </c>
      <c r="I37" s="46" t="str" cm="1">
        <f t="array" ref="I37">HYPERLINK(TEXT("#"&amp;INDEX($D$127:$AD$163,$C149,D$65),),INDEX($D$127:$AD$163,$C149,D$65))</f>
        <v>A130157028R</v>
      </c>
      <c r="J37" s="46" t="str" cm="1">
        <f t="array" ref="J37">HYPERLINK(TEXT("#"&amp;INDEX($D$127:$AD$163,$C149,E$65),),INDEX($D$127:$AD$163,$C149,E$65))</f>
        <v>A130141908T</v>
      </c>
    </row>
    <row r="38" spans="1:21">
      <c r="A38" s="61"/>
      <c r="B38" s="62" t="s">
        <v>3009</v>
      </c>
      <c r="C38" s="38" t="s">
        <v>2983</v>
      </c>
      <c r="D38" s="44" cm="1">
        <f t="array" ref="D38">INDEX($D$76:$AD$112,$C99,C$65)</f>
        <v>914.45699999999999</v>
      </c>
      <c r="E38" s="44" cm="1">
        <f t="array" ref="E38">INDEX($D$76:$AD$112,$C99,D$65)</f>
        <v>399.55399999999997</v>
      </c>
      <c r="F38" s="44" cm="1">
        <f t="array" ref="F38">INDEX($D$76:$AD$112,$C99,E$65)</f>
        <v>514.90300000000002</v>
      </c>
      <c r="G38" s="44"/>
      <c r="H38" s="46" t="str" cm="1">
        <f t="array" ref="H38">HYPERLINK(TEXT("#"&amp;INDEX($D$127:$AD$163,$C150,C$65),),INDEX($D$127:$AD$163,$C150,C$65))</f>
        <v>A130126748K</v>
      </c>
      <c r="I38" s="46" t="str" cm="1">
        <f t="array" ref="I38">HYPERLINK(TEXT("#"&amp;INDEX($D$127:$AD$163,$C150,D$65),),INDEX($D$127:$AD$163,$C150,D$65))</f>
        <v>A130156988F</v>
      </c>
      <c r="J38" s="46" t="str" cm="1">
        <f t="array" ref="J38">HYPERLINK(TEXT("#"&amp;INDEX($D$127:$AD$163,$C150,E$65),),INDEX($D$127:$AD$163,$C150,E$65))</f>
        <v>A130141868K</v>
      </c>
    </row>
    <row r="39" spans="1:21">
      <c r="A39" s="61"/>
      <c r="B39" s="62" t="s">
        <v>3010</v>
      </c>
      <c r="C39" s="38" t="s">
        <v>2983</v>
      </c>
      <c r="D39" s="44" cm="1">
        <f t="array" ref="D39">INDEX($D$76:$AD$112,$C100,C$65)</f>
        <v>253.655</v>
      </c>
      <c r="E39" s="44" cm="1">
        <f t="array" ref="E39">INDEX($D$76:$AD$112,$C100,D$65)</f>
        <v>106.054</v>
      </c>
      <c r="F39" s="44" cm="1">
        <f t="array" ref="F39">INDEX($D$76:$AD$112,$C100,E$65)</f>
        <v>147.601</v>
      </c>
      <c r="G39" s="44"/>
      <c r="H39" s="46" t="str" cm="1">
        <f t="array" ref="H39">HYPERLINK(TEXT("#"&amp;INDEX($D$127:$AD$163,$C151,C$65),),INDEX($D$127:$AD$163,$C151,C$65))</f>
        <v>A130126836K</v>
      </c>
      <c r="I39" s="46" t="str" cm="1">
        <f t="array" ref="I39">HYPERLINK(TEXT("#"&amp;INDEX($D$127:$AD$163,$C151,D$65),),INDEX($D$127:$AD$163,$C151,D$65))</f>
        <v>A130157076J</v>
      </c>
      <c r="J39" s="46" t="str" cm="1">
        <f t="array" ref="J39">HYPERLINK(TEXT("#"&amp;INDEX($D$127:$AD$163,$C151,E$65),),INDEX($D$127:$AD$163,$C151,E$65))</f>
        <v>A130141956K</v>
      </c>
    </row>
    <row r="40" spans="1:21">
      <c r="A40" s="61"/>
      <c r="B40" s="60" t="s">
        <v>3011</v>
      </c>
      <c r="C40" s="38" t="s">
        <v>2983</v>
      </c>
      <c r="D40" s="44" cm="1">
        <f t="array" ref="D40">INDEX($D$76:$AD$112,$C101,C$65)</f>
        <v>224.233</v>
      </c>
      <c r="E40" s="44" cm="1">
        <f t="array" ref="E40">INDEX($D$76:$AD$112,$C101,D$65)</f>
        <v>123.852</v>
      </c>
      <c r="F40" s="44" cm="1">
        <f t="array" ref="F40">INDEX($D$76:$AD$112,$C101,E$65)</f>
        <v>100.381</v>
      </c>
      <c r="G40" s="44"/>
      <c r="H40" s="46" t="str" cm="1">
        <f t="array" ref="H40">HYPERLINK(TEXT("#"&amp;INDEX($D$127:$AD$163,$C152,C$65),),INDEX($D$127:$AD$163,$C152,C$65))</f>
        <v>A130126780K</v>
      </c>
      <c r="I40" s="46" t="str" cm="1">
        <f t="array" ref="I40">HYPERLINK(TEXT("#"&amp;INDEX($D$127:$AD$163,$C152,D$65),),INDEX($D$127:$AD$163,$C152,D$65))</f>
        <v>A130157020W</v>
      </c>
      <c r="J40" s="46" t="str" cm="1">
        <f t="array" ref="J40">HYPERLINK(TEXT("#"&amp;INDEX($D$127:$AD$163,$C152,E$65),),INDEX($D$127:$AD$163,$C152,E$65))</f>
        <v>A130141900X</v>
      </c>
    </row>
    <row r="41" spans="1:21">
      <c r="A41" s="61"/>
      <c r="B41" s="60" t="s">
        <v>3012</v>
      </c>
      <c r="C41" s="38" t="s">
        <v>2983</v>
      </c>
      <c r="D41" s="44" cm="1">
        <f t="array" ref="D41">INDEX($D$76:$AD$112,$C102,C$65)</f>
        <v>784.20500000000004</v>
      </c>
      <c r="E41" s="44" cm="1">
        <f t="array" ref="E41">INDEX($D$76:$AD$112,$C102,D$65)</f>
        <v>343.69900000000001</v>
      </c>
      <c r="F41" s="44" cm="1">
        <f t="array" ref="F41">INDEX($D$76:$AD$112,$C102,E$65)</f>
        <v>440.50599999999997</v>
      </c>
      <c r="G41" s="44"/>
      <c r="H41" s="46" t="str" cm="1">
        <f t="array" ref="H41">HYPERLINK(TEXT("#"&amp;INDEX($D$127:$AD$163,$C153,C$65),),INDEX($D$127:$AD$163,$C153,C$65))</f>
        <v>A130126844K</v>
      </c>
      <c r="I41" s="46" t="str" cm="1">
        <f t="array" ref="I41">HYPERLINK(TEXT("#"&amp;INDEX($D$127:$AD$163,$C153,D$65),),INDEX($D$127:$AD$163,$C153,D$65))</f>
        <v>A130157084J</v>
      </c>
      <c r="J41" s="46" t="str" cm="1">
        <f t="array" ref="J41">HYPERLINK(TEXT("#"&amp;INDEX($D$127:$AD$163,$C153,E$65),),INDEX($D$127:$AD$163,$C153,E$65))</f>
        <v>A130141964K</v>
      </c>
    </row>
    <row r="42" spans="1:21">
      <c r="A42" s="63" t="s">
        <v>3013</v>
      </c>
      <c r="B42" s="43"/>
      <c r="C42" s="83" t="s">
        <v>2983</v>
      </c>
      <c r="D42" s="56" cm="1">
        <f t="array" ref="D42">INDEX($D$76:$AD$112,$C103,C$65)</f>
        <v>1790.6220000000001</v>
      </c>
      <c r="E42" s="56" cm="1">
        <f t="array" ref="E42">INDEX($D$76:$AD$112,$C103,D$65)</f>
        <v>886.38099999999997</v>
      </c>
      <c r="F42" s="56" cm="1">
        <f t="array" ref="F42">INDEX($D$76:$AD$112,$C103,E$65)</f>
        <v>904.24199999999996</v>
      </c>
      <c r="G42" s="44"/>
      <c r="H42" s="46" t="str" cm="1">
        <f t="array" ref="H42">HYPERLINK(TEXT("#"&amp;INDEX($D$127:$AD$163,$C154,C$65),),INDEX($D$127:$AD$163,$C154,C$65))</f>
        <v>A130126796C</v>
      </c>
      <c r="I42" s="46" t="str" cm="1">
        <f t="array" ref="I42">HYPERLINK(TEXT("#"&amp;INDEX($D$127:$AD$163,$C154,D$65),),INDEX($D$127:$AD$163,$C154,D$65))</f>
        <v>A130157036R</v>
      </c>
      <c r="J42" s="46" t="str" cm="1">
        <f t="array" ref="J42">HYPERLINK(TEXT("#"&amp;INDEX($D$127:$AD$163,$C154,E$65),),INDEX($D$127:$AD$163,$C154,E$65))</f>
        <v>A130141916T</v>
      </c>
    </row>
    <row r="43" spans="1:21">
      <c r="A43" s="61"/>
      <c r="B43" s="60" t="s">
        <v>3014</v>
      </c>
      <c r="C43" s="38" t="s">
        <v>2983</v>
      </c>
      <c r="D43" s="44" cm="1">
        <f t="array" ref="D43">INDEX($D$76:$AD$112,$C104,C$65)</f>
        <v>1123.598</v>
      </c>
      <c r="E43" s="44" cm="1">
        <f t="array" ref="E43">INDEX($D$76:$AD$112,$C104,D$65)</f>
        <v>601.31200000000001</v>
      </c>
      <c r="F43" s="44" cm="1">
        <f t="array" ref="F43">INDEX($D$76:$AD$112,$C104,E$65)</f>
        <v>522.28599999999994</v>
      </c>
      <c r="G43" s="44"/>
      <c r="H43" s="46" t="str" cm="1">
        <f t="array" ref="H43">HYPERLINK(TEXT("#"&amp;INDEX($D$127:$AD$163,$C155,C$65),),INDEX($D$127:$AD$163,$C155,C$65))</f>
        <v>A130126852K</v>
      </c>
      <c r="I43" s="46" t="str" cm="1">
        <f t="array" ref="I43">HYPERLINK(TEXT("#"&amp;INDEX($D$127:$AD$163,$C155,D$65),),INDEX($D$127:$AD$163,$C155,D$65))</f>
        <v>A130157092J</v>
      </c>
      <c r="J43" s="46" t="str" cm="1">
        <f t="array" ref="J43">HYPERLINK(TEXT("#"&amp;INDEX($D$127:$AD$163,$C155,E$65),),INDEX($D$127:$AD$163,$C155,E$65))</f>
        <v>A130141972K</v>
      </c>
    </row>
    <row r="44" spans="1:21">
      <c r="A44" s="61"/>
      <c r="B44" s="62" t="s">
        <v>3015</v>
      </c>
      <c r="C44" s="38" t="s">
        <v>2983</v>
      </c>
      <c r="D44" s="44" cm="1">
        <f t="array" ref="D44">INDEX($D$76:$AD$112,$C105,C$65)</f>
        <v>93.412000000000006</v>
      </c>
      <c r="E44" s="44" cm="1">
        <f t="array" ref="E44">INDEX($D$76:$AD$112,$C105,D$65)</f>
        <v>36.188000000000002</v>
      </c>
      <c r="F44" s="44" cm="1">
        <f t="array" ref="F44">INDEX($D$76:$AD$112,$C105,E$65)</f>
        <v>57.222999999999999</v>
      </c>
      <c r="G44" s="44"/>
      <c r="H44" s="46" t="str" cm="1">
        <f t="array" ref="H44">HYPERLINK(TEXT("#"&amp;INDEX($D$127:$AD$163,$C156,C$65),),INDEX($D$127:$AD$163,$C156,C$65))</f>
        <v>A130126908K</v>
      </c>
      <c r="I44" s="46" t="str" cm="1">
        <f t="array" ref="I44">HYPERLINK(TEXT("#"&amp;INDEX($D$127:$AD$163,$C156,D$65),),INDEX($D$127:$AD$163,$C156,D$65))</f>
        <v>A130157148J</v>
      </c>
      <c r="J44" s="46" t="str" cm="1">
        <f t="array" ref="J44">HYPERLINK(TEXT("#"&amp;INDEX($D$127:$AD$163,$C156,E$65),),INDEX($D$127:$AD$163,$C156,E$65))</f>
        <v>A130142028L</v>
      </c>
    </row>
    <row r="45" spans="1:21">
      <c r="A45" s="61"/>
      <c r="B45" s="60" t="s">
        <v>3016</v>
      </c>
      <c r="C45" s="38" t="s">
        <v>2983</v>
      </c>
      <c r="D45" s="44" cm="1">
        <f t="array" ref="D45">INDEX($D$76:$AD$112,$C106,C$65)</f>
        <v>667.024</v>
      </c>
      <c r="E45" s="44" cm="1">
        <f t="array" ref="E45">INDEX($D$76:$AD$112,$C106,D$65)</f>
        <v>285.06799999999998</v>
      </c>
      <c r="F45" s="44" cm="1">
        <f t="array" ref="F45">INDEX($D$76:$AD$112,$C106,E$65)</f>
        <v>381.95600000000002</v>
      </c>
      <c r="G45" s="44"/>
      <c r="H45" s="46" t="str" cm="1">
        <f t="array" ref="H45">HYPERLINK(TEXT("#"&amp;INDEX($D$127:$AD$163,$C157,C$65),),INDEX($D$127:$AD$163,$C157,C$65))</f>
        <v>A130126860K</v>
      </c>
      <c r="I45" s="46" t="str" cm="1">
        <f t="array" ref="I45">HYPERLINK(TEXT("#"&amp;INDEX($D$127:$AD$163,$C157,D$65),),INDEX($D$127:$AD$163,$C157,D$65))</f>
        <v>A130157100W</v>
      </c>
      <c r="J45" s="46" t="str" cm="1">
        <f t="array" ref="J45">HYPERLINK(TEXT("#"&amp;INDEX($D$127:$AD$163,$C157,E$65),),INDEX($D$127:$AD$163,$C157,E$65))</f>
        <v>A130141980K</v>
      </c>
    </row>
    <row r="46" spans="1:21">
      <c r="A46" s="63" t="s">
        <v>3017</v>
      </c>
      <c r="B46" s="43"/>
      <c r="C46" s="38" t="s">
        <v>2983</v>
      </c>
      <c r="D46" s="56" cm="1">
        <f t="array" ref="D46">INDEX($D$76:$AD$112,$C107,C$65)</f>
        <v>533.86800000000005</v>
      </c>
      <c r="E46" s="56" cm="1">
        <f t="array" ref="E46">INDEX($D$76:$AD$112,$C107,D$65)</f>
        <v>282.07499999999999</v>
      </c>
      <c r="F46" s="56" cm="1">
        <f t="array" ref="F46">INDEX($D$76:$AD$112,$C107,E$65)</f>
        <v>251.79300000000001</v>
      </c>
      <c r="G46" s="44"/>
      <c r="H46" s="46" t="str" cm="1">
        <f t="array" ref="H46">HYPERLINK(TEXT("#"&amp;INDEX($D$127:$AD$163,$C158,C$65),),INDEX($D$127:$AD$163,$C158,C$65))</f>
        <v>A130126804T</v>
      </c>
      <c r="I46" s="46" t="str" cm="1">
        <f t="array" ref="I46">HYPERLINK(TEXT("#"&amp;INDEX($D$127:$AD$163,$C158,D$65),),INDEX($D$127:$AD$163,$C158,D$65))</f>
        <v>A130157044R</v>
      </c>
      <c r="J46" s="46" t="str" cm="1">
        <f t="array" ref="J46">HYPERLINK(TEXT("#"&amp;INDEX($D$127:$AD$163,$C158,E$65),),INDEX($D$127:$AD$163,$C158,E$65))</f>
        <v>A130141924T</v>
      </c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</row>
    <row r="47" spans="1:21">
      <c r="A47" s="61"/>
      <c r="B47" s="60" t="s">
        <v>3018</v>
      </c>
      <c r="C47" s="38" t="s">
        <v>2983</v>
      </c>
      <c r="D47" s="44" cm="1">
        <f t="array" ref="D47">INDEX($D$76:$AD$112,$C108,C$65)</f>
        <v>184.16200000000001</v>
      </c>
      <c r="E47" s="44" cm="1">
        <f t="array" ref="E47">INDEX($D$76:$AD$112,$C108,D$65)</f>
        <v>107.26300000000001</v>
      </c>
      <c r="F47" s="44" cm="1">
        <f t="array" ref="F47">INDEX($D$76:$AD$112,$C108,E$65)</f>
        <v>76.897999999999996</v>
      </c>
      <c r="G47" s="44"/>
      <c r="H47" s="46" t="str" cm="1">
        <f t="array" ref="H47">HYPERLINK(TEXT("#"&amp;INDEX($D$127:$AD$163,$C159,C$65),),INDEX($D$127:$AD$163,$C159,C$65))</f>
        <v>A130126964C</v>
      </c>
      <c r="I47" s="46" t="str" cm="1">
        <f t="array" ref="I47">HYPERLINK(TEXT("#"&amp;INDEX($D$127:$AD$163,$C159,D$65),),INDEX($D$127:$AD$163,$C159,D$65))</f>
        <v>A130157204R</v>
      </c>
      <c r="J47" s="46" t="str" cm="1">
        <f t="array" ref="J47">HYPERLINK(TEXT("#"&amp;INDEX($D$127:$AD$163,$C159,E$65),),INDEX($D$127:$AD$163,$C159,E$65))</f>
        <v>A130142084F</v>
      </c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</row>
    <row r="48" spans="1:21">
      <c r="A48" s="61"/>
      <c r="B48" s="60" t="s">
        <v>3019</v>
      </c>
      <c r="C48" s="38" t="s">
        <v>2983</v>
      </c>
      <c r="D48" s="44" cm="1">
        <f t="array" ref="D48">INDEX($D$76:$AD$112,$C109,C$65)</f>
        <v>192.45500000000001</v>
      </c>
      <c r="E48" s="44" cm="1">
        <f t="array" ref="E48">INDEX($D$76:$AD$112,$C109,D$65)</f>
        <v>99.593000000000004</v>
      </c>
      <c r="F48" s="44" cm="1">
        <f t="array" ref="F48">INDEX($D$76:$AD$112,$C109,E$65)</f>
        <v>92.861999999999995</v>
      </c>
      <c r="G48" s="44"/>
      <c r="H48" s="46" t="str" cm="1">
        <f t="array" ref="H48">HYPERLINK(TEXT("#"&amp;INDEX($D$127:$AD$163,$C160,C$65),),INDEX($D$127:$AD$163,$C160,C$65))</f>
        <v>A130126916K</v>
      </c>
      <c r="I48" s="46" t="str" cm="1">
        <f t="array" ref="I48">HYPERLINK(TEXT("#"&amp;INDEX($D$127:$AD$163,$C160,D$65),),INDEX($D$127:$AD$163,$C160,D$65))</f>
        <v>A130157156J</v>
      </c>
      <c r="J48" s="46" t="str" cm="1">
        <f t="array" ref="J48">HYPERLINK(TEXT("#"&amp;INDEX($D$127:$AD$163,$C160,E$65),),INDEX($D$127:$AD$163,$C160,E$65))</f>
        <v>A130142036L</v>
      </c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</row>
    <row r="49" spans="1:21">
      <c r="A49" s="61"/>
      <c r="B49" s="62" t="s">
        <v>3020</v>
      </c>
      <c r="C49" s="38" t="s">
        <v>2983</v>
      </c>
      <c r="D49" s="44" cm="1">
        <f t="array" ref="D49">INDEX($D$76:$AD$112,$C110,C$65)</f>
        <v>30.050999999999998</v>
      </c>
      <c r="E49" s="44" cm="1">
        <f t="array" ref="E49">INDEX($D$76:$AD$112,$C110,D$65)</f>
        <v>12.448</v>
      </c>
      <c r="F49" s="44" cm="1">
        <f t="array" ref="F49">INDEX($D$76:$AD$112,$C110,E$65)</f>
        <v>17.603999999999999</v>
      </c>
      <c r="G49" s="44"/>
      <c r="H49" s="46" t="str" cm="1">
        <f t="array" ref="H49">HYPERLINK(TEXT("#"&amp;INDEX($D$127:$AD$163,$C161,C$65),),INDEX($D$127:$AD$163,$C161,C$65))</f>
        <v>A130126924K</v>
      </c>
      <c r="I49" s="46" t="str" cm="1">
        <f t="array" ref="I49">HYPERLINK(TEXT("#"&amp;INDEX($D$127:$AD$163,$C161,D$65),),INDEX($D$127:$AD$163,$C161,D$65))</f>
        <v>A130157164J</v>
      </c>
      <c r="J49" s="46" t="str" cm="1">
        <f t="array" ref="J49">HYPERLINK(TEXT("#"&amp;INDEX($D$127:$AD$163,$C161,E$65),),INDEX($D$127:$AD$163,$C161,E$65))</f>
        <v>A130142044L</v>
      </c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</row>
    <row r="50" spans="1:21">
      <c r="A50" s="61"/>
      <c r="B50" s="60" t="s">
        <v>3021</v>
      </c>
      <c r="C50" s="38" t="s">
        <v>2983</v>
      </c>
      <c r="D50" s="44" cm="1">
        <f t="array" ref="D50">INDEX($D$76:$AD$112,$C111,C$65)</f>
        <v>341.41399999999999</v>
      </c>
      <c r="E50" s="44" cm="1">
        <f t="array" ref="E50">INDEX($D$76:$AD$112,$C111,D$65)</f>
        <v>182.483</v>
      </c>
      <c r="F50" s="44" cm="1">
        <f t="array" ref="F50">INDEX($D$76:$AD$112,$C111,E$65)</f>
        <v>158.93100000000001</v>
      </c>
      <c r="G50" s="44"/>
      <c r="H50" s="46" t="str" cm="1">
        <f t="array" ref="H50">HYPERLINK(TEXT("#"&amp;INDEX($D$127:$AD$163,$C162,C$65),),INDEX($D$127:$AD$163,$C162,C$65))</f>
        <v>A130127012L</v>
      </c>
      <c r="I50" s="46" t="str" cm="1">
        <f t="array" ref="I50">HYPERLINK(TEXT("#"&amp;INDEX($D$127:$AD$163,$C162,D$65),),INDEX($D$127:$AD$163,$C162,D$65))</f>
        <v>A130157252J</v>
      </c>
      <c r="J50" s="46" t="str" cm="1">
        <f t="array" ref="J50">HYPERLINK(TEXT("#"&amp;INDEX($D$127:$AD$163,$C162,E$65),),INDEX($D$127:$AD$163,$C162,E$65))</f>
        <v>A130142132L</v>
      </c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</row>
    <row r="51" spans="1:21">
      <c r="A51" s="64" t="s">
        <v>3004</v>
      </c>
      <c r="B51" s="65"/>
      <c r="C51" s="84" t="s">
        <v>2983</v>
      </c>
      <c r="D51" s="66" cm="1">
        <f t="array" ref="D51">INDEX($D$76:$AD$112,$C112,C$65)</f>
        <v>21244.041000000001</v>
      </c>
      <c r="E51" s="66" cm="1">
        <f t="array" ref="E51">INDEX($D$76:$AD$112,$C112,D$65)</f>
        <v>10471.966</v>
      </c>
      <c r="F51" s="66" cm="1">
        <f t="array" ref="F51">INDEX($D$76:$AD$112,$C112,E$65)</f>
        <v>10772.075000000001</v>
      </c>
      <c r="G51" s="44"/>
      <c r="H51" s="67" t="str" cm="1">
        <f t="array" ref="H51">HYPERLINK(TEXT("#"&amp;INDEX($D$127:$AD$163,$C163,C$65),),INDEX($D$127:$AD$163,$C163,C$65))</f>
        <v>A130126756K</v>
      </c>
      <c r="I51" s="67" t="str" cm="1">
        <f t="array" ref="I51">HYPERLINK(TEXT("#"&amp;INDEX($D$127:$AD$163,$C163,D$65),),INDEX($D$127:$AD$163,$C163,D$65))</f>
        <v>A130156996F</v>
      </c>
      <c r="J51" s="67" t="str" cm="1">
        <f t="array" ref="J51">HYPERLINK(TEXT("#"&amp;INDEX($D$127:$AD$163,$C163,E$65),),INDEX($D$127:$AD$163,$C163,E$65))</f>
        <v>A130141876K</v>
      </c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</row>
    <row r="52" spans="1:21">
      <c r="A52" s="68"/>
      <c r="B52" s="48"/>
      <c r="C52" s="48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</row>
    <row r="53" spans="1:21">
      <c r="A53" s="69" t="str">
        <f ca="1">Contents!B27</f>
        <v>© Commonwealth of Australia 2023</v>
      </c>
      <c r="B53" s="70"/>
      <c r="C53" s="70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</row>
    <row r="54" spans="1:21" hidden="1">
      <c r="A54" s="69"/>
      <c r="B54" s="70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</row>
    <row r="55" spans="1:21" hidden="1">
      <c r="A55" s="71"/>
      <c r="B55" s="72" t="s">
        <v>3028</v>
      </c>
      <c r="C55" s="73">
        <v>1</v>
      </c>
      <c r="D55" s="74"/>
      <c r="E55" s="74"/>
      <c r="F55" s="44"/>
      <c r="G55" s="44"/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</row>
    <row r="56" spans="1:21" hidden="1">
      <c r="A56" s="71"/>
      <c r="B56" s="72" t="s">
        <v>3029</v>
      </c>
      <c r="C56" s="73">
        <v>4</v>
      </c>
      <c r="D56" s="74"/>
      <c r="E56" s="7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</row>
    <row r="57" spans="1:21" hidden="1">
      <c r="A57" s="71"/>
      <c r="B57" s="72" t="s">
        <v>3030</v>
      </c>
      <c r="C57" s="73">
        <v>7</v>
      </c>
      <c r="D57" s="74"/>
      <c r="E57" s="7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</row>
    <row r="58" spans="1:21" hidden="1">
      <c r="A58" s="71"/>
      <c r="B58" s="72" t="s">
        <v>3031</v>
      </c>
      <c r="C58" s="73">
        <v>10</v>
      </c>
      <c r="D58" s="74"/>
      <c r="E58" s="7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</row>
    <row r="59" spans="1:21" hidden="1">
      <c r="A59" s="71"/>
      <c r="B59" s="72" t="s">
        <v>3032</v>
      </c>
      <c r="C59" s="73">
        <v>13</v>
      </c>
      <c r="D59" s="74"/>
      <c r="E59" s="74"/>
      <c r="F59" s="44"/>
      <c r="G59" s="44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</row>
    <row r="60" spans="1:21" hidden="1">
      <c r="A60" s="71"/>
      <c r="B60" s="72" t="s">
        <v>3033</v>
      </c>
      <c r="C60" s="73">
        <v>16</v>
      </c>
      <c r="D60" s="74"/>
      <c r="E60" s="74"/>
      <c r="F60" s="44"/>
      <c r="G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</row>
    <row r="61" spans="1:21" hidden="1">
      <c r="A61" s="71"/>
      <c r="B61" s="72" t="s">
        <v>3034</v>
      </c>
      <c r="C61" s="73">
        <v>19</v>
      </c>
      <c r="D61" s="74"/>
      <c r="E61" s="74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</row>
    <row r="62" spans="1:21" hidden="1">
      <c r="A62" s="71"/>
      <c r="B62" s="72" t="s">
        <v>3035</v>
      </c>
      <c r="C62" s="73">
        <v>22</v>
      </c>
      <c r="F62" s="44"/>
      <c r="G62" s="44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</row>
    <row r="63" spans="1:21" hidden="1">
      <c r="A63" s="71"/>
      <c r="B63" s="72" t="s">
        <v>3036</v>
      </c>
      <c r="C63" s="73">
        <v>25</v>
      </c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</row>
    <row r="64" spans="1:21" hidden="1">
      <c r="A64" s="71"/>
      <c r="B64" s="70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</row>
    <row r="65" spans="1:31" hidden="1">
      <c r="A65" s="71"/>
      <c r="B65" s="70"/>
      <c r="C65" s="73">
        <f>VLOOKUP(D10,B55:C63,2,FALSE)</f>
        <v>1</v>
      </c>
      <c r="D65" s="73">
        <f>C65+1</f>
        <v>2</v>
      </c>
      <c r="E65" s="73">
        <f>D65+1</f>
        <v>3</v>
      </c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</row>
    <row r="66" spans="1:31" hidden="1">
      <c r="A66" s="71"/>
      <c r="B66" s="70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</row>
    <row r="67" spans="1:31" hidden="1">
      <c r="A67" s="71"/>
      <c r="B67" s="70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</row>
    <row r="68" spans="1:31" hidden="1">
      <c r="A68" s="71"/>
      <c r="B68" s="70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</row>
    <row r="69" spans="1:31" hidden="1">
      <c r="A69" s="71"/>
      <c r="B69" s="70"/>
      <c r="C69" s="70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</row>
    <row r="70" spans="1:31" hidden="1">
      <c r="A70" s="71"/>
      <c r="B70" s="70"/>
      <c r="C70" s="70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</row>
    <row r="71" spans="1:31" hidden="1">
      <c r="A71" s="71"/>
      <c r="B71" s="70"/>
      <c r="C71" s="70"/>
      <c r="D71" s="73">
        <v>1</v>
      </c>
      <c r="E71" s="73">
        <v>2</v>
      </c>
      <c r="F71" s="73">
        <v>3</v>
      </c>
      <c r="G71" s="73">
        <v>4</v>
      </c>
      <c r="H71" s="73">
        <v>5</v>
      </c>
      <c r="I71" s="73">
        <v>6</v>
      </c>
      <c r="J71" s="73">
        <v>7</v>
      </c>
      <c r="K71" s="73">
        <v>8</v>
      </c>
      <c r="L71" s="73">
        <v>9</v>
      </c>
      <c r="M71" s="73">
        <v>10</v>
      </c>
      <c r="N71" s="73">
        <v>11</v>
      </c>
      <c r="O71" s="73">
        <v>12</v>
      </c>
      <c r="P71" s="73">
        <v>13</v>
      </c>
      <c r="Q71" s="73">
        <v>14</v>
      </c>
      <c r="R71" s="73">
        <v>15</v>
      </c>
      <c r="S71" s="73">
        <v>16</v>
      </c>
      <c r="T71" s="73">
        <v>17</v>
      </c>
      <c r="U71" s="73">
        <v>18</v>
      </c>
      <c r="V71" s="73">
        <v>19</v>
      </c>
      <c r="W71" s="73">
        <v>20</v>
      </c>
      <c r="X71" s="73">
        <v>21</v>
      </c>
      <c r="Y71" s="73">
        <v>22</v>
      </c>
      <c r="Z71" s="73">
        <v>23</v>
      </c>
      <c r="AA71" s="73">
        <v>24</v>
      </c>
      <c r="AB71" s="73">
        <v>25</v>
      </c>
      <c r="AC71" s="73">
        <v>26</v>
      </c>
      <c r="AD71" s="73">
        <v>27</v>
      </c>
    </row>
    <row r="72" spans="1:31" ht="15" hidden="1" customHeight="1">
      <c r="A72" s="35"/>
      <c r="B72" s="35"/>
      <c r="C72" s="35"/>
      <c r="D72" s="95" t="s">
        <v>3028</v>
      </c>
      <c r="E72" s="95"/>
      <c r="F72" s="95"/>
      <c r="G72" s="95" t="s">
        <v>3029</v>
      </c>
      <c r="H72" s="95"/>
      <c r="I72" s="95"/>
      <c r="J72" s="95" t="s">
        <v>3030</v>
      </c>
      <c r="K72" s="95"/>
      <c r="L72" s="95"/>
      <c r="M72" s="95" t="s">
        <v>3031</v>
      </c>
      <c r="N72" s="95"/>
      <c r="O72" s="95"/>
      <c r="P72" s="95" t="s">
        <v>3032</v>
      </c>
      <c r="Q72" s="95"/>
      <c r="R72" s="95"/>
      <c r="S72" s="95" t="s">
        <v>3033</v>
      </c>
      <c r="T72" s="95"/>
      <c r="U72" s="95"/>
      <c r="V72" s="95" t="s">
        <v>3034</v>
      </c>
      <c r="W72" s="95"/>
      <c r="X72" s="95"/>
      <c r="Y72" s="95" t="s">
        <v>3035</v>
      </c>
      <c r="Z72" s="95"/>
      <c r="AA72" s="95"/>
      <c r="AB72" s="95" t="s">
        <v>3036</v>
      </c>
      <c r="AC72" s="95"/>
      <c r="AD72" s="95"/>
    </row>
    <row r="73" spans="1:31" hidden="1">
      <c r="A73" s="35"/>
      <c r="B73" s="35"/>
      <c r="C73" s="35"/>
      <c r="D73" s="36" t="s">
        <v>2980</v>
      </c>
      <c r="E73" s="36" t="s">
        <v>2981</v>
      </c>
      <c r="F73" s="36" t="s">
        <v>2982</v>
      </c>
      <c r="G73" s="36" t="s">
        <v>2980</v>
      </c>
      <c r="H73" s="36" t="s">
        <v>2981</v>
      </c>
      <c r="I73" s="36" t="s">
        <v>2982</v>
      </c>
      <c r="J73" s="36" t="s">
        <v>2980</v>
      </c>
      <c r="K73" s="36" t="s">
        <v>2981</v>
      </c>
      <c r="L73" s="36" t="s">
        <v>2982</v>
      </c>
      <c r="M73" s="36" t="s">
        <v>2980</v>
      </c>
      <c r="N73" s="36" t="s">
        <v>2981</v>
      </c>
      <c r="O73" s="36" t="s">
        <v>2982</v>
      </c>
      <c r="P73" s="36" t="s">
        <v>2980</v>
      </c>
      <c r="Q73" s="36" t="s">
        <v>2981</v>
      </c>
      <c r="R73" s="36" t="s">
        <v>2982</v>
      </c>
      <c r="S73" s="36" t="s">
        <v>2980</v>
      </c>
      <c r="T73" s="36" t="s">
        <v>2981</v>
      </c>
      <c r="U73" s="36" t="s">
        <v>2982</v>
      </c>
      <c r="V73" s="36" t="s">
        <v>2980</v>
      </c>
      <c r="W73" s="36" t="s">
        <v>2981</v>
      </c>
      <c r="X73" s="36" t="s">
        <v>2982</v>
      </c>
      <c r="Y73" s="36" t="s">
        <v>2980</v>
      </c>
      <c r="Z73" s="36" t="s">
        <v>2981</v>
      </c>
      <c r="AA73" s="36" t="s">
        <v>2982</v>
      </c>
      <c r="AB73" s="36" t="s">
        <v>2980</v>
      </c>
      <c r="AC73" s="36" t="s">
        <v>2981</v>
      </c>
      <c r="AD73" s="36" t="s">
        <v>2982</v>
      </c>
    </row>
    <row r="74" spans="1:31" hidden="1">
      <c r="A74" s="79" t="s">
        <v>2984</v>
      </c>
      <c r="B74" s="80"/>
      <c r="C74" s="82"/>
      <c r="D74" s="38" t="s">
        <v>2983</v>
      </c>
      <c r="E74" s="38" t="s">
        <v>2983</v>
      </c>
      <c r="F74" s="38" t="s">
        <v>2983</v>
      </c>
      <c r="G74" s="38" t="s">
        <v>2983</v>
      </c>
      <c r="H74" s="38" t="s">
        <v>2983</v>
      </c>
      <c r="I74" s="38" t="s">
        <v>2983</v>
      </c>
      <c r="J74" s="38" t="s">
        <v>2983</v>
      </c>
      <c r="K74" s="38" t="s">
        <v>2983</v>
      </c>
      <c r="L74" s="38" t="s">
        <v>2983</v>
      </c>
      <c r="M74" s="38" t="s">
        <v>2983</v>
      </c>
      <c r="N74" s="38" t="s">
        <v>2983</v>
      </c>
      <c r="O74" s="38" t="s">
        <v>2983</v>
      </c>
      <c r="P74" s="38" t="s">
        <v>2983</v>
      </c>
      <c r="Q74" s="38" t="s">
        <v>2983</v>
      </c>
      <c r="R74" s="38" t="s">
        <v>2983</v>
      </c>
      <c r="S74" s="38" t="s">
        <v>2983</v>
      </c>
      <c r="T74" s="38" t="s">
        <v>2983</v>
      </c>
      <c r="U74" s="38" t="s">
        <v>2983</v>
      </c>
      <c r="V74" s="38" t="s">
        <v>2983</v>
      </c>
      <c r="W74" s="38" t="s">
        <v>2983</v>
      </c>
      <c r="X74" s="38" t="s">
        <v>2983</v>
      </c>
      <c r="Y74" s="38" t="s">
        <v>2983</v>
      </c>
      <c r="Z74" s="38" t="s">
        <v>2983</v>
      </c>
      <c r="AA74" s="38" t="s">
        <v>2983</v>
      </c>
      <c r="AB74" s="38" t="s">
        <v>2983</v>
      </c>
      <c r="AC74" s="38" t="s">
        <v>2983</v>
      </c>
      <c r="AD74" s="38" t="s">
        <v>2983</v>
      </c>
    </row>
    <row r="75" spans="1:31" hidden="1">
      <c r="A75" s="42" t="s">
        <v>2985</v>
      </c>
      <c r="B75" s="43"/>
      <c r="C75" s="43"/>
      <c r="D75" s="38"/>
      <c r="E75" s="38"/>
      <c r="F75" s="38"/>
      <c r="G75" s="41"/>
      <c r="H75" s="77"/>
      <c r="I75" s="77"/>
    </row>
    <row r="76" spans="1:31" hidden="1">
      <c r="A76" s="43"/>
      <c r="B76" s="47" t="s">
        <v>2986</v>
      </c>
      <c r="C76" s="73">
        <v>1</v>
      </c>
      <c r="D76" s="44">
        <f>A130126972C_Latest</f>
        <v>2912.2</v>
      </c>
      <c r="E76" s="44">
        <f>A130157212R_Latest</f>
        <v>1461.548</v>
      </c>
      <c r="F76" s="44">
        <f>A130142092F_Latest</f>
        <v>1450.652</v>
      </c>
      <c r="G76" s="44">
        <f>A130128652C_Latest</f>
        <v>873.94500000000005</v>
      </c>
      <c r="H76" s="44">
        <f>A130158892X_Latest</f>
        <v>432.85</v>
      </c>
      <c r="I76" s="44">
        <f>A130143772C_Latest</f>
        <v>441.09500000000003</v>
      </c>
      <c r="J76" s="44">
        <f>A130127532T_Latest</f>
        <v>773.52300000000002</v>
      </c>
      <c r="K76" s="44">
        <f>A130157772L_Latest</f>
        <v>394.815</v>
      </c>
      <c r="L76" s="44">
        <f>A130142652T_Latest</f>
        <v>378.70800000000003</v>
      </c>
      <c r="M76" s="44">
        <f>A130128932W_Latest</f>
        <v>598.13</v>
      </c>
      <c r="N76" s="44">
        <f>A130159172V_Latest</f>
        <v>295.75299999999999</v>
      </c>
      <c r="O76" s="44">
        <f>A130144052X_Latest</f>
        <v>302.37700000000001</v>
      </c>
      <c r="P76" s="44">
        <f>A130129212T_Latest</f>
        <v>187.137</v>
      </c>
      <c r="Q76" s="44">
        <f>A130159452L_Latest</f>
        <v>95.506</v>
      </c>
      <c r="R76" s="44">
        <f>A130144332T_Latest</f>
        <v>91.632000000000005</v>
      </c>
      <c r="S76" s="44">
        <f>A130127812K_Latest</f>
        <v>327.04899999999998</v>
      </c>
      <c r="T76" s="44">
        <f>A130158052J_Latest</f>
        <v>168.56200000000001</v>
      </c>
      <c r="U76" s="44">
        <f>A130142932K_Latest</f>
        <v>158.48599999999999</v>
      </c>
      <c r="V76" s="44">
        <f>A130128092T_Latest</f>
        <v>62.545999999999999</v>
      </c>
      <c r="W76" s="44">
        <f>A130158332A_Latest</f>
        <v>30.484000000000002</v>
      </c>
      <c r="X76" s="44">
        <f>A130143212F_Latest</f>
        <v>32.061999999999998</v>
      </c>
      <c r="Y76" s="44">
        <f>A130128372K_Latest</f>
        <v>27.082999999999998</v>
      </c>
      <c r="Z76" s="44">
        <f>A130158612V_Latest</f>
        <v>13.627000000000001</v>
      </c>
      <c r="AA76" s="44">
        <f>A130143492K_Latest</f>
        <v>13.455</v>
      </c>
      <c r="AB76" s="44">
        <f>A130127252X_Latest</f>
        <v>62.786999999999999</v>
      </c>
      <c r="AC76" s="44">
        <f>A130157492V_Latest</f>
        <v>29.951000000000001</v>
      </c>
      <c r="AD76" s="44">
        <f>A130142372X_Latest</f>
        <v>32.835999999999999</v>
      </c>
      <c r="AE76" s="73">
        <v>1</v>
      </c>
    </row>
    <row r="77" spans="1:31" hidden="1">
      <c r="A77" s="43"/>
      <c r="B77" s="48" t="s">
        <v>2987</v>
      </c>
      <c r="C77" s="73">
        <v>2</v>
      </c>
      <c r="D77" s="44">
        <f>A130126868C_Latest</f>
        <v>682.63499999999999</v>
      </c>
      <c r="E77" s="44">
        <f>A130157108R_Latest</f>
        <v>347.291</v>
      </c>
      <c r="F77" s="44">
        <f>A130141988C_Latest</f>
        <v>335.34399999999999</v>
      </c>
      <c r="G77" s="44">
        <f>A130128548C_Latest</f>
        <v>190.04499999999999</v>
      </c>
      <c r="H77" s="44">
        <f>A130158788X_Latest</f>
        <v>103.334</v>
      </c>
      <c r="I77" s="44">
        <f>A130143668C_Latest</f>
        <v>86.710999999999999</v>
      </c>
      <c r="J77" s="44">
        <f>A130127428T_Latest</f>
        <v>179.39400000000001</v>
      </c>
      <c r="K77" s="44">
        <f>A130157668L_Latest</f>
        <v>98.456999999999994</v>
      </c>
      <c r="L77" s="44">
        <f>A130142548T_Latest</f>
        <v>80.936999999999998</v>
      </c>
      <c r="M77" s="44">
        <f>A130128828W_Latest</f>
        <v>152.49799999999999</v>
      </c>
      <c r="N77" s="44">
        <f>A130159068V_Latest</f>
        <v>72.744</v>
      </c>
      <c r="O77" s="44">
        <f>A130143948W_Latest</f>
        <v>79.754000000000005</v>
      </c>
      <c r="P77" s="44">
        <f>A130129108T_Latest</f>
        <v>43.372</v>
      </c>
      <c r="Q77" s="44">
        <f>A130159348L_Latest</f>
        <v>18.783999999999999</v>
      </c>
      <c r="R77" s="44">
        <f>A130144228T_Latest</f>
        <v>24.588000000000001</v>
      </c>
      <c r="S77" s="44">
        <f>A130127708K_Latest</f>
        <v>78.569000000000003</v>
      </c>
      <c r="T77" s="44">
        <f>A130157948F_Latest</f>
        <v>35.533000000000001</v>
      </c>
      <c r="U77" s="44">
        <f>A130142828K_Latest</f>
        <v>43.036000000000001</v>
      </c>
      <c r="V77" s="44">
        <f>A130127988R_Latest</f>
        <v>16.641999999999999</v>
      </c>
      <c r="W77" s="44">
        <f>A130158228A_Latest</f>
        <v>7.5339999999999998</v>
      </c>
      <c r="X77" s="44">
        <f>A130143108F_Latest</f>
        <v>9.1080000000000005</v>
      </c>
      <c r="Y77" s="44">
        <f>A130128268K_Latest</f>
        <v>7.6289999999999996</v>
      </c>
      <c r="Z77" s="44">
        <f>A130158508V_Latest</f>
        <v>3.9</v>
      </c>
      <c r="AA77" s="44">
        <f>A130143388K_Latest</f>
        <v>3.73</v>
      </c>
      <c r="AB77" s="44">
        <f>A130127148X_Latest</f>
        <v>14.486000000000001</v>
      </c>
      <c r="AC77" s="44">
        <f>A130157388V_Latest</f>
        <v>7.0060000000000002</v>
      </c>
      <c r="AD77" s="44">
        <f>A130142268X_Latest</f>
        <v>7.48</v>
      </c>
      <c r="AE77" s="73">
        <v>2</v>
      </c>
    </row>
    <row r="78" spans="1:31" hidden="1">
      <c r="A78" s="43"/>
      <c r="B78" s="48" t="s">
        <v>2988</v>
      </c>
      <c r="C78" s="73">
        <v>3</v>
      </c>
      <c r="D78" s="44">
        <f>A130126980C_Latest</f>
        <v>838.75300000000004</v>
      </c>
      <c r="E78" s="44">
        <f>A130157220R_Latest</f>
        <v>420.05900000000003</v>
      </c>
      <c r="F78" s="44">
        <f>A130142100V_Latest</f>
        <v>418.69400000000002</v>
      </c>
      <c r="G78" s="44">
        <f>A130128660C_Latest</f>
        <v>259.78699999999998</v>
      </c>
      <c r="H78" s="44">
        <f>A130158900L_Latest</f>
        <v>126.39400000000001</v>
      </c>
      <c r="I78" s="44">
        <f>A130143780C_Latest</f>
        <v>133.393</v>
      </c>
      <c r="J78" s="44">
        <f>A130127540T_Latest</f>
        <v>220.357</v>
      </c>
      <c r="K78" s="44">
        <f>A130157780L_Latest</f>
        <v>108.72199999999999</v>
      </c>
      <c r="L78" s="44">
        <f>A130142660T_Latest</f>
        <v>111.636</v>
      </c>
      <c r="M78" s="44">
        <f>A130128940W_Latest</f>
        <v>160.989</v>
      </c>
      <c r="N78" s="44">
        <f>A130159180V_Latest</f>
        <v>81.837999999999994</v>
      </c>
      <c r="O78" s="44">
        <f>A130144060X_Latest</f>
        <v>79.150999999999996</v>
      </c>
      <c r="P78" s="44">
        <f>A130129220T_Latest</f>
        <v>54.957000000000001</v>
      </c>
      <c r="Q78" s="44">
        <f>A130159460L_Latest</f>
        <v>27.907</v>
      </c>
      <c r="R78" s="44">
        <f>A130144340T_Latest</f>
        <v>27.05</v>
      </c>
      <c r="S78" s="44">
        <f>A130127820K_Latest</f>
        <v>103.577</v>
      </c>
      <c r="T78" s="44">
        <f>A130158060J_Latest</f>
        <v>56.851999999999997</v>
      </c>
      <c r="U78" s="44">
        <f>A130142940K_Latest</f>
        <v>46.725000000000001</v>
      </c>
      <c r="V78" s="44">
        <f>A130128100F_Latest</f>
        <v>16.507000000000001</v>
      </c>
      <c r="W78" s="44">
        <f>A130158340A_Latest</f>
        <v>7.69</v>
      </c>
      <c r="X78" s="44">
        <f>A130143220F_Latest</f>
        <v>8.8170000000000002</v>
      </c>
      <c r="Y78" s="44">
        <f>A130128380K_Latest</f>
        <v>6.6079999999999997</v>
      </c>
      <c r="Z78" s="44">
        <f>A130158620V_Latest</f>
        <v>3.6970000000000001</v>
      </c>
      <c r="AA78" s="44">
        <f>A130143500X_Latest</f>
        <v>2.911</v>
      </c>
      <c r="AB78" s="44">
        <f>A130127260X_Latest</f>
        <v>15.971</v>
      </c>
      <c r="AC78" s="44">
        <f>A130157500J_Latest</f>
        <v>6.9589999999999996</v>
      </c>
      <c r="AD78" s="44">
        <f>A130142380X_Latest</f>
        <v>9.0120000000000005</v>
      </c>
      <c r="AE78" s="73">
        <v>3</v>
      </c>
    </row>
    <row r="79" spans="1:31" hidden="1">
      <c r="A79" s="43"/>
      <c r="B79" s="48" t="s">
        <v>2989</v>
      </c>
      <c r="C79" s="73">
        <v>4</v>
      </c>
      <c r="D79" s="44">
        <f>A130126988W_Latest</f>
        <v>1390.8119999999999</v>
      </c>
      <c r="E79" s="44">
        <f>A130157228J_Latest</f>
        <v>694.19899999999996</v>
      </c>
      <c r="F79" s="44">
        <f>A130142108L_Latest</f>
        <v>696.61400000000003</v>
      </c>
      <c r="G79" s="44">
        <f>A130128668W_Latest</f>
        <v>424.113</v>
      </c>
      <c r="H79" s="44">
        <f>A130158908F_Latest</f>
        <v>203.12200000000001</v>
      </c>
      <c r="I79" s="44">
        <f>A130143788W_Latest</f>
        <v>220.99100000000001</v>
      </c>
      <c r="J79" s="44">
        <f>A130127548K_Latest</f>
        <v>373.77199999999999</v>
      </c>
      <c r="K79" s="44">
        <f>A130157788F_Latest</f>
        <v>187.637</v>
      </c>
      <c r="L79" s="44">
        <f>A130142668K_Latest</f>
        <v>186.13499999999999</v>
      </c>
      <c r="M79" s="44">
        <f>A130128948R_Latest</f>
        <v>284.64299999999997</v>
      </c>
      <c r="N79" s="44">
        <f>A130159188L_Latest</f>
        <v>141.17099999999999</v>
      </c>
      <c r="O79" s="44">
        <f>A130144068T_Latest</f>
        <v>143.47200000000001</v>
      </c>
      <c r="P79" s="44">
        <f>A130129228K_Latest</f>
        <v>88.808999999999997</v>
      </c>
      <c r="Q79" s="44">
        <f>A130159468F_Latest</f>
        <v>48.814999999999998</v>
      </c>
      <c r="R79" s="44">
        <f>A130144348K_Latest</f>
        <v>39.994</v>
      </c>
      <c r="S79" s="44">
        <f>A130127828C_Latest</f>
        <v>144.90299999999999</v>
      </c>
      <c r="T79" s="44">
        <f>A130158068A_Latest</f>
        <v>76.177999999999997</v>
      </c>
      <c r="U79" s="44">
        <f>A130142948C_Latest</f>
        <v>68.725999999999999</v>
      </c>
      <c r="V79" s="44">
        <f>A130128108X_Latest</f>
        <v>29.396999999999998</v>
      </c>
      <c r="W79" s="44">
        <f>A130158348V_Latest</f>
        <v>15.26</v>
      </c>
      <c r="X79" s="44">
        <f>A130143228X_Latest</f>
        <v>14.137</v>
      </c>
      <c r="Y79" s="44">
        <f>A130128388C_Latest</f>
        <v>12.845000000000001</v>
      </c>
      <c r="Z79" s="44">
        <f>A130158628L_Latest</f>
        <v>6.0309999999999997</v>
      </c>
      <c r="AA79" s="44">
        <f>A130143508T_Latest</f>
        <v>6.8150000000000004</v>
      </c>
      <c r="AB79" s="44">
        <f>A130127268T_Latest</f>
        <v>32.33</v>
      </c>
      <c r="AC79" s="44">
        <f>A130157508A_Latest</f>
        <v>15.986000000000001</v>
      </c>
      <c r="AD79" s="44">
        <f>A130142388T_Latest</f>
        <v>16.344000000000001</v>
      </c>
      <c r="AE79" s="73">
        <v>4</v>
      </c>
    </row>
    <row r="80" spans="1:31" hidden="1">
      <c r="A80" s="43"/>
      <c r="B80" s="49" t="s">
        <v>2990</v>
      </c>
      <c r="C80" s="73">
        <v>5</v>
      </c>
      <c r="D80" s="44">
        <f>A130126876C_Latest</f>
        <v>10901.266</v>
      </c>
      <c r="E80" s="44">
        <f>A130157116R_Latest</f>
        <v>5784.8109999999997</v>
      </c>
      <c r="F80" s="44">
        <f>A130141996C_Latest</f>
        <v>5116.4560000000001</v>
      </c>
      <c r="G80" s="44">
        <f>A130128556C_Latest</f>
        <v>3465.518</v>
      </c>
      <c r="H80" s="44">
        <f>A130158796X_Latest</f>
        <v>1839.902</v>
      </c>
      <c r="I80" s="44">
        <f>A130143676C_Latest</f>
        <v>1625.615</v>
      </c>
      <c r="J80" s="44">
        <f>A130127436T_Latest</f>
        <v>2781.5830000000001</v>
      </c>
      <c r="K80" s="44">
        <f>A130157676L_Latest</f>
        <v>1478.0250000000001</v>
      </c>
      <c r="L80" s="44">
        <f>A130142556T_Latest</f>
        <v>1303.559</v>
      </c>
      <c r="M80" s="44">
        <f>A130128836W_Latest</f>
        <v>2185.643</v>
      </c>
      <c r="N80" s="44">
        <f>A130159076V_Latest</f>
        <v>1144.8399999999999</v>
      </c>
      <c r="O80" s="44">
        <f>A130143956W_Latest</f>
        <v>1040.8030000000001</v>
      </c>
      <c r="P80" s="44">
        <f>A130129116T_Latest</f>
        <v>746.14400000000001</v>
      </c>
      <c r="Q80" s="44">
        <f>A130159356L_Latest</f>
        <v>395.85700000000003</v>
      </c>
      <c r="R80" s="44">
        <f>A130144236T_Latest</f>
        <v>350.28699999999998</v>
      </c>
      <c r="S80" s="44">
        <f>A130127716K_Latest</f>
        <v>1191.0930000000001</v>
      </c>
      <c r="T80" s="44">
        <f>A130157956F_Latest</f>
        <v>649.02099999999996</v>
      </c>
      <c r="U80" s="44">
        <f>A130142836K_Latest</f>
        <v>542.07299999999998</v>
      </c>
      <c r="V80" s="44">
        <f>A130127996R_Latest</f>
        <v>225.58500000000001</v>
      </c>
      <c r="W80" s="44">
        <f>A130158236A_Latest</f>
        <v>117.914</v>
      </c>
      <c r="X80" s="44">
        <f>A130143116F_Latest</f>
        <v>107.67100000000001</v>
      </c>
      <c r="Y80" s="44">
        <f>A130128276K_Latest</f>
        <v>103.997</v>
      </c>
      <c r="Z80" s="44">
        <f>A130158516V_Latest</f>
        <v>53.649000000000001</v>
      </c>
      <c r="AA80" s="44">
        <f>A130143396K_Latest</f>
        <v>50.347999999999999</v>
      </c>
      <c r="AB80" s="44">
        <f>A130127156X_Latest</f>
        <v>201.703</v>
      </c>
      <c r="AC80" s="44">
        <f>A130157396V_Latest</f>
        <v>105.60299999999999</v>
      </c>
      <c r="AD80" s="44">
        <f>A130142276X_Latest</f>
        <v>96.1</v>
      </c>
      <c r="AE80" s="73">
        <v>5</v>
      </c>
    </row>
    <row r="81" spans="1:31" hidden="1">
      <c r="A81" s="43"/>
      <c r="B81" s="50" t="s">
        <v>2991</v>
      </c>
      <c r="C81" s="73">
        <v>6</v>
      </c>
      <c r="D81" s="44">
        <f>A130126884C_Latest</f>
        <v>4821.6769999999997</v>
      </c>
      <c r="E81" s="44">
        <f>A130157124R_Latest</f>
        <v>2459.6129999999998</v>
      </c>
      <c r="F81" s="44">
        <f>A130142004V_Latest</f>
        <v>2362.0639999999999</v>
      </c>
      <c r="G81" s="44">
        <f>A130128564C_Latest</f>
        <v>1497.088</v>
      </c>
      <c r="H81" s="44">
        <f>A130158804L_Latest</f>
        <v>736.84299999999996</v>
      </c>
      <c r="I81" s="44">
        <f>A130143684C_Latest</f>
        <v>760.245</v>
      </c>
      <c r="J81" s="44">
        <f>A130127444T_Latest</f>
        <v>1255.723</v>
      </c>
      <c r="K81" s="44">
        <f>A130157684L_Latest</f>
        <v>649.08600000000001</v>
      </c>
      <c r="L81" s="44">
        <f>A130142564T_Latest</f>
        <v>606.63699999999994</v>
      </c>
      <c r="M81" s="44">
        <f>A130128844W_Latest</f>
        <v>968.71900000000005</v>
      </c>
      <c r="N81" s="44">
        <f>A130159084V_Latest</f>
        <v>497.99299999999999</v>
      </c>
      <c r="O81" s="44">
        <f>A130143964W_Latest</f>
        <v>470.726</v>
      </c>
      <c r="P81" s="44">
        <f>A130129124T_Latest</f>
        <v>309.75099999999998</v>
      </c>
      <c r="Q81" s="44">
        <f>A130159364L_Latest</f>
        <v>160.66399999999999</v>
      </c>
      <c r="R81" s="44">
        <f>A130144244T_Latest</f>
        <v>149.08600000000001</v>
      </c>
      <c r="S81" s="44">
        <f>A130127724K_Latest</f>
        <v>546.65</v>
      </c>
      <c r="T81" s="44">
        <f>A130157964F_Latest</f>
        <v>290.34500000000003</v>
      </c>
      <c r="U81" s="44">
        <f>A130142844K_Latest</f>
        <v>256.30500000000001</v>
      </c>
      <c r="V81" s="44">
        <f>A130128004F_Latest</f>
        <v>95.754000000000005</v>
      </c>
      <c r="W81" s="44">
        <f>A130158244A_Latest</f>
        <v>49.133000000000003</v>
      </c>
      <c r="X81" s="44">
        <f>A130143124F_Latest</f>
        <v>46.621000000000002</v>
      </c>
      <c r="Y81" s="44">
        <f>A130128284K_Latest</f>
        <v>50.98</v>
      </c>
      <c r="Z81" s="44">
        <f>A130158524V_Latest</f>
        <v>25.727</v>
      </c>
      <c r="AA81" s="44">
        <f>A130143404X_Latest</f>
        <v>25.253</v>
      </c>
      <c r="AB81" s="44">
        <f>A130127164X_Latest</f>
        <v>97.013000000000005</v>
      </c>
      <c r="AC81" s="44">
        <f>A130157404J_Latest</f>
        <v>49.822000000000003</v>
      </c>
      <c r="AD81" s="44">
        <f>A130142284X_Latest</f>
        <v>47.191000000000003</v>
      </c>
      <c r="AE81" s="73">
        <v>6</v>
      </c>
    </row>
    <row r="82" spans="1:31" hidden="1">
      <c r="A82" s="43"/>
      <c r="B82" s="51" t="s">
        <v>2992</v>
      </c>
      <c r="C82" s="73">
        <v>7</v>
      </c>
      <c r="D82" s="44">
        <f>A130126932K_Latest</f>
        <v>1506.8810000000001</v>
      </c>
      <c r="E82" s="44">
        <f>A130157172J_Latest</f>
        <v>739.31500000000005</v>
      </c>
      <c r="F82" s="44">
        <f>A130142052L_Latest</f>
        <v>767.56600000000003</v>
      </c>
      <c r="G82" s="44">
        <f>A130128612K_Latest</f>
        <v>436.38</v>
      </c>
      <c r="H82" s="44">
        <f>A130158852F_Latest</f>
        <v>207.72800000000001</v>
      </c>
      <c r="I82" s="44">
        <f>A130143732K_Latest</f>
        <v>228.65199999999999</v>
      </c>
      <c r="J82" s="44">
        <f>A130127492K_Latest</f>
        <v>397.56200000000001</v>
      </c>
      <c r="K82" s="44">
        <f>A130157732V_Latest</f>
        <v>193.62299999999999</v>
      </c>
      <c r="L82" s="44">
        <f>A130142612X_Latest</f>
        <v>203.93899999999999</v>
      </c>
      <c r="M82" s="44">
        <f>A130128892R_Latest</f>
        <v>317.92200000000003</v>
      </c>
      <c r="N82" s="44">
        <f>A130159132A_Latest</f>
        <v>156.88200000000001</v>
      </c>
      <c r="O82" s="44">
        <f>A130144012F_Latest</f>
        <v>161.04</v>
      </c>
      <c r="P82" s="44">
        <f>A130129172K_Latest</f>
        <v>89.24</v>
      </c>
      <c r="Q82" s="44">
        <f>A130159412V_Latest</f>
        <v>46.621000000000002</v>
      </c>
      <c r="R82" s="44">
        <f>A130144292K_Latest</f>
        <v>42.619</v>
      </c>
      <c r="S82" s="44">
        <f>A130127772C_Latest</f>
        <v>184.744</v>
      </c>
      <c r="T82" s="44">
        <f>A130158012R_Latest</f>
        <v>91.513999999999996</v>
      </c>
      <c r="U82" s="44">
        <f>A130142892C_Latest</f>
        <v>93.23</v>
      </c>
      <c r="V82" s="44">
        <f>A130128052X_Latest</f>
        <v>29.14</v>
      </c>
      <c r="W82" s="44">
        <f>A130158292V_Latest</f>
        <v>15.414</v>
      </c>
      <c r="X82" s="44">
        <f>A130143172X_Latest</f>
        <v>13.726000000000001</v>
      </c>
      <c r="Y82" s="44">
        <f>A130128332T_Latest</f>
        <v>19.649999999999999</v>
      </c>
      <c r="Z82" s="44">
        <f>A130158572L_Latest</f>
        <v>10.506</v>
      </c>
      <c r="AA82" s="44">
        <f>A130143452T_Latest</f>
        <v>9.1449999999999996</v>
      </c>
      <c r="AB82" s="44">
        <f>A130127212F_Latest</f>
        <v>32.243000000000002</v>
      </c>
      <c r="AC82" s="44">
        <f>A130157452A_Latest</f>
        <v>17.027000000000001</v>
      </c>
      <c r="AD82" s="44">
        <f>A130142332F_Latest</f>
        <v>15.215999999999999</v>
      </c>
      <c r="AE82" s="73">
        <v>7</v>
      </c>
    </row>
    <row r="83" spans="1:31" hidden="1">
      <c r="A83" s="43"/>
      <c r="B83" s="52" t="s">
        <v>2993</v>
      </c>
      <c r="C83" s="73">
        <v>8</v>
      </c>
      <c r="D83" s="44">
        <f>A130126820T_Latest</f>
        <v>1505.8040000000001</v>
      </c>
      <c r="E83" s="44">
        <f>A130157060R_Latest</f>
        <v>780.89499999999998</v>
      </c>
      <c r="F83" s="44">
        <f>A130141940T_Latest</f>
        <v>724.90800000000002</v>
      </c>
      <c r="G83" s="44">
        <f>A130128500T_Latest</f>
        <v>469.42899999999997</v>
      </c>
      <c r="H83" s="44">
        <f>A130158740L_Latest</f>
        <v>231.392</v>
      </c>
      <c r="I83" s="44">
        <f>A130143620T_Latest</f>
        <v>238.03700000000001</v>
      </c>
      <c r="J83" s="44">
        <f>A130127380T_Latest</f>
        <v>377.67599999999999</v>
      </c>
      <c r="K83" s="44">
        <f>A130157620A_Latest</f>
        <v>201.11699999999999</v>
      </c>
      <c r="L83" s="44">
        <f>A130142500F_Latest</f>
        <v>176.55799999999999</v>
      </c>
      <c r="M83" s="44">
        <f>A130128780W_Latest</f>
        <v>300.80200000000002</v>
      </c>
      <c r="N83" s="44">
        <f>A130159020J_Latest</f>
        <v>156.70099999999999</v>
      </c>
      <c r="O83" s="44">
        <f>A130143900K_Latest</f>
        <v>144.101</v>
      </c>
      <c r="P83" s="44">
        <f>A130129060T_Latest</f>
        <v>103.633</v>
      </c>
      <c r="Q83" s="44">
        <f>A130159300A_Latest</f>
        <v>54.652000000000001</v>
      </c>
      <c r="R83" s="44">
        <f>A130144180T_Latest</f>
        <v>48.981000000000002</v>
      </c>
      <c r="S83" s="44">
        <f>A130127660K_Latest</f>
        <v>179.41900000000001</v>
      </c>
      <c r="T83" s="44">
        <f>A130157900V_Latest</f>
        <v>101.071</v>
      </c>
      <c r="U83" s="44">
        <f>A130142780K_Latest</f>
        <v>78.347999999999999</v>
      </c>
      <c r="V83" s="44">
        <f>A130127940C_Latest</f>
        <v>31.395</v>
      </c>
      <c r="W83" s="44">
        <f>A130158180A_Latest</f>
        <v>16.140999999999998</v>
      </c>
      <c r="X83" s="44">
        <f>A130143060F_Latest</f>
        <v>15.254</v>
      </c>
      <c r="Y83" s="44">
        <f>A130128220X_Latest</f>
        <v>14.457000000000001</v>
      </c>
      <c r="Z83" s="44">
        <f>A130158460V_Latest</f>
        <v>6.742</v>
      </c>
      <c r="AA83" s="44">
        <f>A130143340X_Latest</f>
        <v>7.7149999999999999</v>
      </c>
      <c r="AB83" s="44">
        <f>A130127100L_Latest</f>
        <v>28.992999999999999</v>
      </c>
      <c r="AC83" s="44">
        <f>A130157340J_Latest</f>
        <v>13.077999999999999</v>
      </c>
      <c r="AD83" s="44">
        <f>A130142220L_Latest</f>
        <v>15.914999999999999</v>
      </c>
      <c r="AE83" s="73">
        <v>8</v>
      </c>
    </row>
    <row r="84" spans="1:31" hidden="1">
      <c r="A84" s="43"/>
      <c r="B84" s="51" t="s">
        <v>2994</v>
      </c>
      <c r="C84" s="73">
        <v>9</v>
      </c>
      <c r="D84" s="44">
        <f>A130126996W_Latest</f>
        <v>1808.992</v>
      </c>
      <c r="E84" s="44">
        <f>A130157236J_Latest</f>
        <v>939.40200000000004</v>
      </c>
      <c r="F84" s="44">
        <f>A130142116L_Latest</f>
        <v>869.58900000000006</v>
      </c>
      <c r="G84" s="44">
        <f>A130128676W_Latest</f>
        <v>591.279</v>
      </c>
      <c r="H84" s="44">
        <f>A130158916F_Latest</f>
        <v>297.72300000000001</v>
      </c>
      <c r="I84" s="44">
        <f>A130143796W_Latest</f>
        <v>293.55599999999998</v>
      </c>
      <c r="J84" s="44">
        <f>A130127556K_Latest</f>
        <v>480.48599999999999</v>
      </c>
      <c r="K84" s="44">
        <f>A130157796F_Latest</f>
        <v>254.346</v>
      </c>
      <c r="L84" s="44">
        <f>A130142676K_Latest</f>
        <v>226.14</v>
      </c>
      <c r="M84" s="44">
        <f>A130128956R_Latest</f>
        <v>349.995</v>
      </c>
      <c r="N84" s="44">
        <f>A130159196L_Latest</f>
        <v>184.40899999999999</v>
      </c>
      <c r="O84" s="44">
        <f>A130144076T_Latest</f>
        <v>165.58600000000001</v>
      </c>
      <c r="P84" s="44">
        <f>A130129236K_Latest</f>
        <v>116.878</v>
      </c>
      <c r="Q84" s="44">
        <f>A130159476F_Latest</f>
        <v>59.390999999999998</v>
      </c>
      <c r="R84" s="44">
        <f>A130144356K_Latest</f>
        <v>57.485999999999997</v>
      </c>
      <c r="S84" s="44">
        <f>A130127836C_Latest</f>
        <v>182.48599999999999</v>
      </c>
      <c r="T84" s="44">
        <f>A130158076A_Latest</f>
        <v>97.759</v>
      </c>
      <c r="U84" s="44">
        <f>A130142956C_Latest</f>
        <v>84.727000000000004</v>
      </c>
      <c r="V84" s="44">
        <f>A130128116X_Latest</f>
        <v>35.219000000000001</v>
      </c>
      <c r="W84" s="44">
        <f>A130158356V_Latest</f>
        <v>17.577000000000002</v>
      </c>
      <c r="X84" s="44">
        <f>A130143236X_Latest</f>
        <v>17.641999999999999</v>
      </c>
      <c r="Y84" s="44">
        <f>A130128396C_Latest</f>
        <v>16.873000000000001</v>
      </c>
      <c r="Z84" s="44">
        <f>A130158636L_Latest</f>
        <v>8.48</v>
      </c>
      <c r="AA84" s="44">
        <f>A130143516T_Latest</f>
        <v>8.3930000000000007</v>
      </c>
      <c r="AB84" s="44">
        <f>A130127276T_Latest</f>
        <v>35.776000000000003</v>
      </c>
      <c r="AC84" s="44">
        <f>A130157516A_Latest</f>
        <v>19.716999999999999</v>
      </c>
      <c r="AD84" s="44">
        <f>A130142396T_Latest</f>
        <v>16.059999999999999</v>
      </c>
      <c r="AE84" s="73">
        <v>9</v>
      </c>
    </row>
    <row r="85" spans="1:31" hidden="1">
      <c r="A85" s="43"/>
      <c r="B85" s="50" t="s">
        <v>2995</v>
      </c>
      <c r="C85" s="73">
        <v>10</v>
      </c>
      <c r="D85" s="44">
        <f>A130126940K_Latest</f>
        <v>6079.5889999999999</v>
      </c>
      <c r="E85" s="44">
        <f>A130157180J_Latest</f>
        <v>3325.1979999999999</v>
      </c>
      <c r="F85" s="44">
        <f>A130142060L_Latest</f>
        <v>2754.3910000000001</v>
      </c>
      <c r="G85" s="44">
        <f>A130128620K_Latest</f>
        <v>1968.43</v>
      </c>
      <c r="H85" s="44">
        <f>A130158860F_Latest</f>
        <v>1103.059</v>
      </c>
      <c r="I85" s="44">
        <f>A130143740K_Latest</f>
        <v>865.37099999999998</v>
      </c>
      <c r="J85" s="44">
        <f>A130127500X_Latest</f>
        <v>1525.86</v>
      </c>
      <c r="K85" s="44">
        <f>A130157740V_Latest</f>
        <v>828.93899999999996</v>
      </c>
      <c r="L85" s="44">
        <f>A130142620X_Latest</f>
        <v>696.92200000000003</v>
      </c>
      <c r="M85" s="44">
        <f>A130128900C_Latest</f>
        <v>1216.924</v>
      </c>
      <c r="N85" s="44">
        <f>A130159140A_Latest</f>
        <v>646.84699999999998</v>
      </c>
      <c r="O85" s="44">
        <f>A130144020F_Latest</f>
        <v>570.077</v>
      </c>
      <c r="P85" s="44">
        <f>A130129180K_Latest</f>
        <v>436.39299999999997</v>
      </c>
      <c r="Q85" s="44">
        <f>A130159420V_Latest</f>
        <v>235.19300000000001</v>
      </c>
      <c r="R85" s="44">
        <f>A130144300X_Latest</f>
        <v>201.2</v>
      </c>
      <c r="S85" s="44">
        <f>A130127780C_Latest</f>
        <v>644.44299999999998</v>
      </c>
      <c r="T85" s="44">
        <f>A130158020R_Latest</f>
        <v>358.67599999999999</v>
      </c>
      <c r="U85" s="44">
        <f>A130142900T_Latest</f>
        <v>285.767</v>
      </c>
      <c r="V85" s="44">
        <f>A130128060X_Latest</f>
        <v>129.83199999999999</v>
      </c>
      <c r="W85" s="44">
        <f>A130158300J_Latest</f>
        <v>68.781999999999996</v>
      </c>
      <c r="X85" s="44">
        <f>A130143180X_Latest</f>
        <v>61.05</v>
      </c>
      <c r="Y85" s="44">
        <f>A130128340T_Latest</f>
        <v>53.017000000000003</v>
      </c>
      <c r="Z85" s="44">
        <f>A130158580L_Latest</f>
        <v>27.920999999999999</v>
      </c>
      <c r="AA85" s="44">
        <f>A130143460T_Latest</f>
        <v>25.096</v>
      </c>
      <c r="AB85" s="44">
        <f>A130127220F_Latest</f>
        <v>104.69</v>
      </c>
      <c r="AC85" s="44">
        <f>A130157460A_Latest</f>
        <v>55.780999999999999</v>
      </c>
      <c r="AD85" s="44">
        <f>A130142340F_Latest</f>
        <v>48.908999999999999</v>
      </c>
      <c r="AE85" s="73">
        <v>10</v>
      </c>
    </row>
    <row r="86" spans="1:31" hidden="1">
      <c r="A86" s="43"/>
      <c r="B86" s="51" t="s">
        <v>2996</v>
      </c>
      <c r="C86" s="73">
        <v>11</v>
      </c>
      <c r="D86" s="44">
        <f>A130127004L_Latest</f>
        <v>2479.2460000000001</v>
      </c>
      <c r="E86" s="44">
        <f>A130157244J_Latest</f>
        <v>1343.441</v>
      </c>
      <c r="F86" s="44">
        <f>A130142124L_Latest</f>
        <v>1135.8050000000001</v>
      </c>
      <c r="G86" s="44">
        <f>A130128684W_Latest</f>
        <v>809.26300000000003</v>
      </c>
      <c r="H86" s="44">
        <f>A130158924F_Latest</f>
        <v>445.82400000000001</v>
      </c>
      <c r="I86" s="44">
        <f>A130143804K_Latest</f>
        <v>363.43900000000002</v>
      </c>
      <c r="J86" s="44">
        <f>A130127564K_Latest</f>
        <v>662.34400000000005</v>
      </c>
      <c r="K86" s="44">
        <f>A130157804V_Latest</f>
        <v>356.55799999999999</v>
      </c>
      <c r="L86" s="44">
        <f>A130142684K_Latest</f>
        <v>305.786</v>
      </c>
      <c r="M86" s="44">
        <f>A130128964R_Latest</f>
        <v>489.97300000000001</v>
      </c>
      <c r="N86" s="44">
        <f>A130159204A_Latest</f>
        <v>260.49799999999999</v>
      </c>
      <c r="O86" s="44">
        <f>A130144084T_Latest</f>
        <v>229.47499999999999</v>
      </c>
      <c r="P86" s="44">
        <f>A130129244K_Latest</f>
        <v>157.12700000000001</v>
      </c>
      <c r="Q86" s="44">
        <f>A130159484F_Latest</f>
        <v>85.972999999999999</v>
      </c>
      <c r="R86" s="44">
        <f>A130144364K_Latest</f>
        <v>71.153999999999996</v>
      </c>
      <c r="S86" s="44">
        <f>A130127844C_Latest</f>
        <v>248.38200000000001</v>
      </c>
      <c r="T86" s="44">
        <f>A130158084A_Latest</f>
        <v>137.06899999999999</v>
      </c>
      <c r="U86" s="44">
        <f>A130142964C_Latest</f>
        <v>111.313</v>
      </c>
      <c r="V86" s="44">
        <f>A130128124X_Latest</f>
        <v>47.084000000000003</v>
      </c>
      <c r="W86" s="44">
        <f>A130158364V_Latest</f>
        <v>25.981000000000002</v>
      </c>
      <c r="X86" s="44">
        <f>A130143244X_Latest</f>
        <v>21.103000000000002</v>
      </c>
      <c r="Y86" s="44">
        <f>A130128404T_Latest</f>
        <v>20.925000000000001</v>
      </c>
      <c r="Z86" s="44">
        <f>A130158644L_Latest</f>
        <v>10.438000000000001</v>
      </c>
      <c r="AA86" s="44">
        <f>A130143524T_Latest</f>
        <v>10.487</v>
      </c>
      <c r="AB86" s="44">
        <f>A130127284T_Latest</f>
        <v>44.148000000000003</v>
      </c>
      <c r="AC86" s="44">
        <f>A130157524A_Latest</f>
        <v>21.1</v>
      </c>
      <c r="AD86" s="44">
        <f>A130142404F_Latest</f>
        <v>23.047999999999998</v>
      </c>
      <c r="AE86" s="73">
        <v>11</v>
      </c>
    </row>
    <row r="87" spans="1:31" hidden="1">
      <c r="A87" s="43"/>
      <c r="B87" s="51" t="s">
        <v>2997</v>
      </c>
      <c r="C87" s="73">
        <v>12</v>
      </c>
      <c r="D87" s="44">
        <f>A130126828K_Latest</f>
        <v>3600.3440000000001</v>
      </c>
      <c r="E87" s="44">
        <f>A130157068J_Latest</f>
        <v>1981.7570000000001</v>
      </c>
      <c r="F87" s="44">
        <f>A130141948K_Latest</f>
        <v>1618.586</v>
      </c>
      <c r="G87" s="44">
        <f>A130128508K_Latest</f>
        <v>1159.1669999999999</v>
      </c>
      <c r="H87" s="44">
        <f>A130158748F_Latest</f>
        <v>657.23500000000001</v>
      </c>
      <c r="I87" s="44">
        <f>A130143628K_Latest</f>
        <v>501.93200000000002</v>
      </c>
      <c r="J87" s="44">
        <f>A130127388K_Latest</f>
        <v>863.51599999999996</v>
      </c>
      <c r="K87" s="44">
        <f>A130157628V_Latest</f>
        <v>472.38099999999997</v>
      </c>
      <c r="L87" s="44">
        <f>A130142508X_Latest</f>
        <v>391.13499999999999</v>
      </c>
      <c r="M87" s="44">
        <f>A130128788R_Latest</f>
        <v>726.95100000000002</v>
      </c>
      <c r="N87" s="44">
        <f>A130159028A_Latest</f>
        <v>386.34899999999999</v>
      </c>
      <c r="O87" s="44">
        <f>A130143908C_Latest</f>
        <v>340.60199999999998</v>
      </c>
      <c r="P87" s="44">
        <f>A130129068K_Latest</f>
        <v>279.26600000000002</v>
      </c>
      <c r="Q87" s="44">
        <f>A130159308V_Latest</f>
        <v>149.22</v>
      </c>
      <c r="R87" s="44">
        <f>A130144188K_Latest</f>
        <v>130.047</v>
      </c>
      <c r="S87" s="44">
        <f>A130127668C_Latest</f>
        <v>396.06099999999998</v>
      </c>
      <c r="T87" s="44">
        <f>A130157908L_Latest</f>
        <v>221.607</v>
      </c>
      <c r="U87" s="44">
        <f>A130142788C_Latest</f>
        <v>174.45400000000001</v>
      </c>
      <c r="V87" s="44">
        <f>A130127948W_Latest</f>
        <v>82.748000000000005</v>
      </c>
      <c r="W87" s="44">
        <f>A130158188V_Latest</f>
        <v>42.801000000000002</v>
      </c>
      <c r="X87" s="44">
        <f>A130143068X_Latest</f>
        <v>39.947000000000003</v>
      </c>
      <c r="Y87" s="44">
        <f>A130128228T_Latest</f>
        <v>32.091999999999999</v>
      </c>
      <c r="Z87" s="44">
        <f>A130158468L_Latest</f>
        <v>17.483000000000001</v>
      </c>
      <c r="AA87" s="44">
        <f>A130143348T_Latest</f>
        <v>14.609</v>
      </c>
      <c r="AB87" s="44">
        <f>A130127108F_Latest</f>
        <v>60.542000000000002</v>
      </c>
      <c r="AC87" s="44">
        <f>A130157348A_Latest</f>
        <v>34.680999999999997</v>
      </c>
      <c r="AD87" s="44">
        <f>A130142228F_Latest</f>
        <v>25.861000000000001</v>
      </c>
      <c r="AE87" s="73">
        <v>12</v>
      </c>
    </row>
    <row r="88" spans="1:31" hidden="1">
      <c r="A88" s="43"/>
      <c r="B88" s="52" t="s">
        <v>2998</v>
      </c>
      <c r="C88" s="73">
        <v>13</v>
      </c>
      <c r="D88" s="44">
        <f>A130126740T_Latest</f>
        <v>2191.498</v>
      </c>
      <c r="E88" s="44">
        <f>A130156980L_Latest</f>
        <v>1180.5</v>
      </c>
      <c r="F88" s="44">
        <f>A130141860T_Latest</f>
        <v>1010.998</v>
      </c>
      <c r="G88" s="44">
        <f>A130128420T_Latest</f>
        <v>684.08199999999999</v>
      </c>
      <c r="H88" s="44">
        <f>A130158660L_Latest</f>
        <v>379.56200000000001</v>
      </c>
      <c r="I88" s="44">
        <f>A130143540T_Latest</f>
        <v>304.51900000000001</v>
      </c>
      <c r="J88" s="44">
        <f>A130127300F_Latest</f>
        <v>516.26900000000001</v>
      </c>
      <c r="K88" s="44">
        <f>A130157540A_Latest</f>
        <v>273.42399999999998</v>
      </c>
      <c r="L88" s="44">
        <f>A130142420F_Latest</f>
        <v>242.845</v>
      </c>
      <c r="M88" s="44">
        <f>A130128700K_Latest</f>
        <v>455.12400000000002</v>
      </c>
      <c r="N88" s="44">
        <f>A130158940F_Latest</f>
        <v>239.24600000000001</v>
      </c>
      <c r="O88" s="44">
        <f>A130143820K_Latest</f>
        <v>215.87799999999999</v>
      </c>
      <c r="P88" s="44">
        <f>A130128980R_Latest</f>
        <v>168.434</v>
      </c>
      <c r="Q88" s="44">
        <f>A130159220A_Latest</f>
        <v>86.873000000000005</v>
      </c>
      <c r="R88" s="44">
        <f>A130144100F_Latest</f>
        <v>81.561000000000007</v>
      </c>
      <c r="S88" s="44">
        <f>A130127580K_Latest</f>
        <v>256.85599999999999</v>
      </c>
      <c r="T88" s="44">
        <f>A130157820V_Latest</f>
        <v>140.97999999999999</v>
      </c>
      <c r="U88" s="44">
        <f>A130142700X_Latest</f>
        <v>115.876</v>
      </c>
      <c r="V88" s="44">
        <f>A130127860C_Latest</f>
        <v>47.378999999999998</v>
      </c>
      <c r="W88" s="44">
        <f>A130158100R_Latest</f>
        <v>25.233000000000001</v>
      </c>
      <c r="X88" s="44">
        <f>A130142980C_Latest</f>
        <v>22.146000000000001</v>
      </c>
      <c r="Y88" s="44">
        <f>A130128140X_Latest</f>
        <v>20.422000000000001</v>
      </c>
      <c r="Z88" s="44">
        <f>A130158380V_Latest</f>
        <v>10.733000000000001</v>
      </c>
      <c r="AA88" s="44">
        <f>A130143260X_Latest</f>
        <v>9.6890000000000001</v>
      </c>
      <c r="AB88" s="44">
        <f>A130127020L_Latest</f>
        <v>42.933</v>
      </c>
      <c r="AC88" s="44">
        <f>A130157260J_Latest</f>
        <v>24.449000000000002</v>
      </c>
      <c r="AD88" s="44">
        <f>A130142140L_Latest</f>
        <v>18.484000000000002</v>
      </c>
      <c r="AE88" s="73">
        <v>13</v>
      </c>
    </row>
    <row r="89" spans="1:31" hidden="1">
      <c r="A89" s="43"/>
      <c r="B89" s="51" t="s">
        <v>2999</v>
      </c>
      <c r="C89" s="73">
        <v>14</v>
      </c>
      <c r="D89" s="44">
        <f>A130126764K_Latest</f>
        <v>1408.846</v>
      </c>
      <c r="E89" s="44">
        <f>A130157004W_Latest</f>
        <v>801.25699999999995</v>
      </c>
      <c r="F89" s="44">
        <f>A130141884K_Latest</f>
        <v>607.58799999999997</v>
      </c>
      <c r="G89" s="44">
        <f>A130128444K_Latest</f>
        <v>475.08499999999998</v>
      </c>
      <c r="H89" s="44">
        <f>A130158684F_Latest</f>
        <v>277.673</v>
      </c>
      <c r="I89" s="44">
        <f>A130143564K_Latest</f>
        <v>197.41300000000001</v>
      </c>
      <c r="J89" s="44">
        <f>A130127324X_Latest</f>
        <v>347.24700000000001</v>
      </c>
      <c r="K89" s="44">
        <f>A130157564V_Latest</f>
        <v>198.95699999999999</v>
      </c>
      <c r="L89" s="44">
        <f>A130142444X_Latest</f>
        <v>148.29</v>
      </c>
      <c r="M89" s="44">
        <f>A130128724C_Latest</f>
        <v>271.827</v>
      </c>
      <c r="N89" s="44">
        <f>A130158964X_Latest</f>
        <v>147.10300000000001</v>
      </c>
      <c r="O89" s="44">
        <f>A130143844C_Latest</f>
        <v>124.724</v>
      </c>
      <c r="P89" s="44">
        <f>A130129004X_Latest</f>
        <v>110.83199999999999</v>
      </c>
      <c r="Q89" s="44">
        <f>A130159244V_Latest</f>
        <v>62.347000000000001</v>
      </c>
      <c r="R89" s="44">
        <f>A130144124X_Latest</f>
        <v>48.484999999999999</v>
      </c>
      <c r="S89" s="44">
        <f>A130127604T_Latest</f>
        <v>139.20500000000001</v>
      </c>
      <c r="T89" s="44">
        <f>A130157844L_Latest</f>
        <v>80.626999999999995</v>
      </c>
      <c r="U89" s="44">
        <f>A130142724T_Latest</f>
        <v>58.578000000000003</v>
      </c>
      <c r="V89" s="44">
        <f>A130127884W_Latest</f>
        <v>35.369</v>
      </c>
      <c r="W89" s="44">
        <f>A130158124J_Latest</f>
        <v>17.568000000000001</v>
      </c>
      <c r="X89" s="44">
        <f>A130143004L_Latest</f>
        <v>17.800999999999998</v>
      </c>
      <c r="Y89" s="44">
        <f>A130128164T_Latest</f>
        <v>11.67</v>
      </c>
      <c r="Z89" s="44">
        <f>A130158404A_Latest</f>
        <v>6.7510000000000003</v>
      </c>
      <c r="AA89" s="44">
        <f>A130143284T_Latest</f>
        <v>4.9189999999999996</v>
      </c>
      <c r="AB89" s="44">
        <f>A130127044F_Latest</f>
        <v>17.609000000000002</v>
      </c>
      <c r="AC89" s="44">
        <f>A130157284A_Latest</f>
        <v>10.231999999999999</v>
      </c>
      <c r="AD89" s="44">
        <f>A130142164F_Latest</f>
        <v>7.3769999999999998</v>
      </c>
      <c r="AE89" s="73">
        <v>14</v>
      </c>
    </row>
    <row r="90" spans="1:31" hidden="1">
      <c r="A90" s="53" t="s">
        <v>3000</v>
      </c>
      <c r="B90" s="54"/>
      <c r="C90" s="73">
        <v>15</v>
      </c>
      <c r="D90" s="44"/>
      <c r="E90" s="44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44"/>
      <c r="AC90" s="44"/>
      <c r="AD90" s="44"/>
      <c r="AE90" s="73"/>
    </row>
    <row r="91" spans="1:31" hidden="1">
      <c r="A91" s="43"/>
      <c r="B91" s="49" t="s">
        <v>3001</v>
      </c>
      <c r="C91" s="73">
        <v>16</v>
      </c>
      <c r="D91" s="44">
        <f>A130126892C_Latest</f>
        <v>1316.0530000000001</v>
      </c>
      <c r="E91" s="44">
        <f>A130157132R_Latest</f>
        <v>700.90499999999997</v>
      </c>
      <c r="F91" s="44">
        <f>A130142012V_Latest</f>
        <v>615.14800000000002</v>
      </c>
      <c r="G91" s="44">
        <f>A130128572C_Latest</f>
        <v>396.37</v>
      </c>
      <c r="H91" s="44">
        <f>A130158812L_Latest</f>
        <v>207.77799999999999</v>
      </c>
      <c r="I91" s="44">
        <f>A130143692C_Latest</f>
        <v>188.59200000000001</v>
      </c>
      <c r="J91" s="44">
        <f>A130127452T_Latest</f>
        <v>327.815</v>
      </c>
      <c r="K91" s="44">
        <f>A130157692L_Latest</f>
        <v>180.297</v>
      </c>
      <c r="L91" s="44">
        <f>A130142572T_Latest</f>
        <v>147.518</v>
      </c>
      <c r="M91" s="44">
        <f>A130128852W_Latest</f>
        <v>279.24700000000001</v>
      </c>
      <c r="N91" s="44">
        <f>A130159092V_Latest</f>
        <v>146.268</v>
      </c>
      <c r="O91" s="44">
        <f>A130143972W_Latest</f>
        <v>132.97900000000001</v>
      </c>
      <c r="P91" s="44">
        <f>A130129132T_Latest</f>
        <v>84.08</v>
      </c>
      <c r="Q91" s="44">
        <f>A130159372L_Latest</f>
        <v>46.499000000000002</v>
      </c>
      <c r="R91" s="44">
        <f>A130144252T_Latest</f>
        <v>37.581000000000003</v>
      </c>
      <c r="S91" s="44">
        <f>A130127732K_Latest</f>
        <v>153.011</v>
      </c>
      <c r="T91" s="44">
        <f>A130157972F_Latest</f>
        <v>82.841999999999999</v>
      </c>
      <c r="U91" s="44">
        <f>A130142852K_Latest</f>
        <v>70.168999999999997</v>
      </c>
      <c r="V91" s="44">
        <f>A130128012F_Latest</f>
        <v>29.75</v>
      </c>
      <c r="W91" s="44">
        <f>A130158252A_Latest</f>
        <v>14.9</v>
      </c>
      <c r="X91" s="44">
        <f>A130143132F_Latest</f>
        <v>14.851000000000001</v>
      </c>
      <c r="Y91" s="44">
        <f>A130128292K_Latest</f>
        <v>12.756</v>
      </c>
      <c r="Z91" s="44">
        <f>A130158532V_Latest</f>
        <v>6.6230000000000002</v>
      </c>
      <c r="AA91" s="44">
        <f>A130143412X_Latest</f>
        <v>6.1319999999999997</v>
      </c>
      <c r="AB91" s="44">
        <f>A130127172X_Latest</f>
        <v>33.024999999999999</v>
      </c>
      <c r="AC91" s="44">
        <f>A130157412J_Latest</f>
        <v>15.698</v>
      </c>
      <c r="AD91" s="44">
        <f>A130142292X_Latest</f>
        <v>17.326000000000001</v>
      </c>
      <c r="AE91" s="73">
        <v>16</v>
      </c>
    </row>
    <row r="92" spans="1:31" hidden="1">
      <c r="A92" s="43"/>
      <c r="B92" s="55" t="s">
        <v>3002</v>
      </c>
      <c r="C92" s="73">
        <v>17</v>
      </c>
      <c r="D92" s="44">
        <f>A130126814W_Latest</f>
        <v>9.5269999999999992</v>
      </c>
      <c r="E92" s="44">
        <f>A130157054V_Latest</f>
        <v>9.673</v>
      </c>
      <c r="F92" s="44">
        <f>A130141934W_Latest</f>
        <v>9.3670000000000009</v>
      </c>
      <c r="G92" s="44">
        <f>A130128494J_Latest</f>
        <v>9.1340000000000003</v>
      </c>
      <c r="H92" s="44">
        <f>A130158734T_Latest</f>
        <v>9.1419999999999995</v>
      </c>
      <c r="I92" s="44">
        <f>A130143614W_Latest</f>
        <v>9.125</v>
      </c>
      <c r="J92" s="44">
        <f>A130127374W_Latest</f>
        <v>9.2210000000000001</v>
      </c>
      <c r="K92" s="44">
        <f>A130157614F_Latest</f>
        <v>9.6270000000000007</v>
      </c>
      <c r="L92" s="44">
        <f>A130142494W_Latest</f>
        <v>8.7690000000000001</v>
      </c>
      <c r="M92" s="44">
        <f>A130128774A_Latest</f>
        <v>10.031000000000001</v>
      </c>
      <c r="N92" s="44">
        <f>A130159014L_Latest</f>
        <v>10.153</v>
      </c>
      <c r="O92" s="44">
        <f>A130143894A_Latest</f>
        <v>9.9</v>
      </c>
      <c r="P92" s="44">
        <f>A130129054W_Latest</f>
        <v>9.0090000000000003</v>
      </c>
      <c r="Q92" s="44">
        <f>A130159294T_Latest</f>
        <v>9.4629999999999992</v>
      </c>
      <c r="R92" s="44">
        <f>A130144174W_Latest</f>
        <v>8.5039999999999996</v>
      </c>
      <c r="S92" s="44">
        <f>A130127654R_Latest</f>
        <v>10.079000000000001</v>
      </c>
      <c r="T92" s="44">
        <f>A130157894K_Latest</f>
        <v>10.132999999999999</v>
      </c>
      <c r="U92" s="44">
        <f>A130142774R_Latest</f>
        <v>10.016</v>
      </c>
      <c r="V92" s="44">
        <f>A130127934J_Latest</f>
        <v>10.324999999999999</v>
      </c>
      <c r="W92" s="44">
        <f>A130158174F_Latest</f>
        <v>10.039999999999999</v>
      </c>
      <c r="X92" s="44">
        <f>A130143054K_Latest</f>
        <v>10.628</v>
      </c>
      <c r="Y92" s="44">
        <f>A130128214C_Latest</f>
        <v>9.7309999999999999</v>
      </c>
      <c r="Z92" s="44">
        <f>A130158454X_Latest</f>
        <v>9.8450000000000006</v>
      </c>
      <c r="AA92" s="44">
        <f>A130143334C_Latest</f>
        <v>9.6110000000000007</v>
      </c>
      <c r="AB92" s="44">
        <f>A130127094C_Latest</f>
        <v>12.486000000000001</v>
      </c>
      <c r="AC92" s="44">
        <f>A130157334L_Latest</f>
        <v>11.581</v>
      </c>
      <c r="AD92" s="44">
        <f>A130142214T_Latest</f>
        <v>13.438000000000001</v>
      </c>
      <c r="AE92" s="73"/>
    </row>
    <row r="93" spans="1:31" hidden="1">
      <c r="A93" s="43"/>
      <c r="B93" s="49" t="s">
        <v>3003</v>
      </c>
      <c r="C93" s="73">
        <v>18</v>
      </c>
      <c r="D93" s="44">
        <f>A130126772K_Latest</f>
        <v>12497.414000000001</v>
      </c>
      <c r="E93" s="44">
        <f>A130157012W_Latest</f>
        <v>6545.4549999999999</v>
      </c>
      <c r="F93" s="44">
        <f>A130141892K_Latest</f>
        <v>5951.9589999999998</v>
      </c>
      <c r="G93" s="44">
        <f>A130128452K_Latest</f>
        <v>3943.0929999999998</v>
      </c>
      <c r="H93" s="44">
        <f>A130158692F_Latest</f>
        <v>2064.9749999999999</v>
      </c>
      <c r="I93" s="44">
        <f>A130143572K_Latest</f>
        <v>1878.1189999999999</v>
      </c>
      <c r="J93" s="44">
        <f>A130127332X_Latest</f>
        <v>3227.2919999999999</v>
      </c>
      <c r="K93" s="44">
        <f>A130157572V_Latest</f>
        <v>1692.5429999999999</v>
      </c>
      <c r="L93" s="44">
        <f>A130142452X_Latest</f>
        <v>1534.749</v>
      </c>
      <c r="M93" s="44">
        <f>A130128732C_Latest</f>
        <v>2504.5259999999998</v>
      </c>
      <c r="N93" s="44">
        <f>A130158972X_Latest</f>
        <v>1294.3240000000001</v>
      </c>
      <c r="O93" s="44">
        <f>A130143852C_Latest</f>
        <v>1210.201</v>
      </c>
      <c r="P93" s="44">
        <f>A130129012X_Latest</f>
        <v>849.20100000000002</v>
      </c>
      <c r="Q93" s="44">
        <f>A130159252V_Latest</f>
        <v>444.86399999999998</v>
      </c>
      <c r="R93" s="44">
        <f>A130144132X_Latest</f>
        <v>404.33699999999999</v>
      </c>
      <c r="S93" s="44">
        <f>A130127612T_Latest</f>
        <v>1365.1320000000001</v>
      </c>
      <c r="T93" s="44">
        <f>A130157852L_Latest</f>
        <v>734.74099999999999</v>
      </c>
      <c r="U93" s="44">
        <f>A130142732T_Latest</f>
        <v>630.39</v>
      </c>
      <c r="V93" s="44">
        <f>A130127892W_Latest</f>
        <v>258.38099999999997</v>
      </c>
      <c r="W93" s="44">
        <f>A130158132J_Latest</f>
        <v>133.499</v>
      </c>
      <c r="X93" s="44">
        <f>A130143012L_Latest</f>
        <v>124.88200000000001</v>
      </c>
      <c r="Y93" s="44">
        <f>A130128172T_Latest</f>
        <v>118.324</v>
      </c>
      <c r="Z93" s="44">
        <f>A130158412A_Latest</f>
        <v>60.652999999999999</v>
      </c>
      <c r="AA93" s="44">
        <f>A130143292T_Latest</f>
        <v>57.670999999999999</v>
      </c>
      <c r="AB93" s="44">
        <f>A130127052F_Latest</f>
        <v>231.465</v>
      </c>
      <c r="AC93" s="44">
        <f>A130157292A_Latest</f>
        <v>119.855</v>
      </c>
      <c r="AD93" s="44">
        <f>A130142172F_Latest</f>
        <v>111.61</v>
      </c>
      <c r="AE93" s="73">
        <v>17</v>
      </c>
    </row>
    <row r="94" spans="1:31" hidden="1">
      <c r="A94" s="53" t="s">
        <v>3004</v>
      </c>
      <c r="B94" s="78"/>
      <c r="C94" s="73">
        <v>19</v>
      </c>
      <c r="D94" s="44">
        <f>A130126900T_Latest</f>
        <v>13813.467000000001</v>
      </c>
      <c r="E94" s="44">
        <f>A130157140R_Latest</f>
        <v>7246.3590000000004</v>
      </c>
      <c r="F94" s="44">
        <f>A130142020V_Latest</f>
        <v>6567.107</v>
      </c>
      <c r="G94" s="44">
        <f>A130128580C_Latest</f>
        <v>4339.4629999999997</v>
      </c>
      <c r="H94" s="44">
        <f>A130158820L_Latest</f>
        <v>2272.7530000000002</v>
      </c>
      <c r="I94" s="44">
        <f>A130143700T_Latest</f>
        <v>2066.71</v>
      </c>
      <c r="J94" s="44">
        <f>A130127460T_Latest</f>
        <v>3555.107</v>
      </c>
      <c r="K94" s="44">
        <f>A130157700A_Latest</f>
        <v>1872.84</v>
      </c>
      <c r="L94" s="44">
        <f>A130142580T_Latest</f>
        <v>1682.2670000000001</v>
      </c>
      <c r="M94" s="44">
        <f>A130128860W_Latest</f>
        <v>2783.7730000000001</v>
      </c>
      <c r="N94" s="44">
        <f>A130159100J_Latest</f>
        <v>1440.5920000000001</v>
      </c>
      <c r="O94" s="44">
        <f>A130143980W_Latest</f>
        <v>1343.18</v>
      </c>
      <c r="P94" s="44">
        <f>A130129140T_Latest</f>
        <v>933.28099999999995</v>
      </c>
      <c r="Q94" s="44">
        <f>A130159380L_Latest</f>
        <v>491.363</v>
      </c>
      <c r="R94" s="44">
        <f>A130144260T_Latest</f>
        <v>441.91800000000001</v>
      </c>
      <c r="S94" s="44">
        <f>A130127740K_Latest</f>
        <v>1518.1420000000001</v>
      </c>
      <c r="T94" s="44">
        <f>A130157980F_Latest</f>
        <v>817.58299999999997</v>
      </c>
      <c r="U94" s="44">
        <f>A130142860K_Latest</f>
        <v>700.55899999999997</v>
      </c>
      <c r="V94" s="44">
        <f>A130128020F_Latest</f>
        <v>288.13099999999997</v>
      </c>
      <c r="W94" s="44">
        <f>A130158260A_Latest</f>
        <v>148.399</v>
      </c>
      <c r="X94" s="44">
        <f>A130143140F_Latest</f>
        <v>139.733</v>
      </c>
      <c r="Y94" s="44">
        <f>A130128300X_Latest</f>
        <v>131.08000000000001</v>
      </c>
      <c r="Z94" s="44">
        <f>A130158540V_Latest</f>
        <v>67.275999999999996</v>
      </c>
      <c r="AA94" s="44">
        <f>A130143420X_Latest</f>
        <v>63.804000000000002</v>
      </c>
      <c r="AB94" s="44">
        <f>A130127180X_Latest</f>
        <v>264.49</v>
      </c>
      <c r="AC94" s="44">
        <f>A130157420J_Latest</f>
        <v>135.554</v>
      </c>
      <c r="AD94" s="44">
        <f>A130142300L_Latest</f>
        <v>128.93600000000001</v>
      </c>
      <c r="AE94" s="73">
        <v>18</v>
      </c>
    </row>
    <row r="95" spans="1:31" hidden="1">
      <c r="A95" s="79" t="s">
        <v>3005</v>
      </c>
      <c r="B95" s="80"/>
      <c r="C95" s="73">
        <v>20</v>
      </c>
      <c r="D95" s="44"/>
      <c r="E95" s="44"/>
      <c r="F95" s="44"/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4"/>
      <c r="AB95" s="44"/>
      <c r="AC95" s="44"/>
      <c r="AD95" s="44"/>
      <c r="AE95" s="73"/>
    </row>
    <row r="96" spans="1:31" hidden="1">
      <c r="A96" s="59" t="s">
        <v>3006</v>
      </c>
      <c r="B96" s="60"/>
      <c r="C96" s="73">
        <v>21</v>
      </c>
      <c r="D96" s="44">
        <f>A130126948C_Latest</f>
        <v>3774.1460000000002</v>
      </c>
      <c r="E96" s="44">
        <f>A130157188A_Latest</f>
        <v>1836.355</v>
      </c>
      <c r="F96" s="44">
        <f>A130142068F_Latest</f>
        <v>1937.7909999999999</v>
      </c>
      <c r="G96" s="44">
        <f>A130128628C_Latest</f>
        <v>1119.5550000000001</v>
      </c>
      <c r="H96" s="44">
        <f>A130158868X_Latest</f>
        <v>545.28700000000003</v>
      </c>
      <c r="I96" s="44">
        <f>A130143748C_Latest</f>
        <v>574.26800000000003</v>
      </c>
      <c r="J96" s="44">
        <f>A130127508T_Latest</f>
        <v>1026.71</v>
      </c>
      <c r="K96" s="44">
        <f>A130157748L_Latest</f>
        <v>496.49299999999999</v>
      </c>
      <c r="L96" s="44">
        <f>A130142628T_Latest</f>
        <v>530.21699999999998</v>
      </c>
      <c r="M96" s="44">
        <f>A130128908W_Latest</f>
        <v>756.69500000000005</v>
      </c>
      <c r="N96" s="44">
        <f>A130159148V_Latest</f>
        <v>369.161</v>
      </c>
      <c r="O96" s="44">
        <f>A130144028X_Latest</f>
        <v>387.53399999999999</v>
      </c>
      <c r="P96" s="44">
        <f>A130129188C_Latest</f>
        <v>248.834</v>
      </c>
      <c r="Q96" s="44">
        <f>A130159428L_Latest</f>
        <v>125.61499999999999</v>
      </c>
      <c r="R96" s="44">
        <f>A130144308T_Latest</f>
        <v>123.21899999999999</v>
      </c>
      <c r="S96" s="44">
        <f>A130127788W_Latest</f>
        <v>416.36</v>
      </c>
      <c r="T96" s="44">
        <f>A130158028J_Latest</f>
        <v>197.899</v>
      </c>
      <c r="U96" s="44">
        <f>A130142908K_Latest</f>
        <v>218.46100000000001</v>
      </c>
      <c r="V96" s="44">
        <f>A130128068T_Latest</f>
        <v>87.400999999999996</v>
      </c>
      <c r="W96" s="44">
        <f>A130158308A_Latest</f>
        <v>43.094000000000001</v>
      </c>
      <c r="X96" s="44">
        <f>A130143188T_Latest</f>
        <v>44.307000000000002</v>
      </c>
      <c r="Y96" s="44">
        <f>A130128348K_Latest</f>
        <v>34.237000000000002</v>
      </c>
      <c r="Z96" s="44">
        <f>A130158588F_Latest</f>
        <v>17.925999999999998</v>
      </c>
      <c r="AA96" s="44">
        <f>A130143468K_Latest</f>
        <v>16.311</v>
      </c>
      <c r="AB96" s="44">
        <f>A130127228X_Latest</f>
        <v>84.353999999999999</v>
      </c>
      <c r="AC96" s="44">
        <f>A130157468V_Latest</f>
        <v>40.880000000000003</v>
      </c>
      <c r="AD96" s="44">
        <f>A130142348X_Latest</f>
        <v>43.473999999999997</v>
      </c>
      <c r="AE96" s="73">
        <v>20</v>
      </c>
    </row>
    <row r="97" spans="1:31" hidden="1">
      <c r="A97" s="61"/>
      <c r="B97" s="60" t="s">
        <v>3007</v>
      </c>
      <c r="C97" s="73">
        <v>22</v>
      </c>
      <c r="D97" s="44">
        <f>A130126956C_Latest</f>
        <v>2765.7080000000001</v>
      </c>
      <c r="E97" s="44">
        <f>A130157196A_Latest</f>
        <v>1368.8040000000001</v>
      </c>
      <c r="F97" s="44">
        <f>A130142076F_Latest</f>
        <v>1396.904</v>
      </c>
      <c r="G97" s="44">
        <f>A130128636C_Latest</f>
        <v>836.20299999999997</v>
      </c>
      <c r="H97" s="44">
        <f>A130158876X_Latest</f>
        <v>407.44900000000001</v>
      </c>
      <c r="I97" s="44">
        <f>A130143756C_Latest</f>
        <v>428.75400000000002</v>
      </c>
      <c r="J97" s="44">
        <f>A130127516T_Latest</f>
        <v>754.38900000000001</v>
      </c>
      <c r="K97" s="44">
        <f>A130157756L_Latest</f>
        <v>371.101</v>
      </c>
      <c r="L97" s="44">
        <f>A130142636T_Latest</f>
        <v>383.28800000000001</v>
      </c>
      <c r="M97" s="44">
        <f>A130128916W_Latest</f>
        <v>536.78300000000002</v>
      </c>
      <c r="N97" s="44">
        <f>A130159156V_Latest</f>
        <v>267.51499999999999</v>
      </c>
      <c r="O97" s="44">
        <f>A130144036X_Latest</f>
        <v>269.26900000000001</v>
      </c>
      <c r="P97" s="44">
        <f>A130129196C_Latest</f>
        <v>184.023</v>
      </c>
      <c r="Q97" s="44">
        <f>A130159436L_Latest</f>
        <v>97.492000000000004</v>
      </c>
      <c r="R97" s="44">
        <f>A130144316T_Latest</f>
        <v>86.531000000000006</v>
      </c>
      <c r="S97" s="44">
        <f>A130127796W_Latest</f>
        <v>300.26499999999999</v>
      </c>
      <c r="T97" s="44">
        <f>A130158036J_Latest</f>
        <v>148.56299999999999</v>
      </c>
      <c r="U97" s="44">
        <f>A130142916K_Latest</f>
        <v>151.70099999999999</v>
      </c>
      <c r="V97" s="44">
        <f>A130128076T_Latest</f>
        <v>60.316000000000003</v>
      </c>
      <c r="W97" s="44">
        <f>A130158316A_Latest</f>
        <v>30.24</v>
      </c>
      <c r="X97" s="44">
        <f>A130143196T_Latest</f>
        <v>30.076000000000001</v>
      </c>
      <c r="Y97" s="44">
        <f>A130128356K_Latest</f>
        <v>25.463000000000001</v>
      </c>
      <c r="Z97" s="44">
        <f>A130158596F_Latest</f>
        <v>13.195</v>
      </c>
      <c r="AA97" s="44">
        <f>A130143476K_Latest</f>
        <v>12.269</v>
      </c>
      <c r="AB97" s="44">
        <f>A130127236X_Latest</f>
        <v>68.266000000000005</v>
      </c>
      <c r="AC97" s="44">
        <f>A130157476V_Latest</f>
        <v>33.25</v>
      </c>
      <c r="AD97" s="44">
        <f>A130142356X_Latest</f>
        <v>35.015999999999998</v>
      </c>
      <c r="AE97" s="73">
        <v>21</v>
      </c>
    </row>
    <row r="98" spans="1:31" hidden="1">
      <c r="A98" s="61"/>
      <c r="B98" s="62" t="s">
        <v>3008</v>
      </c>
      <c r="C98" s="73">
        <v>23</v>
      </c>
      <c r="D98" s="44">
        <f>A130126788C_Latest</f>
        <v>1851.251</v>
      </c>
      <c r="E98" s="44">
        <f>A130157028R_Latest</f>
        <v>969.25</v>
      </c>
      <c r="F98" s="44">
        <f>A130141908T_Latest</f>
        <v>882.00099999999998</v>
      </c>
      <c r="G98" s="44">
        <f>A130128468C_Latest</f>
        <v>554.44799999999998</v>
      </c>
      <c r="H98" s="44">
        <f>A130158708L_Latest</f>
        <v>289.17700000000002</v>
      </c>
      <c r="I98" s="44">
        <f>A130143588C_Latest</f>
        <v>265.27199999999999</v>
      </c>
      <c r="J98" s="44">
        <f>A130127348T_Latest</f>
        <v>482.892</v>
      </c>
      <c r="K98" s="44">
        <f>A130157588L_Latest</f>
        <v>253.548</v>
      </c>
      <c r="L98" s="44">
        <f>A130142468T_Latest</f>
        <v>229.34399999999999</v>
      </c>
      <c r="M98" s="44">
        <f>A130128748W_Latest</f>
        <v>389.59100000000001</v>
      </c>
      <c r="N98" s="44">
        <f>A130158988T_Latest</f>
        <v>203.465</v>
      </c>
      <c r="O98" s="44">
        <f>A130143868W_Latest</f>
        <v>186.126</v>
      </c>
      <c r="P98" s="44">
        <f>A130129028T_Latest</f>
        <v>118.789</v>
      </c>
      <c r="Q98" s="44">
        <f>A130159268L_Latest</f>
        <v>66.11</v>
      </c>
      <c r="R98" s="44">
        <f>A130144148T_Latest</f>
        <v>52.679000000000002</v>
      </c>
      <c r="S98" s="44">
        <f>A130127628K_Latest</f>
        <v>206.30500000000001</v>
      </c>
      <c r="T98" s="44">
        <f>A130157868F_Latest</f>
        <v>106.098</v>
      </c>
      <c r="U98" s="44">
        <f>A130142748K_Latest</f>
        <v>100.206</v>
      </c>
      <c r="V98" s="44">
        <f>A130127908C_Latest</f>
        <v>39.548999999999999</v>
      </c>
      <c r="W98" s="44">
        <f>A130158148A_Latest</f>
        <v>19.056000000000001</v>
      </c>
      <c r="X98" s="44">
        <f>A130143028F_Latest</f>
        <v>20.492999999999999</v>
      </c>
      <c r="Y98" s="44">
        <f>A130128188K_Latest</f>
        <v>16.664000000000001</v>
      </c>
      <c r="Z98" s="44">
        <f>A130158428V_Latest</f>
        <v>8.9559999999999995</v>
      </c>
      <c r="AA98" s="44">
        <f>A130143308X_Latest</f>
        <v>7.7080000000000002</v>
      </c>
      <c r="AB98" s="44">
        <f>A130127068X_Latest</f>
        <v>43.014000000000003</v>
      </c>
      <c r="AC98" s="44">
        <f>A130157308J_Latest</f>
        <v>22.84</v>
      </c>
      <c r="AD98" s="44">
        <f>A130142188X_Latest</f>
        <v>20.172999999999998</v>
      </c>
      <c r="AE98" s="73">
        <v>22</v>
      </c>
    </row>
    <row r="99" spans="1:31" hidden="1">
      <c r="A99" s="61"/>
      <c r="B99" s="62" t="s">
        <v>3009</v>
      </c>
      <c r="C99" s="73">
        <v>24</v>
      </c>
      <c r="D99" s="44">
        <f>A130126748K_Latest</f>
        <v>914.45699999999999</v>
      </c>
      <c r="E99" s="44">
        <f>A130156988F_Latest</f>
        <v>399.55399999999997</v>
      </c>
      <c r="F99" s="44">
        <f>A130141868K_Latest</f>
        <v>514.90300000000002</v>
      </c>
      <c r="G99" s="44">
        <f>A130128428K_Latest</f>
        <v>281.755</v>
      </c>
      <c r="H99" s="44">
        <f>A130158668F_Latest</f>
        <v>118.27200000000001</v>
      </c>
      <c r="I99" s="44">
        <f>A130143548K_Latest</f>
        <v>163.483</v>
      </c>
      <c r="J99" s="44">
        <f>A130127308X_Latest</f>
        <v>271.49700000000001</v>
      </c>
      <c r="K99" s="44">
        <f>A130157548V_Latest</f>
        <v>117.553</v>
      </c>
      <c r="L99" s="44">
        <f>A130142428X_Latest</f>
        <v>153.94399999999999</v>
      </c>
      <c r="M99" s="44">
        <f>A130128708C_Latest</f>
        <v>147.19200000000001</v>
      </c>
      <c r="N99" s="44">
        <f>A130158948X_Latest</f>
        <v>64.05</v>
      </c>
      <c r="O99" s="44">
        <f>A130143828C_Latest</f>
        <v>83.141999999999996</v>
      </c>
      <c r="P99" s="44">
        <f>A130128988J_Latest</f>
        <v>65.233999999999995</v>
      </c>
      <c r="Q99" s="44">
        <f>A130159228V_Latest</f>
        <v>31.382000000000001</v>
      </c>
      <c r="R99" s="44">
        <f>A130144108X_Latest</f>
        <v>33.851999999999997</v>
      </c>
      <c r="S99" s="44">
        <f>A130127588C_Latest</f>
        <v>93.96</v>
      </c>
      <c r="T99" s="44">
        <f>A130157828L_Latest</f>
        <v>42.465000000000003</v>
      </c>
      <c r="U99" s="44">
        <f>A130142708T_Latest</f>
        <v>51.494999999999997</v>
      </c>
      <c r="V99" s="44">
        <f>A130127868W_Latest</f>
        <v>20.766999999999999</v>
      </c>
      <c r="W99" s="44">
        <f>A130158108J_Latest</f>
        <v>11.183999999999999</v>
      </c>
      <c r="X99" s="44">
        <f>A130142988W_Latest</f>
        <v>9.5830000000000002</v>
      </c>
      <c r="Y99" s="44">
        <f>A130128148T_Latest</f>
        <v>8.7989999999999995</v>
      </c>
      <c r="Z99" s="44">
        <f>A130158388L_Latest</f>
        <v>4.2389999999999999</v>
      </c>
      <c r="AA99" s="44">
        <f>A130143268T_Latest</f>
        <v>4.5599999999999996</v>
      </c>
      <c r="AB99" s="44">
        <f>A130127028F_Latest</f>
        <v>25.253</v>
      </c>
      <c r="AC99" s="44">
        <f>A130157268A_Latest</f>
        <v>10.41</v>
      </c>
      <c r="AD99" s="44">
        <f>A130142148F_Latest</f>
        <v>14.843</v>
      </c>
      <c r="AE99" s="73">
        <v>23</v>
      </c>
    </row>
    <row r="100" spans="1:31" hidden="1">
      <c r="A100" s="61"/>
      <c r="B100" s="62" t="s">
        <v>3010</v>
      </c>
      <c r="C100" s="73">
        <v>25</v>
      </c>
      <c r="D100" s="44">
        <f>A130126836K_Latest</f>
        <v>253.655</v>
      </c>
      <c r="E100" s="44">
        <f>A130157076J_Latest</f>
        <v>106.054</v>
      </c>
      <c r="F100" s="44">
        <f>A130141956K_Latest</f>
        <v>147.601</v>
      </c>
      <c r="G100" s="44">
        <f>A130128516K_Latest</f>
        <v>71.762</v>
      </c>
      <c r="H100" s="44">
        <f>A130158756F_Latest</f>
        <v>28.812999999999999</v>
      </c>
      <c r="I100" s="44">
        <f>A130143636K_Latest</f>
        <v>42.948999999999998</v>
      </c>
      <c r="J100" s="44">
        <f>A130127396K_Latest</f>
        <v>64.156999999999996</v>
      </c>
      <c r="K100" s="44">
        <f>A130157636V_Latest</f>
        <v>29.978999999999999</v>
      </c>
      <c r="L100" s="44">
        <f>A130142516X_Latest</f>
        <v>34.177999999999997</v>
      </c>
      <c r="M100" s="44">
        <f>A130128796R_Latest</f>
        <v>58.34</v>
      </c>
      <c r="N100" s="44">
        <f>A130159036A_Latest</f>
        <v>19.986999999999998</v>
      </c>
      <c r="O100" s="44">
        <f>A130143916C_Latest</f>
        <v>38.353000000000002</v>
      </c>
      <c r="P100" s="44">
        <f>A130129076K_Latest</f>
        <v>15.269</v>
      </c>
      <c r="Q100" s="44">
        <f>A130159316V_Latest</f>
        <v>6.7939999999999996</v>
      </c>
      <c r="R100" s="44">
        <f>A130144196K_Latest</f>
        <v>8.4760000000000009</v>
      </c>
      <c r="S100" s="44">
        <f>A130127676C_Latest</f>
        <v>30.065000000000001</v>
      </c>
      <c r="T100" s="44">
        <f>A130157916L_Latest</f>
        <v>14.563000000000001</v>
      </c>
      <c r="U100" s="44">
        <f>A130142796C_Latest</f>
        <v>15.500999999999999</v>
      </c>
      <c r="V100" s="44">
        <f>A130127956W_Latest</f>
        <v>6.6369999999999996</v>
      </c>
      <c r="W100" s="44">
        <f>A130158196V_Latest</f>
        <v>2.7210000000000001</v>
      </c>
      <c r="X100" s="44">
        <f>A130143076X_Latest</f>
        <v>3.9159999999999999</v>
      </c>
      <c r="Y100" s="44">
        <f>A130128236T_Latest</f>
        <v>2.36</v>
      </c>
      <c r="Z100" s="44">
        <f>A130158476L_Latest</f>
        <v>1.085</v>
      </c>
      <c r="AA100" s="44">
        <f>A130143356T_Latest</f>
        <v>1.2749999999999999</v>
      </c>
      <c r="AB100" s="44">
        <f>A130127116F_Latest</f>
        <v>5.0650000000000004</v>
      </c>
      <c r="AC100" s="44">
        <f>A130157356A_Latest</f>
        <v>2.113</v>
      </c>
      <c r="AD100" s="44">
        <f>A130142236F_Latest</f>
        <v>2.952</v>
      </c>
      <c r="AE100" s="73">
        <v>24</v>
      </c>
    </row>
    <row r="101" spans="1:31" hidden="1">
      <c r="A101" s="61"/>
      <c r="B101" s="60" t="s">
        <v>3011</v>
      </c>
      <c r="C101" s="73">
        <v>26</v>
      </c>
      <c r="D101" s="44">
        <f>A130126780K_Latest</f>
        <v>224.233</v>
      </c>
      <c r="E101" s="44">
        <f>A130157020W_Latest</f>
        <v>123.852</v>
      </c>
      <c r="F101" s="44">
        <f>A130141900X_Latest</f>
        <v>100.381</v>
      </c>
      <c r="G101" s="44">
        <f>A130128460K_Latest</f>
        <v>66.926000000000002</v>
      </c>
      <c r="H101" s="44">
        <f>A130158700V_Latest</f>
        <v>37.226999999999997</v>
      </c>
      <c r="I101" s="44">
        <f>A130143580K_Latest</f>
        <v>29.699000000000002</v>
      </c>
      <c r="J101" s="44">
        <f>A130127340X_Latest</f>
        <v>62.93</v>
      </c>
      <c r="K101" s="44">
        <f>A130157580V_Latest</f>
        <v>33.116999999999997</v>
      </c>
      <c r="L101" s="44">
        <f>A130142460X_Latest</f>
        <v>29.812999999999999</v>
      </c>
      <c r="M101" s="44">
        <f>A130128740C_Latest</f>
        <v>42.713000000000001</v>
      </c>
      <c r="N101" s="44">
        <f>A130158980X_Latest</f>
        <v>24.004999999999999</v>
      </c>
      <c r="O101" s="44">
        <f>A130143860C_Latest</f>
        <v>18.707999999999998</v>
      </c>
      <c r="P101" s="44">
        <f>A130129020X_Latest</f>
        <v>15.01</v>
      </c>
      <c r="Q101" s="44">
        <f>A130159260V_Latest</f>
        <v>7.1959999999999997</v>
      </c>
      <c r="R101" s="44">
        <f>A130144140X_Latest</f>
        <v>7.8140000000000001</v>
      </c>
      <c r="S101" s="44">
        <f>A130127620T_Latest</f>
        <v>24.27</v>
      </c>
      <c r="T101" s="44">
        <f>A130157860L_Latest</f>
        <v>14.811</v>
      </c>
      <c r="U101" s="44">
        <f>A130142740T_Latest</f>
        <v>9.4589999999999996</v>
      </c>
      <c r="V101" s="44">
        <f>A130127900K_Latest</f>
        <v>5.7489999999999997</v>
      </c>
      <c r="W101" s="44">
        <f>A130158140J_Latest</f>
        <v>3.476</v>
      </c>
      <c r="X101" s="44">
        <f>A130143020L_Latest</f>
        <v>2.2730000000000001</v>
      </c>
      <c r="Y101" s="44">
        <f>A130128180T_Latest</f>
        <v>2.4900000000000002</v>
      </c>
      <c r="Z101" s="44">
        <f>A130158420A_Latest</f>
        <v>1.4750000000000001</v>
      </c>
      <c r="AA101" s="44">
        <f>A130143300F_Latest</f>
        <v>1.0149999999999999</v>
      </c>
      <c r="AB101" s="44">
        <f>A130127060F_Latest</f>
        <v>4.1449999999999996</v>
      </c>
      <c r="AC101" s="44">
        <f>A130157300R_Latest</f>
        <v>2.5449999999999999</v>
      </c>
      <c r="AD101" s="44">
        <f>A130142180F_Latest</f>
        <v>1.6</v>
      </c>
      <c r="AE101" s="73">
        <v>25</v>
      </c>
    </row>
    <row r="102" spans="1:31" hidden="1">
      <c r="A102" s="61"/>
      <c r="B102" s="60" t="s">
        <v>3012</v>
      </c>
      <c r="C102" s="73">
        <v>27</v>
      </c>
      <c r="D102" s="44">
        <f>A130126844K_Latest</f>
        <v>784.20500000000004</v>
      </c>
      <c r="E102" s="44">
        <f>A130157084J_Latest</f>
        <v>343.69900000000001</v>
      </c>
      <c r="F102" s="44">
        <f>A130141964K_Latest</f>
        <v>440.50599999999997</v>
      </c>
      <c r="G102" s="44">
        <f>A130128524K_Latest</f>
        <v>216.42599999999999</v>
      </c>
      <c r="H102" s="44">
        <f>A130158764F_Latest</f>
        <v>100.611</v>
      </c>
      <c r="I102" s="44">
        <f>A130143644K_Latest</f>
        <v>115.815</v>
      </c>
      <c r="J102" s="44">
        <f>A130127404X_Latest</f>
        <v>209.392</v>
      </c>
      <c r="K102" s="44">
        <f>A130157644V_Latest</f>
        <v>92.275999999999996</v>
      </c>
      <c r="L102" s="44">
        <f>A130142524X_Latest</f>
        <v>117.116</v>
      </c>
      <c r="M102" s="44">
        <f>A130128804C_Latest</f>
        <v>177.19800000000001</v>
      </c>
      <c r="N102" s="44">
        <f>A130159044A_Latest</f>
        <v>77.641000000000005</v>
      </c>
      <c r="O102" s="44">
        <f>A130143924C_Latest</f>
        <v>99.558000000000007</v>
      </c>
      <c r="P102" s="44">
        <f>A130129084K_Latest</f>
        <v>49.801000000000002</v>
      </c>
      <c r="Q102" s="44">
        <f>A130159324V_Latest</f>
        <v>20.925999999999998</v>
      </c>
      <c r="R102" s="44">
        <f>A130144204X_Latest</f>
        <v>28.875</v>
      </c>
      <c r="S102" s="44">
        <f>A130127684C_Latest</f>
        <v>91.825999999999993</v>
      </c>
      <c r="T102" s="44">
        <f>A130157924L_Latest</f>
        <v>34.524999999999999</v>
      </c>
      <c r="U102" s="44">
        <f>A130142804T_Latest</f>
        <v>57.3</v>
      </c>
      <c r="V102" s="44">
        <f>A130127964W_Latest</f>
        <v>21.335999999999999</v>
      </c>
      <c r="W102" s="44">
        <f>A130158204J_Latest</f>
        <v>9.3780000000000001</v>
      </c>
      <c r="X102" s="44">
        <f>A130143084X_Latest</f>
        <v>11.958</v>
      </c>
      <c r="Y102" s="44">
        <f>A130128244T_Latest</f>
        <v>6.2839999999999998</v>
      </c>
      <c r="Z102" s="44">
        <f>A130158484L_Latest</f>
        <v>3.2570000000000001</v>
      </c>
      <c r="AA102" s="44">
        <f>A130143364T_Latest</f>
        <v>3.0270000000000001</v>
      </c>
      <c r="AB102" s="44">
        <f>A130127124F_Latest</f>
        <v>11.943</v>
      </c>
      <c r="AC102" s="44">
        <f>A130157364A_Latest</f>
        <v>5.085</v>
      </c>
      <c r="AD102" s="44">
        <f>A130142244F_Latest</f>
        <v>6.8570000000000002</v>
      </c>
      <c r="AE102" s="73">
        <v>26</v>
      </c>
    </row>
    <row r="103" spans="1:31" hidden="1">
      <c r="A103" s="63" t="s">
        <v>3013</v>
      </c>
      <c r="B103" s="43"/>
      <c r="C103" s="73">
        <v>28</v>
      </c>
      <c r="D103" s="44">
        <f>A130126796C_Latest</f>
        <v>1790.6220000000001</v>
      </c>
      <c r="E103" s="44">
        <f>A130157036R_Latest</f>
        <v>886.38099999999997</v>
      </c>
      <c r="F103" s="44">
        <f>A130141916T_Latest</f>
        <v>904.24199999999996</v>
      </c>
      <c r="G103" s="44">
        <f>A130128476C_Latest</f>
        <v>521.08500000000004</v>
      </c>
      <c r="H103" s="44">
        <f>A130158716L_Latest</f>
        <v>258.791</v>
      </c>
      <c r="I103" s="44">
        <f>A130143596C_Latest</f>
        <v>262.29300000000001</v>
      </c>
      <c r="J103" s="44">
        <f>A130127356T_Latest</f>
        <v>474.12</v>
      </c>
      <c r="K103" s="44">
        <f>A130157596L_Latest</f>
        <v>240.172</v>
      </c>
      <c r="L103" s="44">
        <f>A130142476T_Latest</f>
        <v>233.94800000000001</v>
      </c>
      <c r="M103" s="44">
        <f>A130128756W_Latest</f>
        <v>384.62099999999998</v>
      </c>
      <c r="N103" s="44">
        <f>A130158996T_Latest</f>
        <v>189.416</v>
      </c>
      <c r="O103" s="44">
        <f>A130143876W_Latest</f>
        <v>195.20599999999999</v>
      </c>
      <c r="P103" s="44">
        <f>A130129036T_Latest</f>
        <v>109.818</v>
      </c>
      <c r="Q103" s="44">
        <f>A130159276L_Latest</f>
        <v>54.485999999999997</v>
      </c>
      <c r="R103" s="44">
        <f>A130144156T_Latest</f>
        <v>55.332000000000001</v>
      </c>
      <c r="S103" s="44">
        <f>A130127636K_Latest</f>
        <v>201.542</v>
      </c>
      <c r="T103" s="44">
        <f>A130157876F_Latest</f>
        <v>97.159000000000006</v>
      </c>
      <c r="U103" s="44">
        <f>A130142756K_Latest</f>
        <v>104.383</v>
      </c>
      <c r="V103" s="44">
        <f>A130127916C_Latest</f>
        <v>42.499000000000002</v>
      </c>
      <c r="W103" s="44">
        <f>A130158156A_Latest</f>
        <v>19.635000000000002</v>
      </c>
      <c r="X103" s="44">
        <f>A130143036F_Latest</f>
        <v>22.864999999999998</v>
      </c>
      <c r="Y103" s="44">
        <f>A130128196K_Latest</f>
        <v>16.54</v>
      </c>
      <c r="Z103" s="44">
        <f>A130158436V_Latest</f>
        <v>8.9610000000000003</v>
      </c>
      <c r="AA103" s="44">
        <f>A130143316X_Latest</f>
        <v>7.5789999999999997</v>
      </c>
      <c r="AB103" s="44">
        <f>A130127076X_Latest</f>
        <v>40.398000000000003</v>
      </c>
      <c r="AC103" s="44">
        <f>A130157316J_Latest</f>
        <v>17.760999999999999</v>
      </c>
      <c r="AD103" s="44">
        <f>A130142196X_Latest</f>
        <v>22.635999999999999</v>
      </c>
      <c r="AE103" s="73">
        <v>27</v>
      </c>
    </row>
    <row r="104" spans="1:31" hidden="1">
      <c r="A104" s="61"/>
      <c r="B104" s="60" t="s">
        <v>3014</v>
      </c>
      <c r="C104" s="73">
        <v>29</v>
      </c>
      <c r="D104" s="44">
        <f>A130126852K_Latest</f>
        <v>1123.598</v>
      </c>
      <c r="E104" s="44">
        <f>A130157092J_Latest</f>
        <v>601.31200000000001</v>
      </c>
      <c r="F104" s="44">
        <f>A130141972K_Latest</f>
        <v>522.28599999999994</v>
      </c>
      <c r="G104" s="44">
        <f>A130128532K_Latest</f>
        <v>334.851</v>
      </c>
      <c r="H104" s="44">
        <f>A130158772F_Latest</f>
        <v>173.929</v>
      </c>
      <c r="I104" s="44">
        <f>A130143652K_Latest</f>
        <v>160.92099999999999</v>
      </c>
      <c r="J104" s="44">
        <f>A130127412X_Latest</f>
        <v>282.48200000000003</v>
      </c>
      <c r="K104" s="44">
        <f>A130157652V_Latest</f>
        <v>158.917</v>
      </c>
      <c r="L104" s="44">
        <f>A130142532X_Latest</f>
        <v>123.56399999999999</v>
      </c>
      <c r="M104" s="44">
        <f>A130128812C_Latest</f>
        <v>239.256</v>
      </c>
      <c r="N104" s="44">
        <f>A130159052A_Latest</f>
        <v>124.574</v>
      </c>
      <c r="O104" s="44">
        <f>A130143932C_Latest</f>
        <v>114.682</v>
      </c>
      <c r="P104" s="44">
        <f>A130129092K_Latest</f>
        <v>69.677999999999997</v>
      </c>
      <c r="Q104" s="44">
        <f>A130159332V_Latest</f>
        <v>39.262999999999998</v>
      </c>
      <c r="R104" s="44">
        <f>A130144212X_Latest</f>
        <v>30.416</v>
      </c>
      <c r="S104" s="44">
        <f>A130127692C_Latest</f>
        <v>130.12200000000001</v>
      </c>
      <c r="T104" s="44">
        <f>A130157932L_Latest</f>
        <v>71.816000000000003</v>
      </c>
      <c r="U104" s="44">
        <f>A130142812T_Latest</f>
        <v>58.305999999999997</v>
      </c>
      <c r="V104" s="44">
        <f>A130127972W_Latest</f>
        <v>26.091999999999999</v>
      </c>
      <c r="W104" s="44">
        <f>A130158212J_Latest</f>
        <v>12.794</v>
      </c>
      <c r="X104" s="44">
        <f>A130143092X_Latest</f>
        <v>13.298999999999999</v>
      </c>
      <c r="Y104" s="44">
        <f>A130128252T_Latest</f>
        <v>10.585000000000001</v>
      </c>
      <c r="Z104" s="44">
        <f>A130158492L_Latest</f>
        <v>5.6340000000000003</v>
      </c>
      <c r="AA104" s="44">
        <f>A130143372T_Latest</f>
        <v>4.9509999999999996</v>
      </c>
      <c r="AB104" s="44">
        <f>A130127132F_Latest</f>
        <v>30.533000000000001</v>
      </c>
      <c r="AC104" s="44">
        <f>A130157372A_Latest</f>
        <v>14.385</v>
      </c>
      <c r="AD104" s="44">
        <f>A130142252F_Latest</f>
        <v>16.146999999999998</v>
      </c>
      <c r="AE104" s="73">
        <v>28</v>
      </c>
    </row>
    <row r="105" spans="1:31" hidden="1">
      <c r="A105" s="61"/>
      <c r="B105" s="62" t="s">
        <v>3015</v>
      </c>
      <c r="C105" s="73">
        <v>30</v>
      </c>
      <c r="D105" s="44">
        <f>A130126908K_Latest</f>
        <v>93.412000000000006</v>
      </c>
      <c r="E105" s="44">
        <f>A130157148J_Latest</f>
        <v>36.188000000000002</v>
      </c>
      <c r="F105" s="44">
        <f>A130142028L_Latest</f>
        <v>57.222999999999999</v>
      </c>
      <c r="G105" s="44">
        <f>A130128588W_Latest</f>
        <v>20.818000000000001</v>
      </c>
      <c r="H105" s="44">
        <f>A130158828F_Latest</f>
        <v>6.375</v>
      </c>
      <c r="I105" s="44">
        <f>A130143708K_Latest</f>
        <v>14.443</v>
      </c>
      <c r="J105" s="44">
        <f>A130127468K_Latest</f>
        <v>18.109000000000002</v>
      </c>
      <c r="K105" s="44">
        <f>A130157708V_Latest</f>
        <v>9.4369999999999994</v>
      </c>
      <c r="L105" s="44">
        <f>A130142588K_Latest</f>
        <v>8.6720000000000006</v>
      </c>
      <c r="M105" s="44">
        <f>A130128868R_Latest</f>
        <v>30.545000000000002</v>
      </c>
      <c r="N105" s="44">
        <f>A130159108A_Latest</f>
        <v>10.904999999999999</v>
      </c>
      <c r="O105" s="44">
        <f>A130143988R_Latest</f>
        <v>19.64</v>
      </c>
      <c r="P105" s="44">
        <f>A130129148K_Latest</f>
        <v>5.4770000000000003</v>
      </c>
      <c r="Q105" s="44">
        <f>A130159388F_Latest</f>
        <v>2.0179999999999998</v>
      </c>
      <c r="R105" s="44">
        <f>A130144268K_Latest</f>
        <v>3.4590000000000001</v>
      </c>
      <c r="S105" s="44">
        <f>A130127748C_Latest</f>
        <v>12.95</v>
      </c>
      <c r="T105" s="44">
        <f>A130157988X_Latest</f>
        <v>6.1130000000000004</v>
      </c>
      <c r="U105" s="44">
        <f>A130142868C_Latest</f>
        <v>6.8369999999999997</v>
      </c>
      <c r="V105" s="44">
        <f>A130128028X_Latest</f>
        <v>2.726</v>
      </c>
      <c r="W105" s="44">
        <f>A130158268V_Latest</f>
        <v>0.71099999999999997</v>
      </c>
      <c r="X105" s="44">
        <f>A130143148X_Latest</f>
        <v>2.016</v>
      </c>
      <c r="Y105" s="44">
        <f>A130128308T_Latest</f>
        <v>0.59299999999999997</v>
      </c>
      <c r="Z105" s="44">
        <f>A130158548L_Latest</f>
        <v>0.13800000000000001</v>
      </c>
      <c r="AA105" s="44">
        <f>A130143428T_Latest</f>
        <v>0.45500000000000002</v>
      </c>
      <c r="AB105" s="44">
        <f>A130127188T_Latest</f>
        <v>2.1930000000000001</v>
      </c>
      <c r="AC105" s="44">
        <f>A130157428A_Latest</f>
        <v>0.49299999999999999</v>
      </c>
      <c r="AD105" s="44">
        <f>A130142308F_Latest</f>
        <v>1.7</v>
      </c>
      <c r="AE105" s="73">
        <v>29</v>
      </c>
    </row>
    <row r="106" spans="1:31" hidden="1">
      <c r="A106" s="61"/>
      <c r="B106" s="60" t="s">
        <v>3016</v>
      </c>
      <c r="C106" s="73">
        <v>31</v>
      </c>
      <c r="D106" s="44">
        <f>A130126860K_Latest</f>
        <v>667.024</v>
      </c>
      <c r="E106" s="44">
        <f>A130157100W_Latest</f>
        <v>285.06799999999998</v>
      </c>
      <c r="F106" s="44">
        <f>A130141980K_Latest</f>
        <v>381.95600000000002</v>
      </c>
      <c r="G106" s="44">
        <f>A130128540K_Latest</f>
        <v>186.23400000000001</v>
      </c>
      <c r="H106" s="44">
        <f>A130158780F_Latest</f>
        <v>84.861999999999995</v>
      </c>
      <c r="I106" s="44">
        <f>A130143660K_Latest</f>
        <v>101.372</v>
      </c>
      <c r="J106" s="44">
        <f>A130127420X_Latest</f>
        <v>191.63800000000001</v>
      </c>
      <c r="K106" s="44">
        <f>A130157660V_Latest</f>
        <v>81.254999999999995</v>
      </c>
      <c r="L106" s="44">
        <f>A130142540X_Latest</f>
        <v>110.383</v>
      </c>
      <c r="M106" s="44">
        <f>A130128820C_Latest</f>
        <v>145.36500000000001</v>
      </c>
      <c r="N106" s="44">
        <f>A130159060A_Latest</f>
        <v>64.841999999999999</v>
      </c>
      <c r="O106" s="44">
        <f>A130143940C_Latest</f>
        <v>80.524000000000001</v>
      </c>
      <c r="P106" s="44">
        <f>A130129100X_Latest</f>
        <v>40.14</v>
      </c>
      <c r="Q106" s="44">
        <f>A130159340V_Latest</f>
        <v>15.223000000000001</v>
      </c>
      <c r="R106" s="44">
        <f>A130144220X_Latest</f>
        <v>24.917000000000002</v>
      </c>
      <c r="S106" s="44">
        <f>A130127700T_Latest</f>
        <v>71.42</v>
      </c>
      <c r="T106" s="44">
        <f>A130157940L_Latest</f>
        <v>25.341999999999999</v>
      </c>
      <c r="U106" s="44">
        <f>A130142820T_Latest</f>
        <v>46.076999999999998</v>
      </c>
      <c r="V106" s="44">
        <f>A130127980W_Latest</f>
        <v>16.407</v>
      </c>
      <c r="W106" s="44">
        <f>A130158220J_Latest</f>
        <v>6.8410000000000002</v>
      </c>
      <c r="X106" s="44">
        <f>A130143100L_Latest</f>
        <v>9.5660000000000007</v>
      </c>
      <c r="Y106" s="44">
        <f>A130128260T_Latest</f>
        <v>5.9550000000000001</v>
      </c>
      <c r="Z106" s="44">
        <f>A130158500A_Latest</f>
        <v>3.327</v>
      </c>
      <c r="AA106" s="44">
        <f>A130143380T_Latest</f>
        <v>2.6280000000000001</v>
      </c>
      <c r="AB106" s="44">
        <f>A130127140F_Latest</f>
        <v>9.8650000000000002</v>
      </c>
      <c r="AC106" s="44">
        <f>A130157380A_Latest</f>
        <v>3.3759999999999999</v>
      </c>
      <c r="AD106" s="44">
        <f>A130142260F_Latest</f>
        <v>6.4889999999999999</v>
      </c>
      <c r="AE106" s="73">
        <v>30</v>
      </c>
    </row>
    <row r="107" spans="1:31" hidden="1">
      <c r="A107" s="63" t="s">
        <v>3017</v>
      </c>
      <c r="B107" s="43"/>
      <c r="C107" s="73">
        <v>32</v>
      </c>
      <c r="D107" s="44">
        <f>A130126804T_Latest</f>
        <v>533.86800000000005</v>
      </c>
      <c r="E107" s="44">
        <f>A130157044R_Latest</f>
        <v>282.07499999999999</v>
      </c>
      <c r="F107" s="44">
        <f>A130141924T_Latest</f>
        <v>251.79300000000001</v>
      </c>
      <c r="G107" s="44">
        <f>A130128484C_Latest</f>
        <v>158.637</v>
      </c>
      <c r="H107" s="44">
        <f>A130158724L_Latest</f>
        <v>86.825000000000003</v>
      </c>
      <c r="I107" s="44">
        <f>A130143604T_Latest</f>
        <v>71.811999999999998</v>
      </c>
      <c r="J107" s="44">
        <f>A130127364T_Latest</f>
        <v>126.01600000000001</v>
      </c>
      <c r="K107" s="44">
        <f>A130157604A_Latest</f>
        <v>65.516999999999996</v>
      </c>
      <c r="L107" s="44">
        <f>A130142484T_Latest</f>
        <v>60.499000000000002</v>
      </c>
      <c r="M107" s="44">
        <f>A130128764W_Latest</f>
        <v>114.53700000000001</v>
      </c>
      <c r="N107" s="44">
        <f>A130159004J_Latest</f>
        <v>58.499000000000002</v>
      </c>
      <c r="O107" s="44">
        <f>A130143884W_Latest</f>
        <v>56.039000000000001</v>
      </c>
      <c r="P107" s="44">
        <f>A130129044T_Latest</f>
        <v>39.073</v>
      </c>
      <c r="Q107" s="44">
        <f>A130159284L_Latest</f>
        <v>20.135999999999999</v>
      </c>
      <c r="R107" s="44">
        <f>A130144164T_Latest</f>
        <v>18.937999999999999</v>
      </c>
      <c r="S107" s="44">
        <f>A130127644K_Latest</f>
        <v>67.563999999999993</v>
      </c>
      <c r="T107" s="44">
        <f>A130157884F_Latest</f>
        <v>35.018999999999998</v>
      </c>
      <c r="U107" s="44">
        <f>A130142764K_Latest</f>
        <v>32.545000000000002</v>
      </c>
      <c r="V107" s="44">
        <f>A130127924C_Latest</f>
        <v>14.335000000000001</v>
      </c>
      <c r="W107" s="44">
        <f>A130158164A_Latest</f>
        <v>8.1189999999999998</v>
      </c>
      <c r="X107" s="44">
        <f>A130143044F_Latest</f>
        <v>6.2169999999999996</v>
      </c>
      <c r="Y107" s="44">
        <f>A130128204X_Latest</f>
        <v>4.99</v>
      </c>
      <c r="Z107" s="44">
        <f>A130158444V_Latest</f>
        <v>2.3940000000000001</v>
      </c>
      <c r="AA107" s="44">
        <f>A130143324X_Latest</f>
        <v>2.5960000000000001</v>
      </c>
      <c r="AB107" s="44">
        <f>A130127084X_Latest</f>
        <v>8.7149999999999999</v>
      </c>
      <c r="AC107" s="44">
        <f>A130157324J_Latest</f>
        <v>5.5670000000000002</v>
      </c>
      <c r="AD107" s="44">
        <f>A130142204L_Latest</f>
        <v>3.1480000000000001</v>
      </c>
      <c r="AE107" s="73">
        <v>31</v>
      </c>
    </row>
    <row r="108" spans="1:31" hidden="1">
      <c r="A108" s="61"/>
      <c r="B108" s="60" t="s">
        <v>3018</v>
      </c>
      <c r="C108" s="73">
        <v>33</v>
      </c>
      <c r="D108" s="44">
        <f>A130126964C_Latest</f>
        <v>184.16200000000001</v>
      </c>
      <c r="E108" s="44">
        <f>A130157204R_Latest</f>
        <v>107.26300000000001</v>
      </c>
      <c r="F108" s="44">
        <f>A130142084F_Latest</f>
        <v>76.897999999999996</v>
      </c>
      <c r="G108" s="44">
        <f>A130128644C_Latest</f>
        <v>58.92</v>
      </c>
      <c r="H108" s="44">
        <f>A130158884X_Latest</f>
        <v>36.183</v>
      </c>
      <c r="I108" s="44">
        <f>A130143764C_Latest</f>
        <v>22.736999999999998</v>
      </c>
      <c r="J108" s="44">
        <f>A130127524T_Latest</f>
        <v>43.411999999999999</v>
      </c>
      <c r="K108" s="44">
        <f>A130157764L_Latest</f>
        <v>27.381</v>
      </c>
      <c r="L108" s="44">
        <f>A130142644T_Latest</f>
        <v>16.03</v>
      </c>
      <c r="M108" s="44">
        <f>A130128924W_Latest</f>
        <v>44.2</v>
      </c>
      <c r="N108" s="44">
        <f>A130159164V_Latest</f>
        <v>22.959</v>
      </c>
      <c r="O108" s="44">
        <f>A130144044X_Latest</f>
        <v>21.241</v>
      </c>
      <c r="P108" s="44">
        <f>A130129204T_Latest</f>
        <v>12.458</v>
      </c>
      <c r="Q108" s="44">
        <f>A130159444L_Latest</f>
        <v>6.7190000000000003</v>
      </c>
      <c r="R108" s="44">
        <f>A130144324T_Latest</f>
        <v>5.7389999999999999</v>
      </c>
      <c r="S108" s="44">
        <f>A130127804K_Latest</f>
        <v>16.914000000000001</v>
      </c>
      <c r="T108" s="44">
        <f>A130158044J_Latest</f>
        <v>9.4359999999999999</v>
      </c>
      <c r="U108" s="44">
        <f>A130142924K_Latest</f>
        <v>7.4779999999999998</v>
      </c>
      <c r="V108" s="44">
        <f>A130128084T_Latest</f>
        <v>4.5940000000000003</v>
      </c>
      <c r="W108" s="44">
        <f>A130158324A_Latest</f>
        <v>2.758</v>
      </c>
      <c r="X108" s="44">
        <f>A130143204F_Latest</f>
        <v>1.837</v>
      </c>
      <c r="Y108" s="44">
        <f>A130128364K_Latest</f>
        <v>1.238</v>
      </c>
      <c r="Z108" s="44">
        <f>A130158604V_Latest</f>
        <v>0.66300000000000003</v>
      </c>
      <c r="AA108" s="44">
        <f>A130143484K_Latest</f>
        <v>0.57499999999999996</v>
      </c>
      <c r="AB108" s="44">
        <f>A130127244X_Latest</f>
        <v>2.4260000000000002</v>
      </c>
      <c r="AC108" s="44">
        <f>A130157484V_Latest</f>
        <v>1.163</v>
      </c>
      <c r="AD108" s="44">
        <f>A130142364X_Latest</f>
        <v>1.2629999999999999</v>
      </c>
    </row>
    <row r="109" spans="1:31" hidden="1">
      <c r="A109" s="61"/>
      <c r="B109" s="60" t="s">
        <v>3019</v>
      </c>
      <c r="C109" s="73">
        <v>34</v>
      </c>
      <c r="D109" s="44">
        <f>A130126916K_Latest</f>
        <v>192.45500000000001</v>
      </c>
      <c r="E109" s="44">
        <f>A130157156J_Latest</f>
        <v>99.593000000000004</v>
      </c>
      <c r="F109" s="44">
        <f>A130142036L_Latest</f>
        <v>92.861999999999995</v>
      </c>
      <c r="G109" s="44">
        <f>A130128596W_Latest</f>
        <v>61.518999999999998</v>
      </c>
      <c r="H109" s="44">
        <f>A130158836F_Latest</f>
        <v>33.847999999999999</v>
      </c>
      <c r="I109" s="44">
        <f>A130143716K_Latest</f>
        <v>27.670999999999999</v>
      </c>
      <c r="J109" s="44">
        <f>A130127476K_Latest</f>
        <v>45.332999999999998</v>
      </c>
      <c r="K109" s="44">
        <f>A130157716V_Latest</f>
        <v>21.38</v>
      </c>
      <c r="L109" s="44">
        <f>A130142596K_Latest</f>
        <v>23.952999999999999</v>
      </c>
      <c r="M109" s="44">
        <f>A130128876R_Latest</f>
        <v>39.991</v>
      </c>
      <c r="N109" s="44">
        <f>A130159116A_Latest</f>
        <v>21.693999999999999</v>
      </c>
      <c r="O109" s="44">
        <f>A130143996R_Latest</f>
        <v>18.297000000000001</v>
      </c>
      <c r="P109" s="44">
        <f>A130129156K_Latest</f>
        <v>14.401999999999999</v>
      </c>
      <c r="Q109" s="44">
        <f>A130159396F_Latest</f>
        <v>7.2359999999999998</v>
      </c>
      <c r="R109" s="44">
        <f>A130144276K_Latest</f>
        <v>7.1660000000000004</v>
      </c>
      <c r="S109" s="44">
        <f>A130127756C_Latest</f>
        <v>22.888000000000002</v>
      </c>
      <c r="T109" s="44">
        <f>A130157996X_Latest</f>
        <v>11.025</v>
      </c>
      <c r="U109" s="44">
        <f>A130142876C_Latest</f>
        <v>11.863</v>
      </c>
      <c r="V109" s="44">
        <f>A130128036X_Latest</f>
        <v>3.6579999999999999</v>
      </c>
      <c r="W109" s="44">
        <f>A130158276V_Latest</f>
        <v>2.1059999999999999</v>
      </c>
      <c r="X109" s="44">
        <f>A130143156X_Latest</f>
        <v>1.552</v>
      </c>
      <c r="Y109" s="44">
        <f>A130128316T_Latest</f>
        <v>2.1709999999999998</v>
      </c>
      <c r="Z109" s="44">
        <f>A130158556L_Latest</f>
        <v>0.99</v>
      </c>
      <c r="AA109" s="44">
        <f>A130143436T_Latest</f>
        <v>1.181</v>
      </c>
      <c r="AB109" s="44">
        <f>A130127196T_Latest</f>
        <v>2.492</v>
      </c>
      <c r="AC109" s="44">
        <f>A130157436A_Latest</f>
        <v>1.3129999999999999</v>
      </c>
      <c r="AD109" s="44">
        <f>A130142316F_Latest</f>
        <v>1.179</v>
      </c>
    </row>
    <row r="110" spans="1:31" hidden="1">
      <c r="A110" s="61"/>
      <c r="B110" s="62" t="s">
        <v>3020</v>
      </c>
      <c r="C110" s="73">
        <v>35</v>
      </c>
      <c r="D110" s="44">
        <f>A130126924K_Latest</f>
        <v>30.050999999999998</v>
      </c>
      <c r="E110" s="44">
        <f>A130157164J_Latest</f>
        <v>12.448</v>
      </c>
      <c r="F110" s="44">
        <f>A130142044L_Latest</f>
        <v>17.603999999999999</v>
      </c>
      <c r="G110" s="44">
        <f>A130128604K_Latest</f>
        <v>11.351000000000001</v>
      </c>
      <c r="H110" s="44">
        <f>A130158844F_Latest</f>
        <v>5.8289999999999997</v>
      </c>
      <c r="I110" s="44">
        <f>A130143724K_Latest</f>
        <v>5.5209999999999999</v>
      </c>
      <c r="J110" s="44">
        <f>A130127484K_Latest</f>
        <v>6.5410000000000004</v>
      </c>
      <c r="K110" s="44">
        <f>A130157724V_Latest</f>
        <v>3.0830000000000002</v>
      </c>
      <c r="L110" s="44">
        <f>A130142604X_Latest</f>
        <v>3.4569999999999999</v>
      </c>
      <c r="M110" s="44">
        <f>A130128884R_Latest</f>
        <v>5.3920000000000003</v>
      </c>
      <c r="N110" s="44">
        <f>A130159124A_Latest</f>
        <v>0.44700000000000001</v>
      </c>
      <c r="O110" s="44">
        <f>A130144004F_Latest</f>
        <v>4.9450000000000003</v>
      </c>
      <c r="P110" s="44">
        <f>A130129164K_Latest</f>
        <v>2.0299999999999998</v>
      </c>
      <c r="Q110" s="44">
        <f>A130159404V_Latest</f>
        <v>1.0349999999999999</v>
      </c>
      <c r="R110" s="44">
        <f>A130144284K_Latest</f>
        <v>0.995</v>
      </c>
      <c r="S110" s="44">
        <f>A130127764C_Latest</f>
        <v>4.1239999999999997</v>
      </c>
      <c r="T110" s="44">
        <f>A130158004R_Latest</f>
        <v>2.0529999999999999</v>
      </c>
      <c r="U110" s="44">
        <f>A130142884C_Latest</f>
        <v>2.0699999999999998</v>
      </c>
      <c r="V110" s="44">
        <f>A130128044X_Latest</f>
        <v>0.252</v>
      </c>
      <c r="W110" s="44">
        <f>A130158284V_Latest</f>
        <v>0</v>
      </c>
      <c r="X110" s="44">
        <f>A130143164X_Latest</f>
        <v>0.252</v>
      </c>
      <c r="Y110" s="44">
        <f>A130128324T_Latest</f>
        <v>0.13</v>
      </c>
      <c r="Z110" s="44">
        <f>A130158564L_Latest</f>
        <v>0</v>
      </c>
      <c r="AA110" s="44">
        <f>A130143444T_Latest</f>
        <v>0.13</v>
      </c>
      <c r="AB110" s="44">
        <f>A130127204F_Latest</f>
        <v>0.23200000000000001</v>
      </c>
      <c r="AC110" s="44">
        <f>A130157444A_Latest</f>
        <v>0</v>
      </c>
      <c r="AD110" s="44">
        <f>A130142324F_Latest</f>
        <v>0.23200000000000001</v>
      </c>
    </row>
    <row r="111" spans="1:31" hidden="1">
      <c r="A111" s="61"/>
      <c r="B111" s="60" t="s">
        <v>3021</v>
      </c>
      <c r="C111" s="73">
        <v>36</v>
      </c>
      <c r="D111" s="44">
        <f>A130127012L_Latest</f>
        <v>341.41399999999999</v>
      </c>
      <c r="E111" s="44">
        <f>A130157252J_Latest</f>
        <v>182.483</v>
      </c>
      <c r="F111" s="44">
        <f>A130142132L_Latest</f>
        <v>158.93100000000001</v>
      </c>
      <c r="G111" s="44">
        <f>A130128692W_Latest</f>
        <v>97.117999999999995</v>
      </c>
      <c r="H111" s="44">
        <f>A130158932F_Latest</f>
        <v>52.975999999999999</v>
      </c>
      <c r="I111" s="44">
        <f>A130143812K_Latest</f>
        <v>44.142000000000003</v>
      </c>
      <c r="J111" s="44">
        <f>A130127572K_Latest</f>
        <v>80.683000000000007</v>
      </c>
      <c r="K111" s="44">
        <f>A130157812V_Latest</f>
        <v>44.137999999999998</v>
      </c>
      <c r="L111" s="44">
        <f>A130142692K_Latest</f>
        <v>36.545999999999999</v>
      </c>
      <c r="M111" s="44">
        <f>A130128972R_Latest</f>
        <v>74.546000000000006</v>
      </c>
      <c r="N111" s="44">
        <f>A130159212A_Latest</f>
        <v>36.804000000000002</v>
      </c>
      <c r="O111" s="44">
        <f>A130144092T_Latest</f>
        <v>37.741999999999997</v>
      </c>
      <c r="P111" s="44">
        <f>A130129252K_Latest</f>
        <v>24.670999999999999</v>
      </c>
      <c r="Q111" s="44">
        <f>A130159492F_Latest</f>
        <v>12.898999999999999</v>
      </c>
      <c r="R111" s="44">
        <f>A130144372K_Latest</f>
        <v>11.772</v>
      </c>
      <c r="S111" s="44">
        <f>A130127852C_Latest</f>
        <v>44.676000000000002</v>
      </c>
      <c r="T111" s="44">
        <f>A130158092A_Latest</f>
        <v>23.992999999999999</v>
      </c>
      <c r="U111" s="44">
        <f>A130142972C_Latest</f>
        <v>20.681999999999999</v>
      </c>
      <c r="V111" s="44">
        <f>A130128132X_Latest</f>
        <v>10.677</v>
      </c>
      <c r="W111" s="44">
        <f>A130158372V_Latest</f>
        <v>6.0129999999999999</v>
      </c>
      <c r="X111" s="44">
        <f>A130143252X_Latest</f>
        <v>4.665</v>
      </c>
      <c r="Y111" s="44">
        <f>A130128412T_Latest</f>
        <v>2.819</v>
      </c>
      <c r="Z111" s="44">
        <f>A130158652L_Latest</f>
        <v>1.405</v>
      </c>
      <c r="AA111" s="44">
        <f>A130143532T_Latest</f>
        <v>1.4139999999999999</v>
      </c>
      <c r="AB111" s="44">
        <f>A130127292T_Latest</f>
        <v>6.2229999999999999</v>
      </c>
      <c r="AC111" s="44">
        <f>A130157532A_Latest</f>
        <v>4.2539999999999996</v>
      </c>
      <c r="AD111" s="44">
        <f>A130142412F_Latest</f>
        <v>1.9690000000000001</v>
      </c>
    </row>
    <row r="112" spans="1:31" hidden="1">
      <c r="A112" s="59" t="s">
        <v>3004</v>
      </c>
      <c r="B112" s="81"/>
      <c r="C112" s="73">
        <v>37</v>
      </c>
      <c r="D112" s="44">
        <f>A130126756K_Latest</f>
        <v>21244.041000000001</v>
      </c>
      <c r="E112" s="44">
        <f>A130156996F_Latest</f>
        <v>10471.966</v>
      </c>
      <c r="F112" s="44">
        <f>A130141876K_Latest</f>
        <v>10772.075000000001</v>
      </c>
      <c r="G112" s="44">
        <f>A130128436K_Latest</f>
        <v>6670.201</v>
      </c>
      <c r="H112" s="44">
        <f>A130158676F_Latest</f>
        <v>3297.7130000000002</v>
      </c>
      <c r="I112" s="44">
        <f>A130143556K_Latest</f>
        <v>3372.4879999999998</v>
      </c>
      <c r="J112" s="44">
        <f>A130127316X_Latest</f>
        <v>5467.7250000000004</v>
      </c>
      <c r="K112" s="44">
        <f>A130157556V_Latest</f>
        <v>2688.02</v>
      </c>
      <c r="L112" s="44">
        <f>A130142436X_Latest</f>
        <v>2779.7049999999999</v>
      </c>
      <c r="M112" s="44">
        <f>A130128716C_Latest</f>
        <v>4310.2309999999998</v>
      </c>
      <c r="N112" s="44">
        <f>A130158956X_Latest</f>
        <v>2113.2449999999999</v>
      </c>
      <c r="O112" s="44">
        <f>A130143836C_Latest</f>
        <v>2196.9870000000001</v>
      </c>
      <c r="P112" s="44">
        <f>A130128996J_Latest</f>
        <v>1507.0250000000001</v>
      </c>
      <c r="Q112" s="44">
        <f>A130159236V_Latest</f>
        <v>740.50099999999998</v>
      </c>
      <c r="R112" s="44">
        <f>A130144116X_Latest</f>
        <v>766.52499999999998</v>
      </c>
      <c r="S112" s="44">
        <f>A130127596C_Latest</f>
        <v>2262.7150000000001</v>
      </c>
      <c r="T112" s="44">
        <f>A130157836L_Latest</f>
        <v>1128.0809999999999</v>
      </c>
      <c r="U112" s="44">
        <f>A130142716T_Latest</f>
        <v>1134.635</v>
      </c>
      <c r="V112" s="44">
        <f>A130127876W_Latest</f>
        <v>477.85500000000002</v>
      </c>
      <c r="W112" s="44">
        <f>A130158116J_Latest</f>
        <v>235.95400000000001</v>
      </c>
      <c r="X112" s="44">
        <f>A130142996W_Latest</f>
        <v>241.90100000000001</v>
      </c>
      <c r="Y112" s="44">
        <f>A130128156T_Latest</f>
        <v>174.10499999999999</v>
      </c>
      <c r="Z112" s="44">
        <f>A130158396L_Latest</f>
        <v>86.956000000000003</v>
      </c>
      <c r="AA112" s="44">
        <f>A130143276T_Latest</f>
        <v>87.149000000000001</v>
      </c>
      <c r="AB112" s="44">
        <f>A130127036F_Latest</f>
        <v>374.18400000000003</v>
      </c>
      <c r="AC112" s="44">
        <f>A130157276A_Latest</f>
        <v>181.49700000000001</v>
      </c>
      <c r="AD112" s="44">
        <f>A130142156F_Latest</f>
        <v>192.68700000000001</v>
      </c>
    </row>
    <row r="113" spans="1:58" hidden="1">
      <c r="A113" s="68"/>
      <c r="B113" s="47"/>
      <c r="C113" s="47"/>
      <c r="D113" s="44"/>
      <c r="E113" s="44"/>
      <c r="F113" s="44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</row>
    <row r="114" spans="1:58" hidden="1">
      <c r="A114" s="68"/>
      <c r="B114" s="47"/>
      <c r="C114" s="47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</row>
    <row r="115" spans="1:58" hidden="1">
      <c r="A115" s="68"/>
      <c r="B115" s="47"/>
      <c r="C115" s="47"/>
      <c r="D115" s="44"/>
      <c r="E115" s="44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</row>
    <row r="116" spans="1:58" hidden="1">
      <c r="A116" s="68"/>
      <c r="B116" s="47"/>
      <c r="C116" s="47"/>
      <c r="D116" s="44"/>
      <c r="E116" s="44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</row>
    <row r="117" spans="1:58" hidden="1">
      <c r="A117" s="68"/>
      <c r="B117" s="47"/>
      <c r="C117" s="47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</row>
    <row r="118" spans="1:58" hidden="1">
      <c r="A118" s="68"/>
      <c r="B118" s="47"/>
      <c r="C118" s="47"/>
      <c r="D118" s="44"/>
      <c r="E118" s="44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</row>
    <row r="119" spans="1:58" hidden="1">
      <c r="A119" s="68"/>
      <c r="B119" s="47"/>
      <c r="C119" s="47"/>
      <c r="D119" s="44"/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</row>
    <row r="120" spans="1:58" hidden="1">
      <c r="A120" s="68"/>
      <c r="B120" s="47"/>
      <c r="C120" s="47"/>
      <c r="D120" s="44"/>
      <c r="E120" s="44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</row>
    <row r="121" spans="1:58" hidden="1">
      <c r="A121" s="68"/>
      <c r="B121" s="47"/>
      <c r="C121" s="47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</row>
    <row r="122" spans="1:58" hidden="1">
      <c r="A122" s="71"/>
      <c r="B122" s="70"/>
      <c r="C122" s="70"/>
      <c r="D122" s="73">
        <v>1</v>
      </c>
      <c r="E122" s="73">
        <v>2</v>
      </c>
      <c r="F122" s="73">
        <v>3</v>
      </c>
      <c r="G122" s="73">
        <v>4</v>
      </c>
      <c r="H122" s="73">
        <v>5</v>
      </c>
      <c r="I122" s="73">
        <v>6</v>
      </c>
      <c r="J122" s="73">
        <v>7</v>
      </c>
      <c r="K122" s="73">
        <v>8</v>
      </c>
      <c r="L122" s="73">
        <v>9</v>
      </c>
      <c r="M122" s="73">
        <v>10</v>
      </c>
      <c r="N122" s="73">
        <v>11</v>
      </c>
      <c r="O122" s="73">
        <v>12</v>
      </c>
      <c r="P122" s="73">
        <v>13</v>
      </c>
      <c r="Q122" s="73">
        <v>14</v>
      </c>
      <c r="R122" s="73">
        <v>15</v>
      </c>
      <c r="S122" s="73">
        <v>16</v>
      </c>
      <c r="T122" s="73">
        <v>17</v>
      </c>
      <c r="U122" s="73">
        <v>18</v>
      </c>
      <c r="V122" s="73">
        <v>19</v>
      </c>
      <c r="W122" s="73">
        <v>20</v>
      </c>
      <c r="X122" s="73">
        <v>21</v>
      </c>
      <c r="Y122" s="73">
        <v>22</v>
      </c>
      <c r="Z122" s="73">
        <v>23</v>
      </c>
      <c r="AA122" s="73">
        <v>24</v>
      </c>
      <c r="AB122" s="73">
        <v>25</v>
      </c>
      <c r="AC122" s="73">
        <v>26</v>
      </c>
      <c r="AD122" s="73">
        <v>27</v>
      </c>
    </row>
    <row r="123" spans="1:58" ht="15" hidden="1" customHeight="1">
      <c r="A123" s="35"/>
      <c r="B123" s="35"/>
      <c r="C123" s="35"/>
      <c r="D123" s="95" t="s">
        <v>3028</v>
      </c>
      <c r="E123" s="95"/>
      <c r="F123" s="95"/>
      <c r="G123" s="95" t="s">
        <v>3029</v>
      </c>
      <c r="H123" s="95"/>
      <c r="I123" s="95"/>
      <c r="J123" s="95" t="s">
        <v>3030</v>
      </c>
      <c r="K123" s="95"/>
      <c r="L123" s="95"/>
      <c r="M123" s="95" t="s">
        <v>3031</v>
      </c>
      <c r="N123" s="95"/>
      <c r="O123" s="95"/>
      <c r="P123" s="95" t="s">
        <v>3032</v>
      </c>
      <c r="Q123" s="95"/>
      <c r="R123" s="95"/>
      <c r="S123" s="95" t="s">
        <v>3033</v>
      </c>
      <c r="T123" s="95"/>
      <c r="U123" s="95"/>
      <c r="V123" s="95" t="s">
        <v>3034</v>
      </c>
      <c r="W123" s="95"/>
      <c r="X123" s="95"/>
      <c r="Y123" s="95" t="s">
        <v>3035</v>
      </c>
      <c r="Z123" s="95"/>
      <c r="AA123" s="95"/>
      <c r="AB123" s="95" t="s">
        <v>3036</v>
      </c>
      <c r="AC123" s="95"/>
      <c r="AD123" s="95"/>
    </row>
    <row r="124" spans="1:58" hidden="1">
      <c r="A124" s="35"/>
      <c r="B124" s="35"/>
      <c r="C124" s="35"/>
      <c r="D124" s="36" t="s">
        <v>2980</v>
      </c>
      <c r="E124" s="36" t="s">
        <v>2981</v>
      </c>
      <c r="F124" s="36" t="s">
        <v>2982</v>
      </c>
      <c r="G124" s="36" t="s">
        <v>2980</v>
      </c>
      <c r="H124" s="36" t="s">
        <v>2981</v>
      </c>
      <c r="I124" s="36" t="s">
        <v>2982</v>
      </c>
      <c r="J124" s="36" t="s">
        <v>2980</v>
      </c>
      <c r="K124" s="36" t="s">
        <v>2981</v>
      </c>
      <c r="L124" s="36" t="s">
        <v>2982</v>
      </c>
      <c r="M124" s="36" t="s">
        <v>2980</v>
      </c>
      <c r="N124" s="36" t="s">
        <v>2981</v>
      </c>
      <c r="O124" s="36" t="s">
        <v>2982</v>
      </c>
      <c r="P124" s="36" t="s">
        <v>2980</v>
      </c>
      <c r="Q124" s="36" t="s">
        <v>2981</v>
      </c>
      <c r="R124" s="36" t="s">
        <v>2982</v>
      </c>
      <c r="S124" s="36" t="s">
        <v>2980</v>
      </c>
      <c r="T124" s="36" t="s">
        <v>2981</v>
      </c>
      <c r="U124" s="36" t="s">
        <v>2982</v>
      </c>
      <c r="V124" s="36" t="s">
        <v>2980</v>
      </c>
      <c r="W124" s="36" t="s">
        <v>2981</v>
      </c>
      <c r="X124" s="36" t="s">
        <v>2982</v>
      </c>
      <c r="Y124" s="36" t="s">
        <v>2980</v>
      </c>
      <c r="Z124" s="36" t="s">
        <v>2981</v>
      </c>
      <c r="AA124" s="36" t="s">
        <v>2982</v>
      </c>
      <c r="AB124" s="36" t="s">
        <v>2980</v>
      </c>
      <c r="AC124" s="36" t="s">
        <v>2981</v>
      </c>
      <c r="AD124" s="36" t="s">
        <v>2982</v>
      </c>
    </row>
    <row r="125" spans="1:58" hidden="1">
      <c r="A125" s="79" t="s">
        <v>2984</v>
      </c>
      <c r="B125" s="80"/>
      <c r="C125" s="82"/>
      <c r="D125" s="38" t="s">
        <v>2983</v>
      </c>
      <c r="E125" s="38" t="s">
        <v>2983</v>
      </c>
      <c r="F125" s="38" t="s">
        <v>2983</v>
      </c>
      <c r="G125" s="38" t="s">
        <v>2983</v>
      </c>
      <c r="H125" s="38" t="s">
        <v>2983</v>
      </c>
      <c r="I125" s="38" t="s">
        <v>2983</v>
      </c>
      <c r="J125" s="38" t="s">
        <v>2983</v>
      </c>
      <c r="K125" s="38" t="s">
        <v>2983</v>
      </c>
      <c r="L125" s="38" t="s">
        <v>2983</v>
      </c>
      <c r="M125" s="38" t="s">
        <v>2983</v>
      </c>
      <c r="N125" s="38" t="s">
        <v>2983</v>
      </c>
      <c r="O125" s="38" t="s">
        <v>2983</v>
      </c>
      <c r="P125" s="38" t="s">
        <v>2983</v>
      </c>
      <c r="Q125" s="38" t="s">
        <v>2983</v>
      </c>
      <c r="R125" s="38" t="s">
        <v>2983</v>
      </c>
      <c r="S125" s="38" t="s">
        <v>2983</v>
      </c>
      <c r="T125" s="38" t="s">
        <v>2983</v>
      </c>
      <c r="U125" s="38" t="s">
        <v>2983</v>
      </c>
      <c r="V125" s="38" t="s">
        <v>2983</v>
      </c>
      <c r="W125" s="38" t="s">
        <v>2983</v>
      </c>
      <c r="X125" s="38" t="s">
        <v>2983</v>
      </c>
      <c r="Y125" s="38" t="s">
        <v>2983</v>
      </c>
      <c r="Z125" s="38" t="s">
        <v>2983</v>
      </c>
      <c r="AA125" s="38" t="s">
        <v>2983</v>
      </c>
      <c r="AB125" s="38" t="s">
        <v>2983</v>
      </c>
      <c r="AC125" s="38" t="s">
        <v>2983</v>
      </c>
      <c r="AD125" s="38" t="s">
        <v>2983</v>
      </c>
    </row>
    <row r="126" spans="1:58" hidden="1">
      <c r="A126" s="42" t="s">
        <v>2985</v>
      </c>
      <c r="B126" s="43"/>
      <c r="C126" s="43"/>
    </row>
    <row r="127" spans="1:58" hidden="1">
      <c r="A127" s="43"/>
      <c r="B127" s="47" t="s">
        <v>2986</v>
      </c>
      <c r="C127" s="73">
        <v>1</v>
      </c>
      <c r="D127" s="19" t="s">
        <v>265</v>
      </c>
      <c r="E127" s="19" t="s">
        <v>266</v>
      </c>
      <c r="F127" s="19" t="s">
        <v>267</v>
      </c>
      <c r="G127" s="19" t="s">
        <v>1397</v>
      </c>
      <c r="H127" s="19" t="s">
        <v>1398</v>
      </c>
      <c r="I127" s="19" t="s">
        <v>1399</v>
      </c>
      <c r="J127" s="19" t="s">
        <v>1502</v>
      </c>
      <c r="K127" s="19" t="s">
        <v>1503</v>
      </c>
      <c r="L127" s="19" t="s">
        <v>1504</v>
      </c>
      <c r="M127" s="19" t="s">
        <v>1857</v>
      </c>
      <c r="N127" s="19" t="s">
        <v>1858</v>
      </c>
      <c r="O127" s="19" t="s">
        <v>1859</v>
      </c>
      <c r="P127" s="19" t="s">
        <v>1962</v>
      </c>
      <c r="Q127" s="19" t="s">
        <v>1963</v>
      </c>
      <c r="R127" s="19" t="s">
        <v>1964</v>
      </c>
      <c r="S127" s="19" t="s">
        <v>2317</v>
      </c>
      <c r="T127" s="19" t="s">
        <v>2318</v>
      </c>
      <c r="U127" s="19" t="s">
        <v>2319</v>
      </c>
      <c r="V127" s="19" t="s">
        <v>2422</v>
      </c>
      <c r="W127" s="19" t="s">
        <v>2423</v>
      </c>
      <c r="X127" s="19" t="s">
        <v>2424</v>
      </c>
      <c r="Y127" s="19" t="s">
        <v>2747</v>
      </c>
      <c r="Z127" s="19" t="s">
        <v>2748</v>
      </c>
      <c r="AA127" s="19" t="s">
        <v>2749</v>
      </c>
      <c r="AB127" s="19" t="s">
        <v>2852</v>
      </c>
      <c r="AC127" s="19" t="s">
        <v>2853</v>
      </c>
      <c r="AD127" s="19" t="s">
        <v>2854</v>
      </c>
      <c r="AE127" s="73"/>
      <c r="AF127" t="str">
        <f>"="&amp;D127&amp;"_Latest"</f>
        <v>=A130126972C_Latest</v>
      </c>
      <c r="AG127" t="str">
        <f t="shared" ref="AG127:BF136" si="0">"="&amp;E127&amp;"_Latest"</f>
        <v>=A130157212R_Latest</v>
      </c>
      <c r="AH127" t="str">
        <f t="shared" si="0"/>
        <v>=A130142092F_Latest</v>
      </c>
      <c r="AI127" t="str">
        <f t="shared" si="0"/>
        <v>=A130128652C_Latest</v>
      </c>
      <c r="AJ127" t="str">
        <f t="shared" si="0"/>
        <v>=A130158892X_Latest</v>
      </c>
      <c r="AK127" t="str">
        <f t="shared" si="0"/>
        <v>=A130143772C_Latest</v>
      </c>
      <c r="AL127" t="str">
        <f t="shared" si="0"/>
        <v>=A130127532T_Latest</v>
      </c>
      <c r="AM127" t="str">
        <f t="shared" si="0"/>
        <v>=A130157772L_Latest</v>
      </c>
      <c r="AN127" t="str">
        <f t="shared" si="0"/>
        <v>=A130142652T_Latest</v>
      </c>
      <c r="AO127" t="str">
        <f t="shared" si="0"/>
        <v>=A130128932W_Latest</v>
      </c>
      <c r="AP127" t="str">
        <f t="shared" si="0"/>
        <v>=A130159172V_Latest</v>
      </c>
      <c r="AQ127" t="str">
        <f t="shared" si="0"/>
        <v>=A130144052X_Latest</v>
      </c>
      <c r="AR127" t="str">
        <f t="shared" si="0"/>
        <v>=A130129212T_Latest</v>
      </c>
      <c r="AS127" t="str">
        <f t="shared" si="0"/>
        <v>=A130159452L_Latest</v>
      </c>
      <c r="AT127" t="str">
        <f t="shared" si="0"/>
        <v>=A130144332T_Latest</v>
      </c>
      <c r="AU127" t="str">
        <f t="shared" si="0"/>
        <v>=A130127812K_Latest</v>
      </c>
      <c r="AV127" t="str">
        <f t="shared" si="0"/>
        <v>=A130158052J_Latest</v>
      </c>
      <c r="AW127" t="str">
        <f t="shared" si="0"/>
        <v>=A130142932K_Latest</v>
      </c>
      <c r="AX127" t="str">
        <f t="shared" si="0"/>
        <v>=A130128092T_Latest</v>
      </c>
      <c r="AY127" t="str">
        <f t="shared" si="0"/>
        <v>=A130158332A_Latest</v>
      </c>
      <c r="AZ127" t="str">
        <f t="shared" si="0"/>
        <v>=A130143212F_Latest</v>
      </c>
      <c r="BA127" t="str">
        <f t="shared" si="0"/>
        <v>=A130128372K_Latest</v>
      </c>
      <c r="BB127" t="str">
        <f t="shared" si="0"/>
        <v>=A130158612V_Latest</v>
      </c>
      <c r="BC127" t="str">
        <f t="shared" si="0"/>
        <v>=A130143492K_Latest</v>
      </c>
      <c r="BD127" t="str">
        <f t="shared" si="0"/>
        <v>=A130127252X_Latest</v>
      </c>
      <c r="BE127" t="str">
        <f t="shared" si="0"/>
        <v>=A130157492V_Latest</v>
      </c>
      <c r="BF127" t="str">
        <f t="shared" si="0"/>
        <v>=A130142372X_Latest</v>
      </c>
    </row>
    <row r="128" spans="1:58" hidden="1">
      <c r="A128" s="43"/>
      <c r="B128" s="48" t="s">
        <v>2987</v>
      </c>
      <c r="C128" s="73">
        <v>2</v>
      </c>
      <c r="D128" s="19" t="s">
        <v>268</v>
      </c>
      <c r="E128" s="19" t="s">
        <v>269</v>
      </c>
      <c r="F128" s="19" t="s">
        <v>270</v>
      </c>
      <c r="G128" s="19" t="s">
        <v>1400</v>
      </c>
      <c r="H128" s="19" t="s">
        <v>1401</v>
      </c>
      <c r="I128" s="19" t="s">
        <v>1402</v>
      </c>
      <c r="J128" s="19" t="s">
        <v>1505</v>
      </c>
      <c r="K128" s="19" t="s">
        <v>1506</v>
      </c>
      <c r="L128" s="19" t="s">
        <v>1507</v>
      </c>
      <c r="M128" s="19" t="s">
        <v>1860</v>
      </c>
      <c r="N128" s="19" t="s">
        <v>1861</v>
      </c>
      <c r="O128" s="19" t="s">
        <v>1862</v>
      </c>
      <c r="P128" s="19" t="s">
        <v>1965</v>
      </c>
      <c r="Q128" s="19" t="s">
        <v>1966</v>
      </c>
      <c r="R128" s="19" t="s">
        <v>1967</v>
      </c>
      <c r="S128" s="19" t="s">
        <v>2320</v>
      </c>
      <c r="T128" s="19" t="s">
        <v>2321</v>
      </c>
      <c r="U128" s="19" t="s">
        <v>2322</v>
      </c>
      <c r="V128" s="19" t="s">
        <v>2425</v>
      </c>
      <c r="W128" s="19" t="s">
        <v>2426</v>
      </c>
      <c r="X128" s="19" t="s">
        <v>2427</v>
      </c>
      <c r="Y128" s="19" t="s">
        <v>2750</v>
      </c>
      <c r="Z128" s="19" t="s">
        <v>2751</v>
      </c>
      <c r="AA128" s="19" t="s">
        <v>2752</v>
      </c>
      <c r="AB128" s="19" t="s">
        <v>2855</v>
      </c>
      <c r="AC128" s="19" t="s">
        <v>2856</v>
      </c>
      <c r="AD128" s="19" t="s">
        <v>2857</v>
      </c>
      <c r="AE128" s="73"/>
      <c r="AF128" t="str">
        <f t="shared" ref="AF128:AU154" si="1">"="&amp;D128&amp;"_Latest"</f>
        <v>=A130126868C_Latest</v>
      </c>
      <c r="AG128" t="str">
        <f t="shared" si="0"/>
        <v>=A130157108R_Latest</v>
      </c>
      <c r="AH128" t="str">
        <f t="shared" si="0"/>
        <v>=A130141988C_Latest</v>
      </c>
      <c r="AI128" t="str">
        <f t="shared" si="0"/>
        <v>=A130128548C_Latest</v>
      </c>
      <c r="AJ128" t="str">
        <f t="shared" si="0"/>
        <v>=A130158788X_Latest</v>
      </c>
      <c r="AK128" t="str">
        <f t="shared" si="0"/>
        <v>=A130143668C_Latest</v>
      </c>
      <c r="AL128" t="str">
        <f t="shared" si="0"/>
        <v>=A130127428T_Latest</v>
      </c>
      <c r="AM128" t="str">
        <f t="shared" si="0"/>
        <v>=A130157668L_Latest</v>
      </c>
      <c r="AN128" t="str">
        <f t="shared" si="0"/>
        <v>=A130142548T_Latest</v>
      </c>
      <c r="AO128" t="str">
        <f t="shared" si="0"/>
        <v>=A130128828W_Latest</v>
      </c>
      <c r="AP128" t="str">
        <f t="shared" si="0"/>
        <v>=A130159068V_Latest</v>
      </c>
      <c r="AQ128" t="str">
        <f t="shared" si="0"/>
        <v>=A130143948W_Latest</v>
      </c>
      <c r="AR128" t="str">
        <f t="shared" si="0"/>
        <v>=A130129108T_Latest</v>
      </c>
      <c r="AS128" t="str">
        <f t="shared" si="0"/>
        <v>=A130159348L_Latest</v>
      </c>
      <c r="AT128" t="str">
        <f t="shared" si="0"/>
        <v>=A130144228T_Latest</v>
      </c>
      <c r="AU128" t="str">
        <f t="shared" si="0"/>
        <v>=A130127708K_Latest</v>
      </c>
      <c r="AV128" t="str">
        <f t="shared" si="0"/>
        <v>=A130157948F_Latest</v>
      </c>
      <c r="AW128" t="str">
        <f t="shared" si="0"/>
        <v>=A130142828K_Latest</v>
      </c>
      <c r="AX128" t="str">
        <f t="shared" si="0"/>
        <v>=A130127988R_Latest</v>
      </c>
      <c r="AY128" t="str">
        <f t="shared" si="0"/>
        <v>=A130158228A_Latest</v>
      </c>
      <c r="AZ128" t="str">
        <f t="shared" si="0"/>
        <v>=A130143108F_Latest</v>
      </c>
      <c r="BA128" t="str">
        <f t="shared" si="0"/>
        <v>=A130128268K_Latest</v>
      </c>
      <c r="BB128" t="str">
        <f t="shared" si="0"/>
        <v>=A130158508V_Latest</v>
      </c>
      <c r="BC128" t="str">
        <f t="shared" si="0"/>
        <v>=A130143388K_Latest</v>
      </c>
      <c r="BD128" t="str">
        <f t="shared" si="0"/>
        <v>=A130127148X_Latest</v>
      </c>
      <c r="BE128" t="str">
        <f t="shared" si="0"/>
        <v>=A130157388V_Latest</v>
      </c>
      <c r="BF128" t="str">
        <f t="shared" si="0"/>
        <v>=A130142268X_Latest</v>
      </c>
    </row>
    <row r="129" spans="1:58" hidden="1">
      <c r="A129" s="43"/>
      <c r="B129" s="48" t="s">
        <v>2988</v>
      </c>
      <c r="C129" s="73">
        <v>3</v>
      </c>
      <c r="D129" s="19" t="s">
        <v>271</v>
      </c>
      <c r="E129" s="19" t="s">
        <v>272</v>
      </c>
      <c r="F129" s="19" t="s">
        <v>273</v>
      </c>
      <c r="G129" s="19" t="s">
        <v>1403</v>
      </c>
      <c r="H129" s="19" t="s">
        <v>1404</v>
      </c>
      <c r="I129" s="19" t="s">
        <v>1405</v>
      </c>
      <c r="J129" s="19" t="s">
        <v>1508</v>
      </c>
      <c r="K129" s="19" t="s">
        <v>1509</v>
      </c>
      <c r="L129" s="19" t="s">
        <v>1510</v>
      </c>
      <c r="M129" s="19" t="s">
        <v>1863</v>
      </c>
      <c r="N129" s="19" t="s">
        <v>1864</v>
      </c>
      <c r="O129" s="19" t="s">
        <v>1865</v>
      </c>
      <c r="P129" s="19" t="s">
        <v>1968</v>
      </c>
      <c r="Q129" s="19" t="s">
        <v>1969</v>
      </c>
      <c r="R129" s="19" t="s">
        <v>1970</v>
      </c>
      <c r="S129" s="19" t="s">
        <v>2323</v>
      </c>
      <c r="T129" s="19" t="s">
        <v>2324</v>
      </c>
      <c r="U129" s="19" t="s">
        <v>2325</v>
      </c>
      <c r="V129" s="19" t="s">
        <v>2428</v>
      </c>
      <c r="W129" s="19" t="s">
        <v>2429</v>
      </c>
      <c r="X129" s="19" t="s">
        <v>2430</v>
      </c>
      <c r="Y129" s="19" t="s">
        <v>2753</v>
      </c>
      <c r="Z129" s="19" t="s">
        <v>2754</v>
      </c>
      <c r="AA129" s="19" t="s">
        <v>2755</v>
      </c>
      <c r="AB129" s="19" t="s">
        <v>2858</v>
      </c>
      <c r="AC129" s="19" t="s">
        <v>2859</v>
      </c>
      <c r="AD129" s="19" t="s">
        <v>2860</v>
      </c>
      <c r="AE129" s="73"/>
      <c r="AF129" t="str">
        <f t="shared" si="1"/>
        <v>=A130126980C_Latest</v>
      </c>
      <c r="AG129" t="str">
        <f t="shared" si="0"/>
        <v>=A130157220R_Latest</v>
      </c>
      <c r="AH129" t="str">
        <f t="shared" si="0"/>
        <v>=A130142100V_Latest</v>
      </c>
      <c r="AI129" t="str">
        <f t="shared" si="0"/>
        <v>=A130128660C_Latest</v>
      </c>
      <c r="AJ129" t="str">
        <f t="shared" si="0"/>
        <v>=A130158900L_Latest</v>
      </c>
      <c r="AK129" t="str">
        <f t="shared" si="0"/>
        <v>=A130143780C_Latest</v>
      </c>
      <c r="AL129" t="str">
        <f t="shared" si="0"/>
        <v>=A130127540T_Latest</v>
      </c>
      <c r="AM129" t="str">
        <f t="shared" si="0"/>
        <v>=A130157780L_Latest</v>
      </c>
      <c r="AN129" t="str">
        <f t="shared" si="0"/>
        <v>=A130142660T_Latest</v>
      </c>
      <c r="AO129" t="str">
        <f t="shared" si="0"/>
        <v>=A130128940W_Latest</v>
      </c>
      <c r="AP129" t="str">
        <f t="shared" si="0"/>
        <v>=A130159180V_Latest</v>
      </c>
      <c r="AQ129" t="str">
        <f t="shared" si="0"/>
        <v>=A130144060X_Latest</v>
      </c>
      <c r="AR129" t="str">
        <f t="shared" si="0"/>
        <v>=A130129220T_Latest</v>
      </c>
      <c r="AS129" t="str">
        <f t="shared" si="0"/>
        <v>=A130159460L_Latest</v>
      </c>
      <c r="AT129" t="str">
        <f t="shared" si="0"/>
        <v>=A130144340T_Latest</v>
      </c>
      <c r="AU129" t="str">
        <f t="shared" si="0"/>
        <v>=A130127820K_Latest</v>
      </c>
      <c r="AV129" t="str">
        <f t="shared" si="0"/>
        <v>=A130158060J_Latest</v>
      </c>
      <c r="AW129" t="str">
        <f t="shared" si="0"/>
        <v>=A130142940K_Latest</v>
      </c>
      <c r="AX129" t="str">
        <f t="shared" si="0"/>
        <v>=A130128100F_Latest</v>
      </c>
      <c r="AY129" t="str">
        <f t="shared" si="0"/>
        <v>=A130158340A_Latest</v>
      </c>
      <c r="AZ129" t="str">
        <f t="shared" si="0"/>
        <v>=A130143220F_Latest</v>
      </c>
      <c r="BA129" t="str">
        <f t="shared" si="0"/>
        <v>=A130128380K_Latest</v>
      </c>
      <c r="BB129" t="str">
        <f t="shared" si="0"/>
        <v>=A130158620V_Latest</v>
      </c>
      <c r="BC129" t="str">
        <f t="shared" si="0"/>
        <v>=A130143500X_Latest</v>
      </c>
      <c r="BD129" t="str">
        <f t="shared" si="0"/>
        <v>=A130127260X_Latest</v>
      </c>
      <c r="BE129" t="str">
        <f t="shared" si="0"/>
        <v>=A130157500J_Latest</v>
      </c>
      <c r="BF129" t="str">
        <f t="shared" si="0"/>
        <v>=A130142380X_Latest</v>
      </c>
    </row>
    <row r="130" spans="1:58" hidden="1">
      <c r="A130" s="43"/>
      <c r="B130" s="48" t="s">
        <v>2989</v>
      </c>
      <c r="C130" s="73">
        <v>4</v>
      </c>
      <c r="D130" s="19" t="s">
        <v>274</v>
      </c>
      <c r="E130" s="19" t="s">
        <v>275</v>
      </c>
      <c r="F130" s="19" t="s">
        <v>276</v>
      </c>
      <c r="G130" s="19" t="s">
        <v>1406</v>
      </c>
      <c r="H130" s="19" t="s">
        <v>1407</v>
      </c>
      <c r="I130" s="19" t="s">
        <v>1408</v>
      </c>
      <c r="J130" s="19" t="s">
        <v>1511</v>
      </c>
      <c r="K130" s="19" t="s">
        <v>1512</v>
      </c>
      <c r="L130" s="19" t="s">
        <v>1513</v>
      </c>
      <c r="M130" s="19" t="s">
        <v>1866</v>
      </c>
      <c r="N130" s="19" t="s">
        <v>1867</v>
      </c>
      <c r="O130" s="19" t="s">
        <v>1868</v>
      </c>
      <c r="P130" s="19" t="s">
        <v>1971</v>
      </c>
      <c r="Q130" s="19" t="s">
        <v>1972</v>
      </c>
      <c r="R130" s="19" t="s">
        <v>1973</v>
      </c>
      <c r="S130" s="19" t="s">
        <v>2326</v>
      </c>
      <c r="T130" s="19" t="s">
        <v>2327</v>
      </c>
      <c r="U130" s="19" t="s">
        <v>2328</v>
      </c>
      <c r="V130" s="19" t="s">
        <v>2431</v>
      </c>
      <c r="W130" s="19" t="s">
        <v>2432</v>
      </c>
      <c r="X130" s="19" t="s">
        <v>2433</v>
      </c>
      <c r="Y130" s="19" t="s">
        <v>2756</v>
      </c>
      <c r="Z130" s="19" t="s">
        <v>2757</v>
      </c>
      <c r="AA130" s="19" t="s">
        <v>2758</v>
      </c>
      <c r="AB130" s="19" t="s">
        <v>2861</v>
      </c>
      <c r="AC130" s="19" t="s">
        <v>2862</v>
      </c>
      <c r="AD130" s="19" t="s">
        <v>2863</v>
      </c>
      <c r="AE130" s="73"/>
      <c r="AF130" t="str">
        <f t="shared" si="1"/>
        <v>=A130126988W_Latest</v>
      </c>
      <c r="AG130" t="str">
        <f t="shared" si="0"/>
        <v>=A130157228J_Latest</v>
      </c>
      <c r="AH130" t="str">
        <f t="shared" si="0"/>
        <v>=A130142108L_Latest</v>
      </c>
      <c r="AI130" t="str">
        <f t="shared" si="0"/>
        <v>=A130128668W_Latest</v>
      </c>
      <c r="AJ130" t="str">
        <f t="shared" si="0"/>
        <v>=A130158908F_Latest</v>
      </c>
      <c r="AK130" t="str">
        <f t="shared" si="0"/>
        <v>=A130143788W_Latest</v>
      </c>
      <c r="AL130" t="str">
        <f t="shared" si="0"/>
        <v>=A130127548K_Latest</v>
      </c>
      <c r="AM130" t="str">
        <f t="shared" si="0"/>
        <v>=A130157788F_Latest</v>
      </c>
      <c r="AN130" t="str">
        <f t="shared" si="0"/>
        <v>=A130142668K_Latest</v>
      </c>
      <c r="AO130" t="str">
        <f t="shared" si="0"/>
        <v>=A130128948R_Latest</v>
      </c>
      <c r="AP130" t="str">
        <f t="shared" si="0"/>
        <v>=A130159188L_Latest</v>
      </c>
      <c r="AQ130" t="str">
        <f t="shared" si="0"/>
        <v>=A130144068T_Latest</v>
      </c>
      <c r="AR130" t="str">
        <f t="shared" si="0"/>
        <v>=A130129228K_Latest</v>
      </c>
      <c r="AS130" t="str">
        <f t="shared" si="0"/>
        <v>=A130159468F_Latest</v>
      </c>
      <c r="AT130" t="str">
        <f t="shared" si="0"/>
        <v>=A130144348K_Latest</v>
      </c>
      <c r="AU130" t="str">
        <f t="shared" si="0"/>
        <v>=A130127828C_Latest</v>
      </c>
      <c r="AV130" t="str">
        <f t="shared" si="0"/>
        <v>=A130158068A_Latest</v>
      </c>
      <c r="AW130" t="str">
        <f t="shared" si="0"/>
        <v>=A130142948C_Latest</v>
      </c>
      <c r="AX130" t="str">
        <f t="shared" si="0"/>
        <v>=A130128108X_Latest</v>
      </c>
      <c r="AY130" t="str">
        <f t="shared" si="0"/>
        <v>=A130158348V_Latest</v>
      </c>
      <c r="AZ130" t="str">
        <f t="shared" si="0"/>
        <v>=A130143228X_Latest</v>
      </c>
      <c r="BA130" t="str">
        <f t="shared" si="0"/>
        <v>=A130128388C_Latest</v>
      </c>
      <c r="BB130" t="str">
        <f t="shared" si="0"/>
        <v>=A130158628L_Latest</v>
      </c>
      <c r="BC130" t="str">
        <f t="shared" si="0"/>
        <v>=A130143508T_Latest</v>
      </c>
      <c r="BD130" t="str">
        <f t="shared" si="0"/>
        <v>=A130127268T_Latest</v>
      </c>
      <c r="BE130" t="str">
        <f t="shared" si="0"/>
        <v>=A130157508A_Latest</v>
      </c>
      <c r="BF130" t="str">
        <f t="shared" si="0"/>
        <v>=A130142388T_Latest</v>
      </c>
    </row>
    <row r="131" spans="1:58" hidden="1">
      <c r="A131" s="43"/>
      <c r="B131" s="49" t="s">
        <v>2990</v>
      </c>
      <c r="C131" s="73">
        <v>5</v>
      </c>
      <c r="D131" s="19" t="s">
        <v>277</v>
      </c>
      <c r="E131" s="19" t="s">
        <v>278</v>
      </c>
      <c r="F131" s="19" t="s">
        <v>279</v>
      </c>
      <c r="G131" s="19" t="s">
        <v>1409</v>
      </c>
      <c r="H131" s="19" t="s">
        <v>1410</v>
      </c>
      <c r="I131" s="19" t="s">
        <v>1411</v>
      </c>
      <c r="J131" s="19" t="s">
        <v>1764</v>
      </c>
      <c r="K131" s="19" t="s">
        <v>1765</v>
      </c>
      <c r="L131" s="19" t="s">
        <v>1766</v>
      </c>
      <c r="M131" s="19" t="s">
        <v>1869</v>
      </c>
      <c r="N131" s="19" t="s">
        <v>1870</v>
      </c>
      <c r="O131" s="19" t="s">
        <v>1871</v>
      </c>
      <c r="P131" s="19" t="s">
        <v>1974</v>
      </c>
      <c r="Q131" s="19" t="s">
        <v>1975</v>
      </c>
      <c r="R131" s="19" t="s">
        <v>1976</v>
      </c>
      <c r="S131" s="19" t="s">
        <v>2329</v>
      </c>
      <c r="T131" s="19" t="s">
        <v>2330</v>
      </c>
      <c r="U131" s="19" t="s">
        <v>2331</v>
      </c>
      <c r="V131" s="19" t="s">
        <v>2434</v>
      </c>
      <c r="W131" s="19" t="s">
        <v>2435</v>
      </c>
      <c r="X131" s="19" t="s">
        <v>2436</v>
      </c>
      <c r="Y131" s="19" t="s">
        <v>2759</v>
      </c>
      <c r="Z131" s="19" t="s">
        <v>2760</v>
      </c>
      <c r="AA131" s="19" t="s">
        <v>2761</v>
      </c>
      <c r="AB131" s="19" t="s">
        <v>2864</v>
      </c>
      <c r="AC131" s="19" t="s">
        <v>2865</v>
      </c>
      <c r="AD131" s="19" t="s">
        <v>2866</v>
      </c>
      <c r="AE131" s="73"/>
      <c r="AF131" t="str">
        <f t="shared" si="1"/>
        <v>=A130126876C_Latest</v>
      </c>
      <c r="AG131" t="str">
        <f t="shared" si="0"/>
        <v>=A130157116R_Latest</v>
      </c>
      <c r="AH131" t="str">
        <f t="shared" si="0"/>
        <v>=A130141996C_Latest</v>
      </c>
      <c r="AI131" t="str">
        <f t="shared" si="0"/>
        <v>=A130128556C_Latest</v>
      </c>
      <c r="AJ131" t="str">
        <f t="shared" si="0"/>
        <v>=A130158796X_Latest</v>
      </c>
      <c r="AK131" t="str">
        <f t="shared" si="0"/>
        <v>=A130143676C_Latest</v>
      </c>
      <c r="AL131" t="str">
        <f t="shared" si="0"/>
        <v>=A130127436T_Latest</v>
      </c>
      <c r="AM131" t="str">
        <f t="shared" si="0"/>
        <v>=A130157676L_Latest</v>
      </c>
      <c r="AN131" t="str">
        <f t="shared" si="0"/>
        <v>=A130142556T_Latest</v>
      </c>
      <c r="AO131" t="str">
        <f t="shared" si="0"/>
        <v>=A130128836W_Latest</v>
      </c>
      <c r="AP131" t="str">
        <f t="shared" si="0"/>
        <v>=A130159076V_Latest</v>
      </c>
      <c r="AQ131" t="str">
        <f t="shared" si="0"/>
        <v>=A130143956W_Latest</v>
      </c>
      <c r="AR131" t="str">
        <f t="shared" si="0"/>
        <v>=A130129116T_Latest</v>
      </c>
      <c r="AS131" t="str">
        <f t="shared" si="0"/>
        <v>=A130159356L_Latest</v>
      </c>
      <c r="AT131" t="str">
        <f t="shared" si="0"/>
        <v>=A130144236T_Latest</v>
      </c>
      <c r="AU131" t="str">
        <f t="shared" si="0"/>
        <v>=A130127716K_Latest</v>
      </c>
      <c r="AV131" t="str">
        <f t="shared" si="0"/>
        <v>=A130157956F_Latest</v>
      </c>
      <c r="AW131" t="str">
        <f t="shared" si="0"/>
        <v>=A130142836K_Latest</v>
      </c>
      <c r="AX131" t="str">
        <f t="shared" si="0"/>
        <v>=A130127996R_Latest</v>
      </c>
      <c r="AY131" t="str">
        <f t="shared" si="0"/>
        <v>=A130158236A_Latest</v>
      </c>
      <c r="AZ131" t="str">
        <f t="shared" si="0"/>
        <v>=A130143116F_Latest</v>
      </c>
      <c r="BA131" t="str">
        <f t="shared" si="0"/>
        <v>=A130128276K_Latest</v>
      </c>
      <c r="BB131" t="str">
        <f t="shared" si="0"/>
        <v>=A130158516V_Latest</v>
      </c>
      <c r="BC131" t="str">
        <f t="shared" si="0"/>
        <v>=A130143396K_Latest</v>
      </c>
      <c r="BD131" t="str">
        <f t="shared" si="0"/>
        <v>=A130127156X_Latest</v>
      </c>
      <c r="BE131" t="str">
        <f t="shared" si="0"/>
        <v>=A130157396V_Latest</v>
      </c>
      <c r="BF131" t="str">
        <f t="shared" si="0"/>
        <v>=A130142276X_Latest</v>
      </c>
    </row>
    <row r="132" spans="1:58" hidden="1">
      <c r="A132" s="43"/>
      <c r="B132" s="50" t="s">
        <v>2991</v>
      </c>
      <c r="C132" s="73">
        <v>6</v>
      </c>
      <c r="D132" s="19" t="s">
        <v>280</v>
      </c>
      <c r="E132" s="19" t="s">
        <v>281</v>
      </c>
      <c r="F132" s="19" t="s">
        <v>282</v>
      </c>
      <c r="G132" s="19" t="s">
        <v>1412</v>
      </c>
      <c r="H132" s="19" t="s">
        <v>1413</v>
      </c>
      <c r="I132" s="19" t="s">
        <v>1414</v>
      </c>
      <c r="J132" s="19" t="s">
        <v>1767</v>
      </c>
      <c r="K132" s="19" t="s">
        <v>1768</v>
      </c>
      <c r="L132" s="19" t="s">
        <v>1769</v>
      </c>
      <c r="M132" s="19" t="s">
        <v>1872</v>
      </c>
      <c r="N132" s="19" t="s">
        <v>1873</v>
      </c>
      <c r="O132" s="19" t="s">
        <v>1874</v>
      </c>
      <c r="P132" s="19" t="s">
        <v>1977</v>
      </c>
      <c r="Q132" s="19" t="s">
        <v>1978</v>
      </c>
      <c r="R132" s="19" t="s">
        <v>1979</v>
      </c>
      <c r="S132" s="19" t="s">
        <v>2332</v>
      </c>
      <c r="T132" s="19" t="s">
        <v>2333</v>
      </c>
      <c r="U132" s="19" t="s">
        <v>2334</v>
      </c>
      <c r="V132" s="19" t="s">
        <v>2437</v>
      </c>
      <c r="W132" s="19" t="s">
        <v>2438</v>
      </c>
      <c r="X132" s="19" t="s">
        <v>2439</v>
      </c>
      <c r="Y132" s="19" t="s">
        <v>2762</v>
      </c>
      <c r="Z132" s="19" t="s">
        <v>2763</v>
      </c>
      <c r="AA132" s="19" t="s">
        <v>2764</v>
      </c>
      <c r="AB132" s="19" t="s">
        <v>2867</v>
      </c>
      <c r="AC132" s="19" t="s">
        <v>2868</v>
      </c>
      <c r="AD132" s="19" t="s">
        <v>2869</v>
      </c>
      <c r="AE132" s="73"/>
      <c r="AF132" t="str">
        <f t="shared" si="1"/>
        <v>=A130126884C_Latest</v>
      </c>
      <c r="AG132" t="str">
        <f t="shared" si="0"/>
        <v>=A130157124R_Latest</v>
      </c>
      <c r="AH132" t="str">
        <f t="shared" si="0"/>
        <v>=A130142004V_Latest</v>
      </c>
      <c r="AI132" t="str">
        <f t="shared" si="0"/>
        <v>=A130128564C_Latest</v>
      </c>
      <c r="AJ132" t="str">
        <f t="shared" si="0"/>
        <v>=A130158804L_Latest</v>
      </c>
      <c r="AK132" t="str">
        <f t="shared" si="0"/>
        <v>=A130143684C_Latest</v>
      </c>
      <c r="AL132" t="str">
        <f t="shared" si="0"/>
        <v>=A130127444T_Latest</v>
      </c>
      <c r="AM132" t="str">
        <f t="shared" si="0"/>
        <v>=A130157684L_Latest</v>
      </c>
      <c r="AN132" t="str">
        <f t="shared" si="0"/>
        <v>=A130142564T_Latest</v>
      </c>
      <c r="AO132" t="str">
        <f t="shared" si="0"/>
        <v>=A130128844W_Latest</v>
      </c>
      <c r="AP132" t="str">
        <f t="shared" si="0"/>
        <v>=A130159084V_Latest</v>
      </c>
      <c r="AQ132" t="str">
        <f t="shared" si="0"/>
        <v>=A130143964W_Latest</v>
      </c>
      <c r="AR132" t="str">
        <f t="shared" si="0"/>
        <v>=A130129124T_Latest</v>
      </c>
      <c r="AS132" t="str">
        <f t="shared" si="0"/>
        <v>=A130159364L_Latest</v>
      </c>
      <c r="AT132" t="str">
        <f t="shared" si="0"/>
        <v>=A130144244T_Latest</v>
      </c>
      <c r="AU132" t="str">
        <f t="shared" si="0"/>
        <v>=A130127724K_Latest</v>
      </c>
      <c r="AV132" t="str">
        <f t="shared" si="0"/>
        <v>=A130157964F_Latest</v>
      </c>
      <c r="AW132" t="str">
        <f t="shared" si="0"/>
        <v>=A130142844K_Latest</v>
      </c>
      <c r="AX132" t="str">
        <f t="shared" si="0"/>
        <v>=A130128004F_Latest</v>
      </c>
      <c r="AY132" t="str">
        <f t="shared" si="0"/>
        <v>=A130158244A_Latest</v>
      </c>
      <c r="AZ132" t="str">
        <f t="shared" si="0"/>
        <v>=A130143124F_Latest</v>
      </c>
      <c r="BA132" t="str">
        <f t="shared" si="0"/>
        <v>=A130128284K_Latest</v>
      </c>
      <c r="BB132" t="str">
        <f t="shared" si="0"/>
        <v>=A130158524V_Latest</v>
      </c>
      <c r="BC132" t="str">
        <f t="shared" si="0"/>
        <v>=A130143404X_Latest</v>
      </c>
      <c r="BD132" t="str">
        <f t="shared" si="0"/>
        <v>=A130127164X_Latest</v>
      </c>
      <c r="BE132" t="str">
        <f t="shared" si="0"/>
        <v>=A130157404J_Latest</v>
      </c>
      <c r="BF132" t="str">
        <f t="shared" si="0"/>
        <v>=A130142284X_Latest</v>
      </c>
    </row>
    <row r="133" spans="1:58" hidden="1">
      <c r="A133" s="43"/>
      <c r="B133" s="51" t="s">
        <v>2992</v>
      </c>
      <c r="C133" s="73">
        <v>7</v>
      </c>
      <c r="D133" s="19" t="s">
        <v>283</v>
      </c>
      <c r="E133" s="19" t="s">
        <v>284</v>
      </c>
      <c r="F133" s="19" t="s">
        <v>285</v>
      </c>
      <c r="G133" s="19" t="s">
        <v>1415</v>
      </c>
      <c r="H133" s="19" t="s">
        <v>1416</v>
      </c>
      <c r="I133" s="19" t="s">
        <v>1417</v>
      </c>
      <c r="J133" s="19" t="s">
        <v>1770</v>
      </c>
      <c r="K133" s="19" t="s">
        <v>1771</v>
      </c>
      <c r="L133" s="19" t="s">
        <v>1772</v>
      </c>
      <c r="M133" s="19" t="s">
        <v>1875</v>
      </c>
      <c r="N133" s="19" t="s">
        <v>1876</v>
      </c>
      <c r="O133" s="19" t="s">
        <v>1877</v>
      </c>
      <c r="P133" s="19" t="s">
        <v>1980</v>
      </c>
      <c r="Q133" s="19" t="s">
        <v>1981</v>
      </c>
      <c r="R133" s="19" t="s">
        <v>1982</v>
      </c>
      <c r="S133" s="19" t="s">
        <v>2335</v>
      </c>
      <c r="T133" s="19" t="s">
        <v>2336</v>
      </c>
      <c r="U133" s="19" t="s">
        <v>2337</v>
      </c>
      <c r="V133" s="19" t="s">
        <v>2440</v>
      </c>
      <c r="W133" s="19" t="s">
        <v>2441</v>
      </c>
      <c r="X133" s="19" t="s">
        <v>2442</v>
      </c>
      <c r="Y133" s="19" t="s">
        <v>2765</v>
      </c>
      <c r="Z133" s="19" t="s">
        <v>2766</v>
      </c>
      <c r="AA133" s="19" t="s">
        <v>2767</v>
      </c>
      <c r="AB133" s="19" t="s">
        <v>2870</v>
      </c>
      <c r="AC133" s="19" t="s">
        <v>2871</v>
      </c>
      <c r="AD133" s="19" t="s">
        <v>2872</v>
      </c>
      <c r="AE133" s="73"/>
      <c r="AF133" t="str">
        <f t="shared" si="1"/>
        <v>=A130126932K_Latest</v>
      </c>
      <c r="AG133" t="str">
        <f t="shared" si="0"/>
        <v>=A130157172J_Latest</v>
      </c>
      <c r="AH133" t="str">
        <f t="shared" si="0"/>
        <v>=A130142052L_Latest</v>
      </c>
      <c r="AI133" t="str">
        <f t="shared" si="0"/>
        <v>=A130128612K_Latest</v>
      </c>
      <c r="AJ133" t="str">
        <f t="shared" si="0"/>
        <v>=A130158852F_Latest</v>
      </c>
      <c r="AK133" t="str">
        <f t="shared" si="0"/>
        <v>=A130143732K_Latest</v>
      </c>
      <c r="AL133" t="str">
        <f t="shared" si="0"/>
        <v>=A130127492K_Latest</v>
      </c>
      <c r="AM133" t="str">
        <f t="shared" si="0"/>
        <v>=A130157732V_Latest</v>
      </c>
      <c r="AN133" t="str">
        <f t="shared" si="0"/>
        <v>=A130142612X_Latest</v>
      </c>
      <c r="AO133" t="str">
        <f t="shared" si="0"/>
        <v>=A130128892R_Latest</v>
      </c>
      <c r="AP133" t="str">
        <f t="shared" si="0"/>
        <v>=A130159132A_Latest</v>
      </c>
      <c r="AQ133" t="str">
        <f t="shared" si="0"/>
        <v>=A130144012F_Latest</v>
      </c>
      <c r="AR133" t="str">
        <f t="shared" si="0"/>
        <v>=A130129172K_Latest</v>
      </c>
      <c r="AS133" t="str">
        <f t="shared" si="0"/>
        <v>=A130159412V_Latest</v>
      </c>
      <c r="AT133" t="str">
        <f t="shared" si="0"/>
        <v>=A130144292K_Latest</v>
      </c>
      <c r="AU133" t="str">
        <f t="shared" si="0"/>
        <v>=A130127772C_Latest</v>
      </c>
      <c r="AV133" t="str">
        <f t="shared" si="0"/>
        <v>=A130158012R_Latest</v>
      </c>
      <c r="AW133" t="str">
        <f t="shared" si="0"/>
        <v>=A130142892C_Latest</v>
      </c>
      <c r="AX133" t="str">
        <f t="shared" si="0"/>
        <v>=A130128052X_Latest</v>
      </c>
      <c r="AY133" t="str">
        <f t="shared" si="0"/>
        <v>=A130158292V_Latest</v>
      </c>
      <c r="AZ133" t="str">
        <f t="shared" si="0"/>
        <v>=A130143172X_Latest</v>
      </c>
      <c r="BA133" t="str">
        <f t="shared" si="0"/>
        <v>=A130128332T_Latest</v>
      </c>
      <c r="BB133" t="str">
        <f t="shared" si="0"/>
        <v>=A130158572L_Latest</v>
      </c>
      <c r="BC133" t="str">
        <f t="shared" si="0"/>
        <v>=A130143452T_Latest</v>
      </c>
      <c r="BD133" t="str">
        <f t="shared" si="0"/>
        <v>=A130127212F_Latest</v>
      </c>
      <c r="BE133" t="str">
        <f t="shared" si="0"/>
        <v>=A130157452A_Latest</v>
      </c>
      <c r="BF133" t="str">
        <f t="shared" si="0"/>
        <v>=A130142332F_Latest</v>
      </c>
    </row>
    <row r="134" spans="1:58" hidden="1">
      <c r="A134" s="43"/>
      <c r="B134" s="52" t="s">
        <v>2993</v>
      </c>
      <c r="C134" s="73">
        <v>8</v>
      </c>
      <c r="D134" s="19" t="s">
        <v>286</v>
      </c>
      <c r="E134" s="19" t="s">
        <v>287</v>
      </c>
      <c r="F134" s="19" t="s">
        <v>288</v>
      </c>
      <c r="G134" s="19" t="s">
        <v>1418</v>
      </c>
      <c r="H134" s="19" t="s">
        <v>1419</v>
      </c>
      <c r="I134" s="19" t="s">
        <v>1420</v>
      </c>
      <c r="J134" s="19" t="s">
        <v>1773</v>
      </c>
      <c r="K134" s="19" t="s">
        <v>1774</v>
      </c>
      <c r="L134" s="19" t="s">
        <v>1775</v>
      </c>
      <c r="M134" s="19" t="s">
        <v>1878</v>
      </c>
      <c r="N134" s="19" t="s">
        <v>1879</v>
      </c>
      <c r="O134" s="19" t="s">
        <v>1880</v>
      </c>
      <c r="P134" s="19" t="s">
        <v>1983</v>
      </c>
      <c r="Q134" s="19" t="s">
        <v>1984</v>
      </c>
      <c r="R134" s="19" t="s">
        <v>1985</v>
      </c>
      <c r="S134" s="19" t="s">
        <v>2338</v>
      </c>
      <c r="T134" s="19" t="s">
        <v>2339</v>
      </c>
      <c r="U134" s="19" t="s">
        <v>2340</v>
      </c>
      <c r="V134" s="19" t="s">
        <v>2443</v>
      </c>
      <c r="W134" s="19" t="s">
        <v>2444</v>
      </c>
      <c r="X134" s="19" t="s">
        <v>2445</v>
      </c>
      <c r="Y134" s="19" t="s">
        <v>2768</v>
      </c>
      <c r="Z134" s="19" t="s">
        <v>2769</v>
      </c>
      <c r="AA134" s="19" t="s">
        <v>2770</v>
      </c>
      <c r="AB134" s="19" t="s">
        <v>2873</v>
      </c>
      <c r="AC134" s="19" t="s">
        <v>2874</v>
      </c>
      <c r="AD134" s="19" t="s">
        <v>2875</v>
      </c>
      <c r="AE134" s="73"/>
      <c r="AF134" t="str">
        <f t="shared" si="1"/>
        <v>=A130126820T_Latest</v>
      </c>
      <c r="AG134" t="str">
        <f t="shared" si="0"/>
        <v>=A130157060R_Latest</v>
      </c>
      <c r="AH134" t="str">
        <f t="shared" si="0"/>
        <v>=A130141940T_Latest</v>
      </c>
      <c r="AI134" t="str">
        <f t="shared" si="0"/>
        <v>=A130128500T_Latest</v>
      </c>
      <c r="AJ134" t="str">
        <f t="shared" si="0"/>
        <v>=A130158740L_Latest</v>
      </c>
      <c r="AK134" t="str">
        <f t="shared" si="0"/>
        <v>=A130143620T_Latest</v>
      </c>
      <c r="AL134" t="str">
        <f t="shared" si="0"/>
        <v>=A130127380T_Latest</v>
      </c>
      <c r="AM134" t="str">
        <f t="shared" si="0"/>
        <v>=A130157620A_Latest</v>
      </c>
      <c r="AN134" t="str">
        <f t="shared" si="0"/>
        <v>=A130142500F_Latest</v>
      </c>
      <c r="AO134" t="str">
        <f t="shared" si="0"/>
        <v>=A130128780W_Latest</v>
      </c>
      <c r="AP134" t="str">
        <f t="shared" si="0"/>
        <v>=A130159020J_Latest</v>
      </c>
      <c r="AQ134" t="str">
        <f t="shared" si="0"/>
        <v>=A130143900K_Latest</v>
      </c>
      <c r="AR134" t="str">
        <f t="shared" si="0"/>
        <v>=A130129060T_Latest</v>
      </c>
      <c r="AS134" t="str">
        <f t="shared" si="0"/>
        <v>=A130159300A_Latest</v>
      </c>
      <c r="AT134" t="str">
        <f t="shared" si="0"/>
        <v>=A130144180T_Latest</v>
      </c>
      <c r="AU134" t="str">
        <f t="shared" si="0"/>
        <v>=A130127660K_Latest</v>
      </c>
      <c r="AV134" t="str">
        <f t="shared" si="0"/>
        <v>=A130157900V_Latest</v>
      </c>
      <c r="AW134" t="str">
        <f t="shared" si="0"/>
        <v>=A130142780K_Latest</v>
      </c>
      <c r="AX134" t="str">
        <f t="shared" si="0"/>
        <v>=A130127940C_Latest</v>
      </c>
      <c r="AY134" t="str">
        <f t="shared" si="0"/>
        <v>=A130158180A_Latest</v>
      </c>
      <c r="AZ134" t="str">
        <f t="shared" si="0"/>
        <v>=A130143060F_Latest</v>
      </c>
      <c r="BA134" t="str">
        <f t="shared" si="0"/>
        <v>=A130128220X_Latest</v>
      </c>
      <c r="BB134" t="str">
        <f t="shared" si="0"/>
        <v>=A130158460V_Latest</v>
      </c>
      <c r="BC134" t="str">
        <f t="shared" si="0"/>
        <v>=A130143340X_Latest</v>
      </c>
      <c r="BD134" t="str">
        <f t="shared" si="0"/>
        <v>=A130127100L_Latest</v>
      </c>
      <c r="BE134" t="str">
        <f t="shared" si="0"/>
        <v>=A130157340J_Latest</v>
      </c>
      <c r="BF134" t="str">
        <f t="shared" si="0"/>
        <v>=A130142220L_Latest</v>
      </c>
    </row>
    <row r="135" spans="1:58" hidden="1">
      <c r="A135" s="43"/>
      <c r="B135" s="51" t="s">
        <v>2994</v>
      </c>
      <c r="C135" s="73">
        <v>9</v>
      </c>
      <c r="D135" s="19" t="s">
        <v>289</v>
      </c>
      <c r="E135" s="19" t="s">
        <v>290</v>
      </c>
      <c r="F135" s="19" t="s">
        <v>291</v>
      </c>
      <c r="G135" s="19" t="s">
        <v>1421</v>
      </c>
      <c r="H135" s="19" t="s">
        <v>1422</v>
      </c>
      <c r="I135" s="19" t="s">
        <v>1423</v>
      </c>
      <c r="J135" s="19" t="s">
        <v>1776</v>
      </c>
      <c r="K135" s="19" t="s">
        <v>1777</v>
      </c>
      <c r="L135" s="19" t="s">
        <v>1778</v>
      </c>
      <c r="M135" s="19" t="s">
        <v>1881</v>
      </c>
      <c r="N135" s="19" t="s">
        <v>1882</v>
      </c>
      <c r="O135" s="19" t="s">
        <v>1883</v>
      </c>
      <c r="P135" s="19" t="s">
        <v>1986</v>
      </c>
      <c r="Q135" s="19" t="s">
        <v>1987</v>
      </c>
      <c r="R135" s="19" t="s">
        <v>1988</v>
      </c>
      <c r="S135" s="19" t="s">
        <v>2341</v>
      </c>
      <c r="T135" s="19" t="s">
        <v>2342</v>
      </c>
      <c r="U135" s="19" t="s">
        <v>2343</v>
      </c>
      <c r="V135" s="19" t="s">
        <v>2446</v>
      </c>
      <c r="W135" s="19" t="s">
        <v>2447</v>
      </c>
      <c r="X135" s="19" t="s">
        <v>2448</v>
      </c>
      <c r="Y135" s="19" t="s">
        <v>2771</v>
      </c>
      <c r="Z135" s="19" t="s">
        <v>2772</v>
      </c>
      <c r="AA135" s="19" t="s">
        <v>2773</v>
      </c>
      <c r="AB135" s="19" t="s">
        <v>2876</v>
      </c>
      <c r="AC135" s="19" t="s">
        <v>2877</v>
      </c>
      <c r="AD135" s="19" t="s">
        <v>2878</v>
      </c>
      <c r="AE135" s="73"/>
      <c r="AF135" t="str">
        <f t="shared" si="1"/>
        <v>=A130126996W_Latest</v>
      </c>
      <c r="AG135" t="str">
        <f t="shared" si="0"/>
        <v>=A130157236J_Latest</v>
      </c>
      <c r="AH135" t="str">
        <f t="shared" si="0"/>
        <v>=A130142116L_Latest</v>
      </c>
      <c r="AI135" t="str">
        <f t="shared" si="0"/>
        <v>=A130128676W_Latest</v>
      </c>
      <c r="AJ135" t="str">
        <f t="shared" si="0"/>
        <v>=A130158916F_Latest</v>
      </c>
      <c r="AK135" t="str">
        <f t="shared" si="0"/>
        <v>=A130143796W_Latest</v>
      </c>
      <c r="AL135" t="str">
        <f t="shared" si="0"/>
        <v>=A130127556K_Latest</v>
      </c>
      <c r="AM135" t="str">
        <f t="shared" si="0"/>
        <v>=A130157796F_Latest</v>
      </c>
      <c r="AN135" t="str">
        <f t="shared" si="0"/>
        <v>=A130142676K_Latest</v>
      </c>
      <c r="AO135" t="str">
        <f t="shared" si="0"/>
        <v>=A130128956R_Latest</v>
      </c>
      <c r="AP135" t="str">
        <f t="shared" si="0"/>
        <v>=A130159196L_Latest</v>
      </c>
      <c r="AQ135" t="str">
        <f t="shared" si="0"/>
        <v>=A130144076T_Latest</v>
      </c>
      <c r="AR135" t="str">
        <f t="shared" si="0"/>
        <v>=A130129236K_Latest</v>
      </c>
      <c r="AS135" t="str">
        <f t="shared" si="0"/>
        <v>=A130159476F_Latest</v>
      </c>
      <c r="AT135" t="str">
        <f t="shared" si="0"/>
        <v>=A130144356K_Latest</v>
      </c>
      <c r="AU135" t="str">
        <f t="shared" si="0"/>
        <v>=A130127836C_Latest</v>
      </c>
      <c r="AV135" t="str">
        <f t="shared" si="0"/>
        <v>=A130158076A_Latest</v>
      </c>
      <c r="AW135" t="str">
        <f t="shared" si="0"/>
        <v>=A130142956C_Latest</v>
      </c>
      <c r="AX135" t="str">
        <f t="shared" si="0"/>
        <v>=A130128116X_Latest</v>
      </c>
      <c r="AY135" t="str">
        <f t="shared" si="0"/>
        <v>=A130158356V_Latest</v>
      </c>
      <c r="AZ135" t="str">
        <f t="shared" si="0"/>
        <v>=A130143236X_Latest</v>
      </c>
      <c r="BA135" t="str">
        <f t="shared" si="0"/>
        <v>=A130128396C_Latest</v>
      </c>
      <c r="BB135" t="str">
        <f t="shared" si="0"/>
        <v>=A130158636L_Latest</v>
      </c>
      <c r="BC135" t="str">
        <f t="shared" si="0"/>
        <v>=A130143516T_Latest</v>
      </c>
      <c r="BD135" t="str">
        <f t="shared" si="0"/>
        <v>=A130127276T_Latest</v>
      </c>
      <c r="BE135" t="str">
        <f t="shared" si="0"/>
        <v>=A130157516A_Latest</v>
      </c>
      <c r="BF135" t="str">
        <f t="shared" si="0"/>
        <v>=A130142396T_Latest</v>
      </c>
    </row>
    <row r="136" spans="1:58" hidden="1">
      <c r="A136" s="43"/>
      <c r="B136" s="50" t="s">
        <v>2995</v>
      </c>
      <c r="C136" s="73">
        <v>10</v>
      </c>
      <c r="D136" s="19" t="s">
        <v>292</v>
      </c>
      <c r="E136" s="19" t="s">
        <v>293</v>
      </c>
      <c r="F136" s="19" t="s">
        <v>294</v>
      </c>
      <c r="G136" s="19" t="s">
        <v>1424</v>
      </c>
      <c r="H136" s="19" t="s">
        <v>1425</v>
      </c>
      <c r="I136" s="19" t="s">
        <v>1426</v>
      </c>
      <c r="J136" s="19" t="s">
        <v>1779</v>
      </c>
      <c r="K136" s="19" t="s">
        <v>1780</v>
      </c>
      <c r="L136" s="19" t="s">
        <v>1781</v>
      </c>
      <c r="M136" s="19" t="s">
        <v>1884</v>
      </c>
      <c r="N136" s="19" t="s">
        <v>1885</v>
      </c>
      <c r="O136" s="19" t="s">
        <v>1886</v>
      </c>
      <c r="P136" s="19" t="s">
        <v>1989</v>
      </c>
      <c r="Q136" s="19" t="s">
        <v>1990</v>
      </c>
      <c r="R136" s="19" t="s">
        <v>1991</v>
      </c>
      <c r="S136" s="19" t="s">
        <v>2344</v>
      </c>
      <c r="T136" s="19" t="s">
        <v>2345</v>
      </c>
      <c r="U136" s="19" t="s">
        <v>2346</v>
      </c>
      <c r="V136" s="19" t="s">
        <v>2449</v>
      </c>
      <c r="W136" s="19" t="s">
        <v>2450</v>
      </c>
      <c r="X136" s="19" t="s">
        <v>2451</v>
      </c>
      <c r="Y136" s="19" t="s">
        <v>2774</v>
      </c>
      <c r="Z136" s="19" t="s">
        <v>2775</v>
      </c>
      <c r="AA136" s="19" t="s">
        <v>2776</v>
      </c>
      <c r="AB136" s="19" t="s">
        <v>2879</v>
      </c>
      <c r="AC136" s="19" t="s">
        <v>2880</v>
      </c>
      <c r="AD136" s="19" t="s">
        <v>2881</v>
      </c>
      <c r="AE136" s="73"/>
      <c r="AF136" t="str">
        <f t="shared" si="1"/>
        <v>=A130126940K_Latest</v>
      </c>
      <c r="AG136" t="str">
        <f t="shared" si="0"/>
        <v>=A130157180J_Latest</v>
      </c>
      <c r="AH136" t="str">
        <f t="shared" si="0"/>
        <v>=A130142060L_Latest</v>
      </c>
      <c r="AI136" t="str">
        <f t="shared" si="0"/>
        <v>=A130128620K_Latest</v>
      </c>
      <c r="AJ136" t="str">
        <f t="shared" si="0"/>
        <v>=A130158860F_Latest</v>
      </c>
      <c r="AK136" t="str">
        <f t="shared" si="0"/>
        <v>=A130143740K_Latest</v>
      </c>
      <c r="AL136" t="str">
        <f t="shared" si="0"/>
        <v>=A130127500X_Latest</v>
      </c>
      <c r="AM136" t="str">
        <f t="shared" si="0"/>
        <v>=A130157740V_Latest</v>
      </c>
      <c r="AN136" t="str">
        <f t="shared" si="0"/>
        <v>=A130142620X_Latest</v>
      </c>
      <c r="AO136" t="str">
        <f t="shared" si="0"/>
        <v>=A130128900C_Latest</v>
      </c>
      <c r="AP136" t="str">
        <f t="shared" si="0"/>
        <v>=A130159140A_Latest</v>
      </c>
      <c r="AQ136" t="str">
        <f t="shared" si="0"/>
        <v>=A130144020F_Latest</v>
      </c>
      <c r="AR136" t="str">
        <f t="shared" si="0"/>
        <v>=A130129180K_Latest</v>
      </c>
      <c r="AS136" t="str">
        <f t="shared" si="0"/>
        <v>=A130159420V_Latest</v>
      </c>
      <c r="AT136" t="str">
        <f t="shared" si="0"/>
        <v>=A130144300X_Latest</v>
      </c>
      <c r="AU136" t="str">
        <f t="shared" si="0"/>
        <v>=A130127780C_Latest</v>
      </c>
      <c r="AV136" t="str">
        <f t="shared" si="0"/>
        <v>=A130158020R_Latest</v>
      </c>
      <c r="AW136" t="str">
        <f t="shared" si="0"/>
        <v>=A130142900T_Latest</v>
      </c>
      <c r="AX136" t="str">
        <f t="shared" si="0"/>
        <v>=A130128060X_Latest</v>
      </c>
      <c r="AY136" t="str">
        <f t="shared" si="0"/>
        <v>=A130158300J_Latest</v>
      </c>
      <c r="AZ136" t="str">
        <f t="shared" si="0"/>
        <v>=A130143180X_Latest</v>
      </c>
      <c r="BA136" t="str">
        <f t="shared" si="0"/>
        <v>=A130128340T_Latest</v>
      </c>
      <c r="BB136" t="str">
        <f t="shared" ref="BB136:BF163" si="2">"="&amp;Z136&amp;"_Latest"</f>
        <v>=A130158580L_Latest</v>
      </c>
      <c r="BC136" t="str">
        <f t="shared" si="2"/>
        <v>=A130143460T_Latest</v>
      </c>
      <c r="BD136" t="str">
        <f t="shared" si="2"/>
        <v>=A130127220F_Latest</v>
      </c>
      <c r="BE136" t="str">
        <f t="shared" si="2"/>
        <v>=A130157460A_Latest</v>
      </c>
      <c r="BF136" t="str">
        <f t="shared" si="2"/>
        <v>=A130142340F_Latest</v>
      </c>
    </row>
    <row r="137" spans="1:58" hidden="1">
      <c r="A137" s="43"/>
      <c r="B137" s="51" t="s">
        <v>2996</v>
      </c>
      <c r="C137" s="73">
        <v>11</v>
      </c>
      <c r="D137" s="19" t="s">
        <v>295</v>
      </c>
      <c r="E137" s="19" t="s">
        <v>296</v>
      </c>
      <c r="F137" s="19" t="s">
        <v>297</v>
      </c>
      <c r="G137" s="19" t="s">
        <v>1427</v>
      </c>
      <c r="H137" s="19" t="s">
        <v>1428</v>
      </c>
      <c r="I137" s="19" t="s">
        <v>1429</v>
      </c>
      <c r="J137" s="19" t="s">
        <v>1782</v>
      </c>
      <c r="K137" s="19" t="s">
        <v>1783</v>
      </c>
      <c r="L137" s="19" t="s">
        <v>1784</v>
      </c>
      <c r="M137" s="19" t="s">
        <v>1887</v>
      </c>
      <c r="N137" s="19" t="s">
        <v>1888</v>
      </c>
      <c r="O137" s="19" t="s">
        <v>1889</v>
      </c>
      <c r="P137" s="19" t="s">
        <v>1992</v>
      </c>
      <c r="Q137" s="19" t="s">
        <v>1993</v>
      </c>
      <c r="R137" s="19" t="s">
        <v>1994</v>
      </c>
      <c r="S137" s="19" t="s">
        <v>2347</v>
      </c>
      <c r="T137" s="19" t="s">
        <v>2348</v>
      </c>
      <c r="U137" s="19" t="s">
        <v>2349</v>
      </c>
      <c r="V137" s="19" t="s">
        <v>2452</v>
      </c>
      <c r="W137" s="19" t="s">
        <v>2453</v>
      </c>
      <c r="X137" s="19" t="s">
        <v>2454</v>
      </c>
      <c r="Y137" s="19" t="s">
        <v>2777</v>
      </c>
      <c r="Z137" s="19" t="s">
        <v>2778</v>
      </c>
      <c r="AA137" s="19" t="s">
        <v>2779</v>
      </c>
      <c r="AB137" s="19" t="s">
        <v>2882</v>
      </c>
      <c r="AC137" s="19" t="s">
        <v>2883</v>
      </c>
      <c r="AD137" s="19" t="s">
        <v>2884</v>
      </c>
      <c r="AE137" s="73"/>
      <c r="AF137" t="str">
        <f t="shared" si="1"/>
        <v>=A130127004L_Latest</v>
      </c>
      <c r="AG137" t="str">
        <f t="shared" si="1"/>
        <v>=A130157244J_Latest</v>
      </c>
      <c r="AH137" t="str">
        <f t="shared" si="1"/>
        <v>=A130142124L_Latest</v>
      </c>
      <c r="AI137" t="str">
        <f t="shared" si="1"/>
        <v>=A130128684W_Latest</v>
      </c>
      <c r="AJ137" t="str">
        <f t="shared" si="1"/>
        <v>=A130158924F_Latest</v>
      </c>
      <c r="AK137" t="str">
        <f t="shared" si="1"/>
        <v>=A130143804K_Latest</v>
      </c>
      <c r="AL137" t="str">
        <f t="shared" si="1"/>
        <v>=A130127564K_Latest</v>
      </c>
      <c r="AM137" t="str">
        <f t="shared" si="1"/>
        <v>=A130157804V_Latest</v>
      </c>
      <c r="AN137" t="str">
        <f t="shared" si="1"/>
        <v>=A130142684K_Latest</v>
      </c>
      <c r="AO137" t="str">
        <f t="shared" si="1"/>
        <v>=A130128964R_Latest</v>
      </c>
      <c r="AP137" t="str">
        <f t="shared" si="1"/>
        <v>=A130159204A_Latest</v>
      </c>
      <c r="AQ137" t="str">
        <f t="shared" si="1"/>
        <v>=A130144084T_Latest</v>
      </c>
      <c r="AR137" t="str">
        <f t="shared" si="1"/>
        <v>=A130129244K_Latest</v>
      </c>
      <c r="AS137" t="str">
        <f t="shared" si="1"/>
        <v>=A130159484F_Latest</v>
      </c>
      <c r="AT137" t="str">
        <f t="shared" si="1"/>
        <v>=A130144364K_Latest</v>
      </c>
      <c r="AU137" t="str">
        <f t="shared" si="1"/>
        <v>=A130127844C_Latest</v>
      </c>
      <c r="AV137" t="str">
        <f t="shared" ref="AV137:BA163" si="3">"="&amp;T137&amp;"_Latest"</f>
        <v>=A130158084A_Latest</v>
      </c>
      <c r="AW137" t="str">
        <f t="shared" si="3"/>
        <v>=A130142964C_Latest</v>
      </c>
      <c r="AX137" t="str">
        <f t="shared" si="3"/>
        <v>=A130128124X_Latest</v>
      </c>
      <c r="AY137" t="str">
        <f t="shared" si="3"/>
        <v>=A130158364V_Latest</v>
      </c>
      <c r="AZ137" t="str">
        <f t="shared" si="3"/>
        <v>=A130143244X_Latest</v>
      </c>
      <c r="BA137" t="str">
        <f t="shared" si="3"/>
        <v>=A130128404T_Latest</v>
      </c>
      <c r="BB137" t="str">
        <f t="shared" si="2"/>
        <v>=A130158644L_Latest</v>
      </c>
      <c r="BC137" t="str">
        <f t="shared" si="2"/>
        <v>=A130143524T_Latest</v>
      </c>
      <c r="BD137" t="str">
        <f t="shared" si="2"/>
        <v>=A130127284T_Latest</v>
      </c>
      <c r="BE137" t="str">
        <f t="shared" si="2"/>
        <v>=A130157524A_Latest</v>
      </c>
      <c r="BF137" t="str">
        <f t="shared" si="2"/>
        <v>=A130142404F_Latest</v>
      </c>
    </row>
    <row r="138" spans="1:58" hidden="1">
      <c r="A138" s="43"/>
      <c r="B138" s="51" t="s">
        <v>2997</v>
      </c>
      <c r="C138" s="73">
        <v>12</v>
      </c>
      <c r="D138" s="19" t="s">
        <v>298</v>
      </c>
      <c r="E138" s="19" t="s">
        <v>299</v>
      </c>
      <c r="F138" s="19" t="s">
        <v>300</v>
      </c>
      <c r="G138" s="19" t="s">
        <v>1430</v>
      </c>
      <c r="H138" s="19" t="s">
        <v>1431</v>
      </c>
      <c r="I138" s="19" t="s">
        <v>1432</v>
      </c>
      <c r="J138" s="19" t="s">
        <v>1785</v>
      </c>
      <c r="K138" s="19" t="s">
        <v>1786</v>
      </c>
      <c r="L138" s="19" t="s">
        <v>1787</v>
      </c>
      <c r="M138" s="19" t="s">
        <v>1890</v>
      </c>
      <c r="N138" s="19" t="s">
        <v>1891</v>
      </c>
      <c r="O138" s="19" t="s">
        <v>1892</v>
      </c>
      <c r="P138" s="19" t="s">
        <v>1995</v>
      </c>
      <c r="Q138" s="19" t="s">
        <v>1996</v>
      </c>
      <c r="R138" s="19" t="s">
        <v>1997</v>
      </c>
      <c r="S138" s="19" t="s">
        <v>2350</v>
      </c>
      <c r="T138" s="19" t="s">
        <v>2351</v>
      </c>
      <c r="U138" s="19" t="s">
        <v>2352</v>
      </c>
      <c r="V138" s="19" t="s">
        <v>2455</v>
      </c>
      <c r="W138" s="19" t="s">
        <v>2456</v>
      </c>
      <c r="X138" s="19" t="s">
        <v>2457</v>
      </c>
      <c r="Y138" s="19" t="s">
        <v>2780</v>
      </c>
      <c r="Z138" s="19" t="s">
        <v>2781</v>
      </c>
      <c r="AA138" s="19" t="s">
        <v>2782</v>
      </c>
      <c r="AB138" s="19" t="s">
        <v>2885</v>
      </c>
      <c r="AC138" s="19" t="s">
        <v>2886</v>
      </c>
      <c r="AD138" s="19" t="s">
        <v>2887</v>
      </c>
      <c r="AE138" s="73"/>
      <c r="AF138" t="str">
        <f t="shared" si="1"/>
        <v>=A130126828K_Latest</v>
      </c>
      <c r="AG138" t="str">
        <f t="shared" si="1"/>
        <v>=A130157068J_Latest</v>
      </c>
      <c r="AH138" t="str">
        <f t="shared" si="1"/>
        <v>=A130141948K_Latest</v>
      </c>
      <c r="AI138" t="str">
        <f t="shared" si="1"/>
        <v>=A130128508K_Latest</v>
      </c>
      <c r="AJ138" t="str">
        <f t="shared" si="1"/>
        <v>=A130158748F_Latest</v>
      </c>
      <c r="AK138" t="str">
        <f t="shared" si="1"/>
        <v>=A130143628K_Latest</v>
      </c>
      <c r="AL138" t="str">
        <f t="shared" si="1"/>
        <v>=A130127388K_Latest</v>
      </c>
      <c r="AM138" t="str">
        <f t="shared" si="1"/>
        <v>=A130157628V_Latest</v>
      </c>
      <c r="AN138" t="str">
        <f t="shared" si="1"/>
        <v>=A130142508X_Latest</v>
      </c>
      <c r="AO138" t="str">
        <f t="shared" si="1"/>
        <v>=A130128788R_Latest</v>
      </c>
      <c r="AP138" t="str">
        <f t="shared" si="1"/>
        <v>=A130159028A_Latest</v>
      </c>
      <c r="AQ138" t="str">
        <f t="shared" si="1"/>
        <v>=A130143908C_Latest</v>
      </c>
      <c r="AR138" t="str">
        <f t="shared" si="1"/>
        <v>=A130129068K_Latest</v>
      </c>
      <c r="AS138" t="str">
        <f t="shared" si="1"/>
        <v>=A130159308V_Latest</v>
      </c>
      <c r="AT138" t="str">
        <f t="shared" si="1"/>
        <v>=A130144188K_Latest</v>
      </c>
      <c r="AU138" t="str">
        <f t="shared" si="1"/>
        <v>=A130127668C_Latest</v>
      </c>
      <c r="AV138" t="str">
        <f t="shared" si="3"/>
        <v>=A130157908L_Latest</v>
      </c>
      <c r="AW138" t="str">
        <f t="shared" si="3"/>
        <v>=A130142788C_Latest</v>
      </c>
      <c r="AX138" t="str">
        <f t="shared" si="3"/>
        <v>=A130127948W_Latest</v>
      </c>
      <c r="AY138" t="str">
        <f t="shared" si="3"/>
        <v>=A130158188V_Latest</v>
      </c>
      <c r="AZ138" t="str">
        <f t="shared" si="3"/>
        <v>=A130143068X_Latest</v>
      </c>
      <c r="BA138" t="str">
        <f t="shared" si="3"/>
        <v>=A130128228T_Latest</v>
      </c>
      <c r="BB138" t="str">
        <f t="shared" si="2"/>
        <v>=A130158468L_Latest</v>
      </c>
      <c r="BC138" t="str">
        <f t="shared" si="2"/>
        <v>=A130143348T_Latest</v>
      </c>
      <c r="BD138" t="str">
        <f t="shared" si="2"/>
        <v>=A130127108F_Latest</v>
      </c>
      <c r="BE138" t="str">
        <f t="shared" si="2"/>
        <v>=A130157348A_Latest</v>
      </c>
      <c r="BF138" t="str">
        <f t="shared" si="2"/>
        <v>=A130142228F_Latest</v>
      </c>
    </row>
    <row r="139" spans="1:58" hidden="1">
      <c r="A139" s="43"/>
      <c r="B139" s="52" t="s">
        <v>2998</v>
      </c>
      <c r="C139" s="73">
        <v>13</v>
      </c>
      <c r="D139" s="19" t="s">
        <v>301</v>
      </c>
      <c r="E139" s="19" t="s">
        <v>302</v>
      </c>
      <c r="F139" s="19" t="s">
        <v>303</v>
      </c>
      <c r="G139" s="19" t="s">
        <v>1433</v>
      </c>
      <c r="H139" s="19" t="s">
        <v>1434</v>
      </c>
      <c r="I139" s="19" t="s">
        <v>1435</v>
      </c>
      <c r="J139" s="19" t="s">
        <v>1788</v>
      </c>
      <c r="K139" s="19" t="s">
        <v>1789</v>
      </c>
      <c r="L139" s="19" t="s">
        <v>1790</v>
      </c>
      <c r="M139" s="19" t="s">
        <v>1893</v>
      </c>
      <c r="N139" s="19" t="s">
        <v>1894</v>
      </c>
      <c r="O139" s="19" t="s">
        <v>1895</v>
      </c>
      <c r="P139" s="19" t="s">
        <v>1998</v>
      </c>
      <c r="Q139" s="19" t="s">
        <v>1999</v>
      </c>
      <c r="R139" s="19" t="s">
        <v>2000</v>
      </c>
      <c r="S139" s="19" t="s">
        <v>2353</v>
      </c>
      <c r="T139" s="19" t="s">
        <v>2354</v>
      </c>
      <c r="U139" s="19" t="s">
        <v>2355</v>
      </c>
      <c r="V139" s="19" t="s">
        <v>2458</v>
      </c>
      <c r="W139" s="19" t="s">
        <v>2459</v>
      </c>
      <c r="X139" s="19" t="s">
        <v>2460</v>
      </c>
      <c r="Y139" s="19" t="s">
        <v>2783</v>
      </c>
      <c r="Z139" s="19" t="s">
        <v>2784</v>
      </c>
      <c r="AA139" s="19" t="s">
        <v>2785</v>
      </c>
      <c r="AB139" s="19" t="s">
        <v>2888</v>
      </c>
      <c r="AC139" s="19" t="s">
        <v>2889</v>
      </c>
      <c r="AD139" s="19" t="s">
        <v>2890</v>
      </c>
      <c r="AE139" s="73"/>
      <c r="AF139" t="str">
        <f t="shared" si="1"/>
        <v>=A130126740T_Latest</v>
      </c>
      <c r="AG139" t="str">
        <f t="shared" si="1"/>
        <v>=A130156980L_Latest</v>
      </c>
      <c r="AH139" t="str">
        <f t="shared" si="1"/>
        <v>=A130141860T_Latest</v>
      </c>
      <c r="AI139" t="str">
        <f t="shared" si="1"/>
        <v>=A130128420T_Latest</v>
      </c>
      <c r="AJ139" t="str">
        <f t="shared" si="1"/>
        <v>=A130158660L_Latest</v>
      </c>
      <c r="AK139" t="str">
        <f t="shared" si="1"/>
        <v>=A130143540T_Latest</v>
      </c>
      <c r="AL139" t="str">
        <f t="shared" si="1"/>
        <v>=A130127300F_Latest</v>
      </c>
      <c r="AM139" t="str">
        <f t="shared" si="1"/>
        <v>=A130157540A_Latest</v>
      </c>
      <c r="AN139" t="str">
        <f t="shared" si="1"/>
        <v>=A130142420F_Latest</v>
      </c>
      <c r="AO139" t="str">
        <f t="shared" si="1"/>
        <v>=A130128700K_Latest</v>
      </c>
      <c r="AP139" t="str">
        <f t="shared" si="1"/>
        <v>=A130158940F_Latest</v>
      </c>
      <c r="AQ139" t="str">
        <f t="shared" si="1"/>
        <v>=A130143820K_Latest</v>
      </c>
      <c r="AR139" t="str">
        <f t="shared" si="1"/>
        <v>=A130128980R_Latest</v>
      </c>
      <c r="AS139" t="str">
        <f t="shared" si="1"/>
        <v>=A130159220A_Latest</v>
      </c>
      <c r="AT139" t="str">
        <f t="shared" si="1"/>
        <v>=A130144100F_Latest</v>
      </c>
      <c r="AU139" t="str">
        <f t="shared" si="1"/>
        <v>=A130127580K_Latest</v>
      </c>
      <c r="AV139" t="str">
        <f t="shared" si="3"/>
        <v>=A130157820V_Latest</v>
      </c>
      <c r="AW139" t="str">
        <f t="shared" si="3"/>
        <v>=A130142700X_Latest</v>
      </c>
      <c r="AX139" t="str">
        <f t="shared" si="3"/>
        <v>=A130127860C_Latest</v>
      </c>
      <c r="AY139" t="str">
        <f t="shared" si="3"/>
        <v>=A130158100R_Latest</v>
      </c>
      <c r="AZ139" t="str">
        <f t="shared" si="3"/>
        <v>=A130142980C_Latest</v>
      </c>
      <c r="BA139" t="str">
        <f t="shared" si="3"/>
        <v>=A130128140X_Latest</v>
      </c>
      <c r="BB139" t="str">
        <f t="shared" si="2"/>
        <v>=A130158380V_Latest</v>
      </c>
      <c r="BC139" t="str">
        <f t="shared" si="2"/>
        <v>=A130143260X_Latest</v>
      </c>
      <c r="BD139" t="str">
        <f t="shared" si="2"/>
        <v>=A130127020L_Latest</v>
      </c>
      <c r="BE139" t="str">
        <f t="shared" si="2"/>
        <v>=A130157260J_Latest</v>
      </c>
      <c r="BF139" t="str">
        <f t="shared" si="2"/>
        <v>=A130142140L_Latest</v>
      </c>
    </row>
    <row r="140" spans="1:58" hidden="1">
      <c r="A140" s="43"/>
      <c r="B140" s="51" t="s">
        <v>2999</v>
      </c>
      <c r="C140" s="73">
        <v>14</v>
      </c>
      <c r="D140" s="19" t="s">
        <v>304</v>
      </c>
      <c r="E140" s="19" t="s">
        <v>305</v>
      </c>
      <c r="F140" s="19" t="s">
        <v>306</v>
      </c>
      <c r="G140" s="19" t="s">
        <v>1436</v>
      </c>
      <c r="H140" s="19" t="s">
        <v>1437</v>
      </c>
      <c r="I140" s="19" t="s">
        <v>1438</v>
      </c>
      <c r="J140" s="19" t="s">
        <v>1791</v>
      </c>
      <c r="K140" s="19" t="s">
        <v>1792</v>
      </c>
      <c r="L140" s="19" t="s">
        <v>1793</v>
      </c>
      <c r="M140" s="19" t="s">
        <v>1896</v>
      </c>
      <c r="N140" s="19" t="s">
        <v>1897</v>
      </c>
      <c r="O140" s="19" t="s">
        <v>1898</v>
      </c>
      <c r="P140" s="19" t="s">
        <v>2001</v>
      </c>
      <c r="Q140" s="19" t="s">
        <v>2002</v>
      </c>
      <c r="R140" s="19" t="s">
        <v>2003</v>
      </c>
      <c r="S140" s="19" t="s">
        <v>2356</v>
      </c>
      <c r="T140" s="19" t="s">
        <v>2357</v>
      </c>
      <c r="U140" s="19" t="s">
        <v>2358</v>
      </c>
      <c r="V140" s="19" t="s">
        <v>2461</v>
      </c>
      <c r="W140" s="19" t="s">
        <v>2462</v>
      </c>
      <c r="X140" s="19" t="s">
        <v>2463</v>
      </c>
      <c r="Y140" s="19" t="s">
        <v>2786</v>
      </c>
      <c r="Z140" s="19" t="s">
        <v>2787</v>
      </c>
      <c r="AA140" s="19" t="s">
        <v>2788</v>
      </c>
      <c r="AB140" s="19" t="s">
        <v>2891</v>
      </c>
      <c r="AC140" s="19" t="s">
        <v>2892</v>
      </c>
      <c r="AD140" s="19" t="s">
        <v>2893</v>
      </c>
      <c r="AE140" s="73"/>
      <c r="AF140" t="str">
        <f t="shared" si="1"/>
        <v>=A130126764K_Latest</v>
      </c>
      <c r="AG140" t="str">
        <f t="shared" si="1"/>
        <v>=A130157004W_Latest</v>
      </c>
      <c r="AH140" t="str">
        <f t="shared" si="1"/>
        <v>=A130141884K_Latest</v>
      </c>
      <c r="AI140" t="str">
        <f t="shared" si="1"/>
        <v>=A130128444K_Latest</v>
      </c>
      <c r="AJ140" t="str">
        <f t="shared" si="1"/>
        <v>=A130158684F_Latest</v>
      </c>
      <c r="AK140" t="str">
        <f t="shared" si="1"/>
        <v>=A130143564K_Latest</v>
      </c>
      <c r="AL140" t="str">
        <f t="shared" si="1"/>
        <v>=A130127324X_Latest</v>
      </c>
      <c r="AM140" t="str">
        <f t="shared" si="1"/>
        <v>=A130157564V_Latest</v>
      </c>
      <c r="AN140" t="str">
        <f t="shared" si="1"/>
        <v>=A130142444X_Latest</v>
      </c>
      <c r="AO140" t="str">
        <f t="shared" si="1"/>
        <v>=A130128724C_Latest</v>
      </c>
      <c r="AP140" t="str">
        <f t="shared" si="1"/>
        <v>=A130158964X_Latest</v>
      </c>
      <c r="AQ140" t="str">
        <f t="shared" si="1"/>
        <v>=A130143844C_Latest</v>
      </c>
      <c r="AR140" t="str">
        <f t="shared" si="1"/>
        <v>=A130129004X_Latest</v>
      </c>
      <c r="AS140" t="str">
        <f t="shared" si="1"/>
        <v>=A130159244V_Latest</v>
      </c>
      <c r="AT140" t="str">
        <f t="shared" si="1"/>
        <v>=A130144124X_Latest</v>
      </c>
      <c r="AU140" t="str">
        <f t="shared" si="1"/>
        <v>=A130127604T_Latest</v>
      </c>
      <c r="AV140" t="str">
        <f t="shared" si="3"/>
        <v>=A130157844L_Latest</v>
      </c>
      <c r="AW140" t="str">
        <f t="shared" si="3"/>
        <v>=A130142724T_Latest</v>
      </c>
      <c r="AX140" t="str">
        <f t="shared" si="3"/>
        <v>=A130127884W_Latest</v>
      </c>
      <c r="AY140" t="str">
        <f t="shared" si="3"/>
        <v>=A130158124J_Latest</v>
      </c>
      <c r="AZ140" t="str">
        <f t="shared" si="3"/>
        <v>=A130143004L_Latest</v>
      </c>
      <c r="BA140" t="str">
        <f t="shared" si="3"/>
        <v>=A130128164T_Latest</v>
      </c>
      <c r="BB140" t="str">
        <f t="shared" si="2"/>
        <v>=A130158404A_Latest</v>
      </c>
      <c r="BC140" t="str">
        <f t="shared" si="2"/>
        <v>=A130143284T_Latest</v>
      </c>
      <c r="BD140" t="str">
        <f t="shared" si="2"/>
        <v>=A130127044F_Latest</v>
      </c>
      <c r="BE140" t="str">
        <f t="shared" si="2"/>
        <v>=A130157284A_Latest</v>
      </c>
      <c r="BF140" t="str">
        <f t="shared" si="2"/>
        <v>=A130142164F_Latest</v>
      </c>
    </row>
    <row r="141" spans="1:58" hidden="1">
      <c r="A141" s="53" t="s">
        <v>3000</v>
      </c>
      <c r="B141" s="54"/>
      <c r="C141" s="73">
        <v>15</v>
      </c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73"/>
    </row>
    <row r="142" spans="1:58" hidden="1">
      <c r="A142" s="43"/>
      <c r="B142" s="49" t="s">
        <v>3001</v>
      </c>
      <c r="C142" s="73">
        <v>16</v>
      </c>
      <c r="D142" s="19" t="s">
        <v>307</v>
      </c>
      <c r="E142" s="19" t="s">
        <v>308</v>
      </c>
      <c r="F142" s="19" t="s">
        <v>309</v>
      </c>
      <c r="G142" s="19" t="s">
        <v>1439</v>
      </c>
      <c r="H142" s="19" t="s">
        <v>1440</v>
      </c>
      <c r="I142" s="19" t="s">
        <v>1441</v>
      </c>
      <c r="J142" s="19" t="s">
        <v>1794</v>
      </c>
      <c r="K142" s="19" t="s">
        <v>1795</v>
      </c>
      <c r="L142" s="19" t="s">
        <v>1796</v>
      </c>
      <c r="M142" s="19" t="s">
        <v>1899</v>
      </c>
      <c r="N142" s="19" t="s">
        <v>1900</v>
      </c>
      <c r="O142" s="19" t="s">
        <v>1901</v>
      </c>
      <c r="P142" s="19" t="s">
        <v>2004</v>
      </c>
      <c r="Q142" s="19" t="s">
        <v>2005</v>
      </c>
      <c r="R142" s="19" t="s">
        <v>2006</v>
      </c>
      <c r="S142" s="19" t="s">
        <v>2359</v>
      </c>
      <c r="T142" s="19" t="s">
        <v>2360</v>
      </c>
      <c r="U142" s="19" t="s">
        <v>2361</v>
      </c>
      <c r="V142" s="19" t="s">
        <v>2464</v>
      </c>
      <c r="W142" s="19" t="s">
        <v>2465</v>
      </c>
      <c r="X142" s="19" t="s">
        <v>2466</v>
      </c>
      <c r="Y142" s="19" t="s">
        <v>2789</v>
      </c>
      <c r="Z142" s="19" t="s">
        <v>2790</v>
      </c>
      <c r="AA142" s="19" t="s">
        <v>2791</v>
      </c>
      <c r="AB142" s="19" t="s">
        <v>2894</v>
      </c>
      <c r="AC142" s="19" t="s">
        <v>2895</v>
      </c>
      <c r="AD142" s="19" t="s">
        <v>2896</v>
      </c>
      <c r="AE142" s="73"/>
      <c r="AF142" t="str">
        <f t="shared" si="1"/>
        <v>=A130126892C_Latest</v>
      </c>
      <c r="AG142" t="str">
        <f t="shared" si="1"/>
        <v>=A130157132R_Latest</v>
      </c>
      <c r="AH142" t="str">
        <f t="shared" si="1"/>
        <v>=A130142012V_Latest</v>
      </c>
      <c r="AI142" t="str">
        <f t="shared" si="1"/>
        <v>=A130128572C_Latest</v>
      </c>
      <c r="AJ142" t="str">
        <f t="shared" si="1"/>
        <v>=A130158812L_Latest</v>
      </c>
      <c r="AK142" t="str">
        <f t="shared" si="1"/>
        <v>=A130143692C_Latest</v>
      </c>
      <c r="AL142" t="str">
        <f t="shared" si="1"/>
        <v>=A130127452T_Latest</v>
      </c>
      <c r="AM142" t="str">
        <f t="shared" si="1"/>
        <v>=A130157692L_Latest</v>
      </c>
      <c r="AN142" t="str">
        <f t="shared" si="1"/>
        <v>=A130142572T_Latest</v>
      </c>
      <c r="AO142" t="str">
        <f t="shared" si="1"/>
        <v>=A130128852W_Latest</v>
      </c>
      <c r="AP142" t="str">
        <f t="shared" si="1"/>
        <v>=A130159092V_Latest</v>
      </c>
      <c r="AQ142" t="str">
        <f t="shared" si="1"/>
        <v>=A130143972W_Latest</v>
      </c>
      <c r="AR142" t="str">
        <f t="shared" si="1"/>
        <v>=A130129132T_Latest</v>
      </c>
      <c r="AS142" t="str">
        <f t="shared" si="1"/>
        <v>=A130159372L_Latest</v>
      </c>
      <c r="AT142" t="str">
        <f t="shared" si="1"/>
        <v>=A130144252T_Latest</v>
      </c>
      <c r="AU142" t="str">
        <f t="shared" si="1"/>
        <v>=A130127732K_Latest</v>
      </c>
      <c r="AV142" t="str">
        <f t="shared" si="3"/>
        <v>=A130157972F_Latest</v>
      </c>
      <c r="AW142" t="str">
        <f t="shared" si="3"/>
        <v>=A130142852K_Latest</v>
      </c>
      <c r="AX142" t="str">
        <f t="shared" si="3"/>
        <v>=A130128012F_Latest</v>
      </c>
      <c r="AY142" t="str">
        <f t="shared" si="3"/>
        <v>=A130158252A_Latest</v>
      </c>
      <c r="AZ142" t="str">
        <f t="shared" si="3"/>
        <v>=A130143132F_Latest</v>
      </c>
      <c r="BA142" t="str">
        <f t="shared" si="3"/>
        <v>=A130128292K_Latest</v>
      </c>
      <c r="BB142" t="str">
        <f t="shared" si="2"/>
        <v>=A130158532V_Latest</v>
      </c>
      <c r="BC142" t="str">
        <f t="shared" si="2"/>
        <v>=A130143412X_Latest</v>
      </c>
      <c r="BD142" t="str">
        <f t="shared" si="2"/>
        <v>=A130127172X_Latest</v>
      </c>
      <c r="BE142" t="str">
        <f t="shared" si="2"/>
        <v>=A130157412J_Latest</v>
      </c>
      <c r="BF142" t="str">
        <f t="shared" si="2"/>
        <v>=A130142292X_Latest</v>
      </c>
    </row>
    <row r="143" spans="1:58" hidden="1">
      <c r="A143" s="43"/>
      <c r="B143" s="55" t="s">
        <v>3002</v>
      </c>
      <c r="C143" s="73">
        <v>17</v>
      </c>
      <c r="D143" s="19" t="s">
        <v>315</v>
      </c>
      <c r="E143" s="19" t="s">
        <v>316</v>
      </c>
      <c r="F143" s="19" t="s">
        <v>317</v>
      </c>
      <c r="G143" s="19" t="s">
        <v>1445</v>
      </c>
      <c r="H143" s="19" t="s">
        <v>1446</v>
      </c>
      <c r="I143" s="19" t="s">
        <v>1447</v>
      </c>
      <c r="J143" s="19" t="s">
        <v>1800</v>
      </c>
      <c r="K143" s="19" t="s">
        <v>1801</v>
      </c>
      <c r="L143" s="19" t="s">
        <v>1802</v>
      </c>
      <c r="M143" s="19" t="s">
        <v>1905</v>
      </c>
      <c r="N143" s="19" t="s">
        <v>1906</v>
      </c>
      <c r="O143" s="19" t="s">
        <v>1907</v>
      </c>
      <c r="P143" s="19" t="s">
        <v>2010</v>
      </c>
      <c r="Q143" s="19" t="s">
        <v>2011</v>
      </c>
      <c r="R143" s="19" t="s">
        <v>2012</v>
      </c>
      <c r="S143" s="19" t="s">
        <v>2365</v>
      </c>
      <c r="T143" s="19" t="s">
        <v>2366</v>
      </c>
      <c r="U143" s="19" t="s">
        <v>2367</v>
      </c>
      <c r="V143" s="19" t="s">
        <v>2470</v>
      </c>
      <c r="W143" s="19" t="s">
        <v>2471</v>
      </c>
      <c r="X143" s="19" t="s">
        <v>2472</v>
      </c>
      <c r="Y143" s="19" t="s">
        <v>2795</v>
      </c>
      <c r="Z143" s="19" t="s">
        <v>2796</v>
      </c>
      <c r="AA143" s="19" t="s">
        <v>2797</v>
      </c>
      <c r="AB143" s="19" t="s">
        <v>2900</v>
      </c>
      <c r="AC143" s="19" t="s">
        <v>2901</v>
      </c>
      <c r="AD143" s="19" t="s">
        <v>2902</v>
      </c>
      <c r="AE143" s="73"/>
      <c r="AF143" t="str">
        <f t="shared" si="1"/>
        <v>=A130126814W_Latest</v>
      </c>
      <c r="AG143" t="str">
        <f t="shared" si="1"/>
        <v>=A130157054V_Latest</v>
      </c>
      <c r="AH143" t="str">
        <f t="shared" si="1"/>
        <v>=A130141934W_Latest</v>
      </c>
      <c r="AI143" t="str">
        <f t="shared" si="1"/>
        <v>=A130128494J_Latest</v>
      </c>
      <c r="AJ143" t="str">
        <f t="shared" si="1"/>
        <v>=A130158734T_Latest</v>
      </c>
      <c r="AK143" t="str">
        <f t="shared" si="1"/>
        <v>=A130143614W_Latest</v>
      </c>
      <c r="AL143" t="str">
        <f t="shared" si="1"/>
        <v>=A130127374W_Latest</v>
      </c>
      <c r="AM143" t="str">
        <f t="shared" si="1"/>
        <v>=A130157614F_Latest</v>
      </c>
      <c r="AN143" t="str">
        <f t="shared" si="1"/>
        <v>=A130142494W_Latest</v>
      </c>
      <c r="AO143" t="str">
        <f t="shared" si="1"/>
        <v>=A130128774A_Latest</v>
      </c>
      <c r="AP143" t="str">
        <f t="shared" si="1"/>
        <v>=A130159014L_Latest</v>
      </c>
      <c r="AQ143" t="str">
        <f t="shared" si="1"/>
        <v>=A130143894A_Latest</v>
      </c>
      <c r="AR143" t="str">
        <f t="shared" si="1"/>
        <v>=A130129054W_Latest</v>
      </c>
      <c r="AS143" t="str">
        <f t="shared" si="1"/>
        <v>=A130159294T_Latest</v>
      </c>
      <c r="AT143" t="str">
        <f t="shared" si="1"/>
        <v>=A130144174W_Latest</v>
      </c>
      <c r="AU143" t="str">
        <f t="shared" si="1"/>
        <v>=A130127654R_Latest</v>
      </c>
      <c r="AV143" t="str">
        <f t="shared" si="3"/>
        <v>=A130157894K_Latest</v>
      </c>
      <c r="AW143" t="str">
        <f t="shared" si="3"/>
        <v>=A130142774R_Latest</v>
      </c>
      <c r="AX143" t="str">
        <f t="shared" si="3"/>
        <v>=A130127934J_Latest</v>
      </c>
      <c r="AY143" t="str">
        <f t="shared" si="3"/>
        <v>=A130158174F_Latest</v>
      </c>
      <c r="AZ143" t="str">
        <f t="shared" si="3"/>
        <v>=A130143054K_Latest</v>
      </c>
      <c r="BA143" t="str">
        <f t="shared" si="3"/>
        <v>=A130128214C_Latest</v>
      </c>
      <c r="BB143" t="str">
        <f t="shared" si="2"/>
        <v>=A130158454X_Latest</v>
      </c>
      <c r="BC143" t="str">
        <f t="shared" si="2"/>
        <v>=A130143334C_Latest</v>
      </c>
      <c r="BD143" t="str">
        <f t="shared" si="2"/>
        <v>=A130127094C_Latest</v>
      </c>
      <c r="BE143" t="str">
        <f t="shared" si="2"/>
        <v>=A130157334L_Latest</v>
      </c>
      <c r="BF143" t="str">
        <f t="shared" si="2"/>
        <v>=A130142214T_Latest</v>
      </c>
    </row>
    <row r="144" spans="1:58" hidden="1">
      <c r="A144" s="43"/>
      <c r="B144" s="49" t="s">
        <v>3003</v>
      </c>
      <c r="C144" s="73">
        <v>18</v>
      </c>
      <c r="D144" s="19" t="s">
        <v>310</v>
      </c>
      <c r="E144" s="19" t="s">
        <v>311</v>
      </c>
      <c r="F144" s="19" t="s">
        <v>312</v>
      </c>
      <c r="G144" s="19" t="s">
        <v>1442</v>
      </c>
      <c r="H144" s="19" t="s">
        <v>1443</v>
      </c>
      <c r="I144" s="19" t="s">
        <v>1444</v>
      </c>
      <c r="J144" s="19" t="s">
        <v>1797</v>
      </c>
      <c r="K144" s="19" t="s">
        <v>1798</v>
      </c>
      <c r="L144" s="19" t="s">
        <v>1799</v>
      </c>
      <c r="M144" s="19" t="s">
        <v>1902</v>
      </c>
      <c r="N144" s="19" t="s">
        <v>1903</v>
      </c>
      <c r="O144" s="19" t="s">
        <v>1904</v>
      </c>
      <c r="P144" s="19" t="s">
        <v>2007</v>
      </c>
      <c r="Q144" s="19" t="s">
        <v>2008</v>
      </c>
      <c r="R144" s="19" t="s">
        <v>2009</v>
      </c>
      <c r="S144" s="19" t="s">
        <v>2362</v>
      </c>
      <c r="T144" s="19" t="s">
        <v>2363</v>
      </c>
      <c r="U144" s="19" t="s">
        <v>2364</v>
      </c>
      <c r="V144" s="19" t="s">
        <v>2467</v>
      </c>
      <c r="W144" s="19" t="s">
        <v>2468</v>
      </c>
      <c r="X144" s="19" t="s">
        <v>2469</v>
      </c>
      <c r="Y144" s="19" t="s">
        <v>2792</v>
      </c>
      <c r="Z144" s="19" t="s">
        <v>2793</v>
      </c>
      <c r="AA144" s="19" t="s">
        <v>2794</v>
      </c>
      <c r="AB144" s="19" t="s">
        <v>2897</v>
      </c>
      <c r="AC144" s="19" t="s">
        <v>2898</v>
      </c>
      <c r="AD144" s="19" t="s">
        <v>2899</v>
      </c>
      <c r="AE144" s="73"/>
      <c r="AF144" t="str">
        <f t="shared" si="1"/>
        <v>=A130126772K_Latest</v>
      </c>
      <c r="AG144" t="str">
        <f t="shared" si="1"/>
        <v>=A130157012W_Latest</v>
      </c>
      <c r="AH144" t="str">
        <f t="shared" si="1"/>
        <v>=A130141892K_Latest</v>
      </c>
      <c r="AI144" t="str">
        <f t="shared" si="1"/>
        <v>=A130128452K_Latest</v>
      </c>
      <c r="AJ144" t="str">
        <f t="shared" si="1"/>
        <v>=A130158692F_Latest</v>
      </c>
      <c r="AK144" t="str">
        <f t="shared" si="1"/>
        <v>=A130143572K_Latest</v>
      </c>
      <c r="AL144" t="str">
        <f t="shared" si="1"/>
        <v>=A130127332X_Latest</v>
      </c>
      <c r="AM144" t="str">
        <f t="shared" si="1"/>
        <v>=A130157572V_Latest</v>
      </c>
      <c r="AN144" t="str">
        <f t="shared" si="1"/>
        <v>=A130142452X_Latest</v>
      </c>
      <c r="AO144" t="str">
        <f t="shared" si="1"/>
        <v>=A130128732C_Latest</v>
      </c>
      <c r="AP144" t="str">
        <f t="shared" si="1"/>
        <v>=A130158972X_Latest</v>
      </c>
      <c r="AQ144" t="str">
        <f t="shared" si="1"/>
        <v>=A130143852C_Latest</v>
      </c>
      <c r="AR144" t="str">
        <f t="shared" si="1"/>
        <v>=A130129012X_Latest</v>
      </c>
      <c r="AS144" t="str">
        <f t="shared" si="1"/>
        <v>=A130159252V_Latest</v>
      </c>
      <c r="AT144" t="str">
        <f t="shared" si="1"/>
        <v>=A130144132X_Latest</v>
      </c>
      <c r="AU144" t="str">
        <f t="shared" si="1"/>
        <v>=A130127612T_Latest</v>
      </c>
      <c r="AV144" t="str">
        <f t="shared" si="3"/>
        <v>=A130157852L_Latest</v>
      </c>
      <c r="AW144" t="str">
        <f t="shared" si="3"/>
        <v>=A130142732T_Latest</v>
      </c>
      <c r="AX144" t="str">
        <f t="shared" si="3"/>
        <v>=A130127892W_Latest</v>
      </c>
      <c r="AY144" t="str">
        <f t="shared" si="3"/>
        <v>=A130158132J_Latest</v>
      </c>
      <c r="AZ144" t="str">
        <f t="shared" si="3"/>
        <v>=A130143012L_Latest</v>
      </c>
      <c r="BA144" t="str">
        <f t="shared" si="3"/>
        <v>=A130128172T_Latest</v>
      </c>
      <c r="BB144" t="str">
        <f t="shared" si="2"/>
        <v>=A130158412A_Latest</v>
      </c>
      <c r="BC144" t="str">
        <f t="shared" si="2"/>
        <v>=A130143292T_Latest</v>
      </c>
      <c r="BD144" t="str">
        <f t="shared" si="2"/>
        <v>=A130127052F_Latest</v>
      </c>
      <c r="BE144" t="str">
        <f t="shared" si="2"/>
        <v>=A130157292A_Latest</v>
      </c>
      <c r="BF144" t="str">
        <f t="shared" si="2"/>
        <v>=A130142172F_Latest</v>
      </c>
    </row>
    <row r="145" spans="1:58" hidden="1">
      <c r="A145" s="53" t="s">
        <v>3004</v>
      </c>
      <c r="B145" s="78"/>
      <c r="C145" s="73">
        <v>19</v>
      </c>
      <c r="D145" s="19" t="s">
        <v>262</v>
      </c>
      <c r="E145" s="19" t="s">
        <v>263</v>
      </c>
      <c r="F145" s="19" t="s">
        <v>264</v>
      </c>
      <c r="G145" s="19" t="s">
        <v>1394</v>
      </c>
      <c r="H145" s="19" t="s">
        <v>1395</v>
      </c>
      <c r="I145" s="19" t="s">
        <v>1396</v>
      </c>
      <c r="J145" s="19" t="s">
        <v>1499</v>
      </c>
      <c r="K145" s="19" t="s">
        <v>1500</v>
      </c>
      <c r="L145" s="19" t="s">
        <v>1501</v>
      </c>
      <c r="M145" s="19" t="s">
        <v>1854</v>
      </c>
      <c r="N145" s="19" t="s">
        <v>1855</v>
      </c>
      <c r="O145" s="19" t="s">
        <v>1856</v>
      </c>
      <c r="P145" s="19" t="s">
        <v>1959</v>
      </c>
      <c r="Q145" s="19" t="s">
        <v>1960</v>
      </c>
      <c r="R145" s="19" t="s">
        <v>1961</v>
      </c>
      <c r="S145" s="19" t="s">
        <v>2314</v>
      </c>
      <c r="T145" s="19" t="s">
        <v>2315</v>
      </c>
      <c r="U145" s="19" t="s">
        <v>2316</v>
      </c>
      <c r="V145" s="19" t="s">
        <v>2419</v>
      </c>
      <c r="W145" s="19" t="s">
        <v>2420</v>
      </c>
      <c r="X145" s="19" t="s">
        <v>2421</v>
      </c>
      <c r="Y145" s="19" t="s">
        <v>2744</v>
      </c>
      <c r="Z145" s="19" t="s">
        <v>2745</v>
      </c>
      <c r="AA145" s="19" t="s">
        <v>2746</v>
      </c>
      <c r="AB145" s="19" t="s">
        <v>2849</v>
      </c>
      <c r="AC145" s="19" t="s">
        <v>2850</v>
      </c>
      <c r="AD145" s="19" t="s">
        <v>2851</v>
      </c>
      <c r="AE145" s="73"/>
      <c r="AF145" t="str">
        <f t="shared" si="1"/>
        <v>=A130126900T_Latest</v>
      </c>
      <c r="AG145" t="str">
        <f t="shared" si="1"/>
        <v>=A130157140R_Latest</v>
      </c>
      <c r="AH145" t="str">
        <f t="shared" si="1"/>
        <v>=A130142020V_Latest</v>
      </c>
      <c r="AI145" t="str">
        <f t="shared" si="1"/>
        <v>=A130128580C_Latest</v>
      </c>
      <c r="AJ145" t="str">
        <f t="shared" si="1"/>
        <v>=A130158820L_Latest</v>
      </c>
      <c r="AK145" t="str">
        <f t="shared" si="1"/>
        <v>=A130143700T_Latest</v>
      </c>
      <c r="AL145" t="str">
        <f t="shared" si="1"/>
        <v>=A130127460T_Latest</v>
      </c>
      <c r="AM145" t="str">
        <f t="shared" si="1"/>
        <v>=A130157700A_Latest</v>
      </c>
      <c r="AN145" t="str">
        <f t="shared" si="1"/>
        <v>=A130142580T_Latest</v>
      </c>
      <c r="AO145" t="str">
        <f t="shared" si="1"/>
        <v>=A130128860W_Latest</v>
      </c>
      <c r="AP145" t="str">
        <f t="shared" si="1"/>
        <v>=A130159100J_Latest</v>
      </c>
      <c r="AQ145" t="str">
        <f t="shared" si="1"/>
        <v>=A130143980W_Latest</v>
      </c>
      <c r="AR145" t="str">
        <f t="shared" si="1"/>
        <v>=A130129140T_Latest</v>
      </c>
      <c r="AS145" t="str">
        <f t="shared" si="1"/>
        <v>=A130159380L_Latest</v>
      </c>
      <c r="AT145" t="str">
        <f t="shared" si="1"/>
        <v>=A130144260T_Latest</v>
      </c>
      <c r="AU145" t="str">
        <f t="shared" si="1"/>
        <v>=A130127740K_Latest</v>
      </c>
      <c r="AV145" t="str">
        <f t="shared" si="3"/>
        <v>=A130157980F_Latest</v>
      </c>
      <c r="AW145" t="str">
        <f t="shared" si="3"/>
        <v>=A130142860K_Latest</v>
      </c>
      <c r="AX145" t="str">
        <f t="shared" si="3"/>
        <v>=A130128020F_Latest</v>
      </c>
      <c r="AY145" t="str">
        <f t="shared" si="3"/>
        <v>=A130158260A_Latest</v>
      </c>
      <c r="AZ145" t="str">
        <f t="shared" si="3"/>
        <v>=A130143140F_Latest</v>
      </c>
      <c r="BA145" t="str">
        <f t="shared" si="3"/>
        <v>=A130128300X_Latest</v>
      </c>
      <c r="BB145" t="str">
        <f t="shared" si="2"/>
        <v>=A130158540V_Latest</v>
      </c>
      <c r="BC145" t="str">
        <f t="shared" si="2"/>
        <v>=A130143420X_Latest</v>
      </c>
      <c r="BD145" t="str">
        <f t="shared" si="2"/>
        <v>=A130127180X_Latest</v>
      </c>
      <c r="BE145" t="str">
        <f t="shared" si="2"/>
        <v>=A130157420J_Latest</v>
      </c>
      <c r="BF145" t="str">
        <f t="shared" si="2"/>
        <v>=A130142300L_Latest</v>
      </c>
    </row>
    <row r="146" spans="1:58" hidden="1">
      <c r="A146" s="79" t="s">
        <v>3005</v>
      </c>
      <c r="B146" s="80"/>
      <c r="C146" s="73">
        <v>20</v>
      </c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  <c r="AE146" s="73"/>
    </row>
    <row r="147" spans="1:58" hidden="1">
      <c r="A147" s="59" t="s">
        <v>3006</v>
      </c>
      <c r="B147" s="60"/>
      <c r="C147" s="73">
        <v>21</v>
      </c>
      <c r="D147" s="19" t="s">
        <v>321</v>
      </c>
      <c r="E147" s="19" t="s">
        <v>322</v>
      </c>
      <c r="F147" s="19" t="s">
        <v>323</v>
      </c>
      <c r="G147" s="19" t="s">
        <v>1451</v>
      </c>
      <c r="H147" s="19" t="s">
        <v>1452</v>
      </c>
      <c r="I147" s="19" t="s">
        <v>1453</v>
      </c>
      <c r="J147" s="19" t="s">
        <v>1806</v>
      </c>
      <c r="K147" s="19" t="s">
        <v>1807</v>
      </c>
      <c r="L147" s="19" t="s">
        <v>1808</v>
      </c>
      <c r="M147" s="19" t="s">
        <v>1911</v>
      </c>
      <c r="N147" s="19" t="s">
        <v>1912</v>
      </c>
      <c r="O147" s="19" t="s">
        <v>1913</v>
      </c>
      <c r="P147" s="19" t="s">
        <v>2266</v>
      </c>
      <c r="Q147" s="19" t="s">
        <v>2267</v>
      </c>
      <c r="R147" s="19" t="s">
        <v>2268</v>
      </c>
      <c r="S147" s="19" t="s">
        <v>2371</v>
      </c>
      <c r="T147" s="19" t="s">
        <v>2372</v>
      </c>
      <c r="U147" s="19" t="s">
        <v>2373</v>
      </c>
      <c r="V147" s="19" t="s">
        <v>2476</v>
      </c>
      <c r="W147" s="19" t="s">
        <v>2477</v>
      </c>
      <c r="X147" s="19" t="s">
        <v>2478</v>
      </c>
      <c r="Y147" s="19" t="s">
        <v>2801</v>
      </c>
      <c r="Z147" s="19" t="s">
        <v>2802</v>
      </c>
      <c r="AA147" s="19" t="s">
        <v>2803</v>
      </c>
      <c r="AB147" s="19" t="s">
        <v>2906</v>
      </c>
      <c r="AC147" s="19" t="s">
        <v>2907</v>
      </c>
      <c r="AD147" s="19" t="s">
        <v>2908</v>
      </c>
      <c r="AE147" s="73"/>
      <c r="AF147" t="str">
        <f t="shared" si="1"/>
        <v>=A130126948C_Latest</v>
      </c>
      <c r="AG147" t="str">
        <f t="shared" si="1"/>
        <v>=A130157188A_Latest</v>
      </c>
      <c r="AH147" t="str">
        <f t="shared" si="1"/>
        <v>=A130142068F_Latest</v>
      </c>
      <c r="AI147" t="str">
        <f t="shared" si="1"/>
        <v>=A130128628C_Latest</v>
      </c>
      <c r="AJ147" t="str">
        <f t="shared" si="1"/>
        <v>=A130158868X_Latest</v>
      </c>
      <c r="AK147" t="str">
        <f t="shared" si="1"/>
        <v>=A130143748C_Latest</v>
      </c>
      <c r="AL147" t="str">
        <f t="shared" si="1"/>
        <v>=A130127508T_Latest</v>
      </c>
      <c r="AM147" t="str">
        <f t="shared" si="1"/>
        <v>=A130157748L_Latest</v>
      </c>
      <c r="AN147" t="str">
        <f t="shared" si="1"/>
        <v>=A130142628T_Latest</v>
      </c>
      <c r="AO147" t="str">
        <f t="shared" si="1"/>
        <v>=A130128908W_Latest</v>
      </c>
      <c r="AP147" t="str">
        <f t="shared" si="1"/>
        <v>=A130159148V_Latest</v>
      </c>
      <c r="AQ147" t="str">
        <f t="shared" si="1"/>
        <v>=A130144028X_Latest</v>
      </c>
      <c r="AR147" t="str">
        <f t="shared" si="1"/>
        <v>=A130129188C_Latest</v>
      </c>
      <c r="AS147" t="str">
        <f t="shared" si="1"/>
        <v>=A130159428L_Latest</v>
      </c>
      <c r="AT147" t="str">
        <f t="shared" si="1"/>
        <v>=A130144308T_Latest</v>
      </c>
      <c r="AU147" t="str">
        <f t="shared" si="1"/>
        <v>=A130127788W_Latest</v>
      </c>
      <c r="AV147" t="str">
        <f t="shared" si="3"/>
        <v>=A130158028J_Latest</v>
      </c>
      <c r="AW147" t="str">
        <f t="shared" si="3"/>
        <v>=A130142908K_Latest</v>
      </c>
      <c r="AX147" t="str">
        <f t="shared" si="3"/>
        <v>=A130128068T_Latest</v>
      </c>
      <c r="AY147" t="str">
        <f t="shared" si="3"/>
        <v>=A130158308A_Latest</v>
      </c>
      <c r="AZ147" t="str">
        <f t="shared" si="3"/>
        <v>=A130143188T_Latest</v>
      </c>
      <c r="BA147" t="str">
        <f t="shared" si="3"/>
        <v>=A130128348K_Latest</v>
      </c>
      <c r="BB147" t="str">
        <f t="shared" si="2"/>
        <v>=A130158588F_Latest</v>
      </c>
      <c r="BC147" t="str">
        <f t="shared" si="2"/>
        <v>=A130143468K_Latest</v>
      </c>
      <c r="BD147" t="str">
        <f t="shared" si="2"/>
        <v>=A130127228X_Latest</v>
      </c>
      <c r="BE147" t="str">
        <f t="shared" si="2"/>
        <v>=A130157468V_Latest</v>
      </c>
      <c r="BF147" t="str">
        <f t="shared" si="2"/>
        <v>=A130142348X_Latest</v>
      </c>
    </row>
    <row r="148" spans="1:58" hidden="1">
      <c r="A148" s="61"/>
      <c r="B148" s="60" t="s">
        <v>3007</v>
      </c>
      <c r="C148" s="73">
        <v>22</v>
      </c>
      <c r="D148" s="19" t="s">
        <v>324</v>
      </c>
      <c r="E148" s="19" t="s">
        <v>325</v>
      </c>
      <c r="F148" s="19" t="s">
        <v>326</v>
      </c>
      <c r="G148" s="19" t="s">
        <v>1454</v>
      </c>
      <c r="H148" s="19" t="s">
        <v>1455</v>
      </c>
      <c r="I148" s="19" t="s">
        <v>1456</v>
      </c>
      <c r="J148" s="19" t="s">
        <v>1809</v>
      </c>
      <c r="K148" s="19" t="s">
        <v>1810</v>
      </c>
      <c r="L148" s="19" t="s">
        <v>1811</v>
      </c>
      <c r="M148" s="19" t="s">
        <v>1914</v>
      </c>
      <c r="N148" s="19" t="s">
        <v>1915</v>
      </c>
      <c r="O148" s="19" t="s">
        <v>1916</v>
      </c>
      <c r="P148" s="19" t="s">
        <v>2269</v>
      </c>
      <c r="Q148" s="19" t="s">
        <v>2270</v>
      </c>
      <c r="R148" s="19" t="s">
        <v>2271</v>
      </c>
      <c r="S148" s="19" t="s">
        <v>2374</v>
      </c>
      <c r="T148" s="19" t="s">
        <v>2375</v>
      </c>
      <c r="U148" s="19" t="s">
        <v>2376</v>
      </c>
      <c r="V148" s="19" t="s">
        <v>2479</v>
      </c>
      <c r="W148" s="19" t="s">
        <v>2480</v>
      </c>
      <c r="X148" s="19" t="s">
        <v>2481</v>
      </c>
      <c r="Y148" s="19" t="s">
        <v>2804</v>
      </c>
      <c r="Z148" s="19" t="s">
        <v>2805</v>
      </c>
      <c r="AA148" s="19" t="s">
        <v>2806</v>
      </c>
      <c r="AB148" s="19" t="s">
        <v>2909</v>
      </c>
      <c r="AC148" s="19" t="s">
        <v>2910</v>
      </c>
      <c r="AD148" s="19" t="s">
        <v>2911</v>
      </c>
      <c r="AE148" s="73"/>
      <c r="AF148" t="str">
        <f t="shared" si="1"/>
        <v>=A130126956C_Latest</v>
      </c>
      <c r="AG148" t="str">
        <f t="shared" si="1"/>
        <v>=A130157196A_Latest</v>
      </c>
      <c r="AH148" t="str">
        <f t="shared" si="1"/>
        <v>=A130142076F_Latest</v>
      </c>
      <c r="AI148" t="str">
        <f t="shared" si="1"/>
        <v>=A130128636C_Latest</v>
      </c>
      <c r="AJ148" t="str">
        <f t="shared" si="1"/>
        <v>=A130158876X_Latest</v>
      </c>
      <c r="AK148" t="str">
        <f t="shared" si="1"/>
        <v>=A130143756C_Latest</v>
      </c>
      <c r="AL148" t="str">
        <f t="shared" si="1"/>
        <v>=A130127516T_Latest</v>
      </c>
      <c r="AM148" t="str">
        <f t="shared" si="1"/>
        <v>=A130157756L_Latest</v>
      </c>
      <c r="AN148" t="str">
        <f t="shared" si="1"/>
        <v>=A130142636T_Latest</v>
      </c>
      <c r="AO148" t="str">
        <f t="shared" si="1"/>
        <v>=A130128916W_Latest</v>
      </c>
      <c r="AP148" t="str">
        <f t="shared" si="1"/>
        <v>=A130159156V_Latest</v>
      </c>
      <c r="AQ148" t="str">
        <f t="shared" si="1"/>
        <v>=A130144036X_Latest</v>
      </c>
      <c r="AR148" t="str">
        <f t="shared" si="1"/>
        <v>=A130129196C_Latest</v>
      </c>
      <c r="AS148" t="str">
        <f t="shared" si="1"/>
        <v>=A130159436L_Latest</v>
      </c>
      <c r="AT148" t="str">
        <f t="shared" si="1"/>
        <v>=A130144316T_Latest</v>
      </c>
      <c r="AU148" t="str">
        <f t="shared" si="1"/>
        <v>=A130127796W_Latest</v>
      </c>
      <c r="AV148" t="str">
        <f t="shared" si="3"/>
        <v>=A130158036J_Latest</v>
      </c>
      <c r="AW148" t="str">
        <f t="shared" si="3"/>
        <v>=A130142916K_Latest</v>
      </c>
      <c r="AX148" t="str">
        <f t="shared" si="3"/>
        <v>=A130128076T_Latest</v>
      </c>
      <c r="AY148" t="str">
        <f t="shared" si="3"/>
        <v>=A130158316A_Latest</v>
      </c>
      <c r="AZ148" t="str">
        <f t="shared" si="3"/>
        <v>=A130143196T_Latest</v>
      </c>
      <c r="BA148" t="str">
        <f t="shared" si="3"/>
        <v>=A130128356K_Latest</v>
      </c>
      <c r="BB148" t="str">
        <f t="shared" si="2"/>
        <v>=A130158596F_Latest</v>
      </c>
      <c r="BC148" t="str">
        <f t="shared" si="2"/>
        <v>=A130143476K_Latest</v>
      </c>
      <c r="BD148" t="str">
        <f t="shared" si="2"/>
        <v>=A130127236X_Latest</v>
      </c>
      <c r="BE148" t="str">
        <f t="shared" si="2"/>
        <v>=A130157476V_Latest</v>
      </c>
      <c r="BF148" t="str">
        <f t="shared" si="2"/>
        <v>=A130142356X_Latest</v>
      </c>
    </row>
    <row r="149" spans="1:58" hidden="1">
      <c r="A149" s="61"/>
      <c r="B149" s="62" t="s">
        <v>3008</v>
      </c>
      <c r="C149" s="73">
        <v>23</v>
      </c>
      <c r="D149" s="19" t="s">
        <v>327</v>
      </c>
      <c r="E149" s="19" t="s">
        <v>328</v>
      </c>
      <c r="F149" s="19" t="s">
        <v>329</v>
      </c>
      <c r="G149" s="19" t="s">
        <v>1457</v>
      </c>
      <c r="H149" s="19" t="s">
        <v>1458</v>
      </c>
      <c r="I149" s="19" t="s">
        <v>1459</v>
      </c>
      <c r="J149" s="19" t="s">
        <v>1812</v>
      </c>
      <c r="K149" s="19" t="s">
        <v>1813</v>
      </c>
      <c r="L149" s="19" t="s">
        <v>1814</v>
      </c>
      <c r="M149" s="19" t="s">
        <v>1917</v>
      </c>
      <c r="N149" s="19" t="s">
        <v>1918</v>
      </c>
      <c r="O149" s="19" t="s">
        <v>1919</v>
      </c>
      <c r="P149" s="19" t="s">
        <v>2272</v>
      </c>
      <c r="Q149" s="19" t="s">
        <v>2273</v>
      </c>
      <c r="R149" s="19" t="s">
        <v>2274</v>
      </c>
      <c r="S149" s="19" t="s">
        <v>2377</v>
      </c>
      <c r="T149" s="19" t="s">
        <v>2378</v>
      </c>
      <c r="U149" s="19" t="s">
        <v>2379</v>
      </c>
      <c r="V149" s="19" t="s">
        <v>2482</v>
      </c>
      <c r="W149" s="19" t="s">
        <v>2483</v>
      </c>
      <c r="X149" s="19" t="s">
        <v>2484</v>
      </c>
      <c r="Y149" s="19" t="s">
        <v>2807</v>
      </c>
      <c r="Z149" s="19" t="s">
        <v>2808</v>
      </c>
      <c r="AA149" s="19" t="s">
        <v>2809</v>
      </c>
      <c r="AB149" s="19" t="s">
        <v>2912</v>
      </c>
      <c r="AC149" s="19" t="s">
        <v>2913</v>
      </c>
      <c r="AD149" s="19" t="s">
        <v>2914</v>
      </c>
      <c r="AE149" s="73"/>
      <c r="AF149" t="str">
        <f t="shared" si="1"/>
        <v>=A130126788C_Latest</v>
      </c>
      <c r="AG149" t="str">
        <f t="shared" si="1"/>
        <v>=A130157028R_Latest</v>
      </c>
      <c r="AH149" t="str">
        <f t="shared" si="1"/>
        <v>=A130141908T_Latest</v>
      </c>
      <c r="AI149" t="str">
        <f t="shared" si="1"/>
        <v>=A130128468C_Latest</v>
      </c>
      <c r="AJ149" t="str">
        <f t="shared" si="1"/>
        <v>=A130158708L_Latest</v>
      </c>
      <c r="AK149" t="str">
        <f t="shared" si="1"/>
        <v>=A130143588C_Latest</v>
      </c>
      <c r="AL149" t="str">
        <f t="shared" si="1"/>
        <v>=A130127348T_Latest</v>
      </c>
      <c r="AM149" t="str">
        <f t="shared" si="1"/>
        <v>=A130157588L_Latest</v>
      </c>
      <c r="AN149" t="str">
        <f t="shared" si="1"/>
        <v>=A130142468T_Latest</v>
      </c>
      <c r="AO149" t="str">
        <f t="shared" si="1"/>
        <v>=A130128748W_Latest</v>
      </c>
      <c r="AP149" t="str">
        <f t="shared" si="1"/>
        <v>=A130158988T_Latest</v>
      </c>
      <c r="AQ149" t="str">
        <f t="shared" si="1"/>
        <v>=A130143868W_Latest</v>
      </c>
      <c r="AR149" t="str">
        <f t="shared" si="1"/>
        <v>=A130129028T_Latest</v>
      </c>
      <c r="AS149" t="str">
        <f t="shared" si="1"/>
        <v>=A130159268L_Latest</v>
      </c>
      <c r="AT149" t="str">
        <f t="shared" si="1"/>
        <v>=A130144148T_Latest</v>
      </c>
      <c r="AU149" t="str">
        <f t="shared" si="1"/>
        <v>=A130127628K_Latest</v>
      </c>
      <c r="AV149" t="str">
        <f t="shared" si="3"/>
        <v>=A130157868F_Latest</v>
      </c>
      <c r="AW149" t="str">
        <f t="shared" si="3"/>
        <v>=A130142748K_Latest</v>
      </c>
      <c r="AX149" t="str">
        <f t="shared" si="3"/>
        <v>=A130127908C_Latest</v>
      </c>
      <c r="AY149" t="str">
        <f t="shared" si="3"/>
        <v>=A130158148A_Latest</v>
      </c>
      <c r="AZ149" t="str">
        <f t="shared" si="3"/>
        <v>=A130143028F_Latest</v>
      </c>
      <c r="BA149" t="str">
        <f t="shared" si="3"/>
        <v>=A130128188K_Latest</v>
      </c>
      <c r="BB149" t="str">
        <f t="shared" si="2"/>
        <v>=A130158428V_Latest</v>
      </c>
      <c r="BC149" t="str">
        <f t="shared" si="2"/>
        <v>=A130143308X_Latest</v>
      </c>
      <c r="BD149" t="str">
        <f t="shared" si="2"/>
        <v>=A130127068X_Latest</v>
      </c>
      <c r="BE149" t="str">
        <f t="shared" si="2"/>
        <v>=A130157308J_Latest</v>
      </c>
      <c r="BF149" t="str">
        <f t="shared" si="2"/>
        <v>=A130142188X_Latest</v>
      </c>
    </row>
    <row r="150" spans="1:58" hidden="1">
      <c r="A150" s="61"/>
      <c r="B150" s="62" t="s">
        <v>3009</v>
      </c>
      <c r="C150" s="73">
        <v>24</v>
      </c>
      <c r="D150" s="19" t="s">
        <v>330</v>
      </c>
      <c r="E150" s="19" t="s">
        <v>331</v>
      </c>
      <c r="F150" s="19" t="s">
        <v>332</v>
      </c>
      <c r="G150" s="19" t="s">
        <v>1460</v>
      </c>
      <c r="H150" s="19" t="s">
        <v>1461</v>
      </c>
      <c r="I150" s="19" t="s">
        <v>1462</v>
      </c>
      <c r="J150" s="19" t="s">
        <v>1815</v>
      </c>
      <c r="K150" s="19" t="s">
        <v>1816</v>
      </c>
      <c r="L150" s="19" t="s">
        <v>1817</v>
      </c>
      <c r="M150" s="19" t="s">
        <v>1920</v>
      </c>
      <c r="N150" s="19" t="s">
        <v>1921</v>
      </c>
      <c r="O150" s="19" t="s">
        <v>1922</v>
      </c>
      <c r="P150" s="19" t="s">
        <v>2275</v>
      </c>
      <c r="Q150" s="19" t="s">
        <v>2276</v>
      </c>
      <c r="R150" s="19" t="s">
        <v>2277</v>
      </c>
      <c r="S150" s="19" t="s">
        <v>2380</v>
      </c>
      <c r="T150" s="19" t="s">
        <v>2381</v>
      </c>
      <c r="U150" s="19" t="s">
        <v>2382</v>
      </c>
      <c r="V150" s="19" t="s">
        <v>2485</v>
      </c>
      <c r="W150" s="19" t="s">
        <v>2486</v>
      </c>
      <c r="X150" s="19" t="s">
        <v>2487</v>
      </c>
      <c r="Y150" s="19" t="s">
        <v>2810</v>
      </c>
      <c r="Z150" s="19" t="s">
        <v>2811</v>
      </c>
      <c r="AA150" s="19" t="s">
        <v>2812</v>
      </c>
      <c r="AB150" s="19" t="s">
        <v>2915</v>
      </c>
      <c r="AC150" s="19" t="s">
        <v>2916</v>
      </c>
      <c r="AD150" s="19" t="s">
        <v>2917</v>
      </c>
      <c r="AE150" s="73"/>
      <c r="AF150" t="str">
        <f t="shared" si="1"/>
        <v>=A130126748K_Latest</v>
      </c>
      <c r="AG150" t="str">
        <f t="shared" si="1"/>
        <v>=A130156988F_Latest</v>
      </c>
      <c r="AH150" t="str">
        <f t="shared" si="1"/>
        <v>=A130141868K_Latest</v>
      </c>
      <c r="AI150" t="str">
        <f t="shared" si="1"/>
        <v>=A130128428K_Latest</v>
      </c>
      <c r="AJ150" t="str">
        <f t="shared" si="1"/>
        <v>=A130158668F_Latest</v>
      </c>
      <c r="AK150" t="str">
        <f t="shared" si="1"/>
        <v>=A130143548K_Latest</v>
      </c>
      <c r="AL150" t="str">
        <f t="shared" si="1"/>
        <v>=A130127308X_Latest</v>
      </c>
      <c r="AM150" t="str">
        <f t="shared" si="1"/>
        <v>=A130157548V_Latest</v>
      </c>
      <c r="AN150" t="str">
        <f t="shared" si="1"/>
        <v>=A130142428X_Latest</v>
      </c>
      <c r="AO150" t="str">
        <f t="shared" si="1"/>
        <v>=A130128708C_Latest</v>
      </c>
      <c r="AP150" t="str">
        <f t="shared" si="1"/>
        <v>=A130158948X_Latest</v>
      </c>
      <c r="AQ150" t="str">
        <f t="shared" si="1"/>
        <v>=A130143828C_Latest</v>
      </c>
      <c r="AR150" t="str">
        <f t="shared" si="1"/>
        <v>=A130128988J_Latest</v>
      </c>
      <c r="AS150" t="str">
        <f t="shared" si="1"/>
        <v>=A130159228V_Latest</v>
      </c>
      <c r="AT150" t="str">
        <f t="shared" si="1"/>
        <v>=A130144108X_Latest</v>
      </c>
      <c r="AU150" t="str">
        <f t="shared" si="1"/>
        <v>=A130127588C_Latest</v>
      </c>
      <c r="AV150" t="str">
        <f t="shared" si="3"/>
        <v>=A130157828L_Latest</v>
      </c>
      <c r="AW150" t="str">
        <f t="shared" si="3"/>
        <v>=A130142708T_Latest</v>
      </c>
      <c r="AX150" t="str">
        <f t="shared" si="3"/>
        <v>=A130127868W_Latest</v>
      </c>
      <c r="AY150" t="str">
        <f t="shared" si="3"/>
        <v>=A130158108J_Latest</v>
      </c>
      <c r="AZ150" t="str">
        <f t="shared" si="3"/>
        <v>=A130142988W_Latest</v>
      </c>
      <c r="BA150" t="str">
        <f t="shared" si="3"/>
        <v>=A130128148T_Latest</v>
      </c>
      <c r="BB150" t="str">
        <f t="shared" si="2"/>
        <v>=A130158388L_Latest</v>
      </c>
      <c r="BC150" t="str">
        <f t="shared" si="2"/>
        <v>=A130143268T_Latest</v>
      </c>
      <c r="BD150" t="str">
        <f t="shared" si="2"/>
        <v>=A130127028F_Latest</v>
      </c>
      <c r="BE150" t="str">
        <f t="shared" si="2"/>
        <v>=A130157268A_Latest</v>
      </c>
      <c r="BF150" t="str">
        <f t="shared" si="2"/>
        <v>=A130142148F_Latest</v>
      </c>
    </row>
    <row r="151" spans="1:58" hidden="1">
      <c r="A151" s="61"/>
      <c r="B151" s="62" t="s">
        <v>3010</v>
      </c>
      <c r="C151" s="73">
        <v>25</v>
      </c>
      <c r="D151" s="19" t="s">
        <v>333</v>
      </c>
      <c r="E151" s="19" t="s">
        <v>334</v>
      </c>
      <c r="F151" s="19" t="s">
        <v>335</v>
      </c>
      <c r="G151" s="19" t="s">
        <v>1463</v>
      </c>
      <c r="H151" s="19" t="s">
        <v>1464</v>
      </c>
      <c r="I151" s="19" t="s">
        <v>1465</v>
      </c>
      <c r="J151" s="19" t="s">
        <v>1818</v>
      </c>
      <c r="K151" s="19" t="s">
        <v>1819</v>
      </c>
      <c r="L151" s="19" t="s">
        <v>1820</v>
      </c>
      <c r="M151" s="19" t="s">
        <v>1923</v>
      </c>
      <c r="N151" s="19" t="s">
        <v>1924</v>
      </c>
      <c r="O151" s="19" t="s">
        <v>1925</v>
      </c>
      <c r="P151" s="19" t="s">
        <v>2278</v>
      </c>
      <c r="Q151" s="19" t="s">
        <v>2279</v>
      </c>
      <c r="R151" s="19" t="s">
        <v>2280</v>
      </c>
      <c r="S151" s="19" t="s">
        <v>2383</v>
      </c>
      <c r="T151" s="19" t="s">
        <v>2384</v>
      </c>
      <c r="U151" s="19" t="s">
        <v>2385</v>
      </c>
      <c r="V151" s="19" t="s">
        <v>2488</v>
      </c>
      <c r="W151" s="19" t="s">
        <v>2489</v>
      </c>
      <c r="X151" s="19" t="s">
        <v>2490</v>
      </c>
      <c r="Y151" s="19" t="s">
        <v>2813</v>
      </c>
      <c r="Z151" s="19" t="s">
        <v>2814</v>
      </c>
      <c r="AA151" s="19" t="s">
        <v>2815</v>
      </c>
      <c r="AB151" s="19" t="s">
        <v>2918</v>
      </c>
      <c r="AC151" s="19" t="s">
        <v>2919</v>
      </c>
      <c r="AD151" s="19" t="s">
        <v>2920</v>
      </c>
      <c r="AE151" s="73"/>
      <c r="AF151" t="str">
        <f t="shared" si="1"/>
        <v>=A130126836K_Latest</v>
      </c>
      <c r="AG151" t="str">
        <f t="shared" si="1"/>
        <v>=A130157076J_Latest</v>
      </c>
      <c r="AH151" t="str">
        <f t="shared" si="1"/>
        <v>=A130141956K_Latest</v>
      </c>
      <c r="AI151" t="str">
        <f t="shared" si="1"/>
        <v>=A130128516K_Latest</v>
      </c>
      <c r="AJ151" t="str">
        <f t="shared" si="1"/>
        <v>=A130158756F_Latest</v>
      </c>
      <c r="AK151" t="str">
        <f t="shared" si="1"/>
        <v>=A130143636K_Latest</v>
      </c>
      <c r="AL151" t="str">
        <f t="shared" si="1"/>
        <v>=A130127396K_Latest</v>
      </c>
      <c r="AM151" t="str">
        <f t="shared" si="1"/>
        <v>=A130157636V_Latest</v>
      </c>
      <c r="AN151" t="str">
        <f t="shared" si="1"/>
        <v>=A130142516X_Latest</v>
      </c>
      <c r="AO151" t="str">
        <f t="shared" si="1"/>
        <v>=A130128796R_Latest</v>
      </c>
      <c r="AP151" t="str">
        <f t="shared" si="1"/>
        <v>=A130159036A_Latest</v>
      </c>
      <c r="AQ151" t="str">
        <f t="shared" si="1"/>
        <v>=A130143916C_Latest</v>
      </c>
      <c r="AR151" t="str">
        <f t="shared" si="1"/>
        <v>=A130129076K_Latest</v>
      </c>
      <c r="AS151" t="str">
        <f t="shared" si="1"/>
        <v>=A130159316V_Latest</v>
      </c>
      <c r="AT151" t="str">
        <f t="shared" si="1"/>
        <v>=A130144196K_Latest</v>
      </c>
      <c r="AU151" t="str">
        <f t="shared" si="1"/>
        <v>=A130127676C_Latest</v>
      </c>
      <c r="AV151" t="str">
        <f t="shared" si="3"/>
        <v>=A130157916L_Latest</v>
      </c>
      <c r="AW151" t="str">
        <f t="shared" si="3"/>
        <v>=A130142796C_Latest</v>
      </c>
      <c r="AX151" t="str">
        <f t="shared" si="3"/>
        <v>=A130127956W_Latest</v>
      </c>
      <c r="AY151" t="str">
        <f t="shared" si="3"/>
        <v>=A130158196V_Latest</v>
      </c>
      <c r="AZ151" t="str">
        <f t="shared" si="3"/>
        <v>=A130143076X_Latest</v>
      </c>
      <c r="BA151" t="str">
        <f t="shared" si="3"/>
        <v>=A130128236T_Latest</v>
      </c>
      <c r="BB151" t="str">
        <f t="shared" si="2"/>
        <v>=A130158476L_Latest</v>
      </c>
      <c r="BC151" t="str">
        <f t="shared" si="2"/>
        <v>=A130143356T_Latest</v>
      </c>
      <c r="BD151" t="str">
        <f t="shared" si="2"/>
        <v>=A130127116F_Latest</v>
      </c>
      <c r="BE151" t="str">
        <f t="shared" si="2"/>
        <v>=A130157356A_Latest</v>
      </c>
      <c r="BF151" t="str">
        <f t="shared" si="2"/>
        <v>=A130142236F_Latest</v>
      </c>
    </row>
    <row r="152" spans="1:58" hidden="1">
      <c r="A152" s="61"/>
      <c r="B152" s="60" t="s">
        <v>3011</v>
      </c>
      <c r="C152" s="73">
        <v>26</v>
      </c>
      <c r="D152" s="19" t="s">
        <v>336</v>
      </c>
      <c r="E152" s="19" t="s">
        <v>337</v>
      </c>
      <c r="F152" s="19" t="s">
        <v>338</v>
      </c>
      <c r="G152" s="19" t="s">
        <v>1466</v>
      </c>
      <c r="H152" s="19" t="s">
        <v>1467</v>
      </c>
      <c r="I152" s="19" t="s">
        <v>1468</v>
      </c>
      <c r="J152" s="19" t="s">
        <v>1821</v>
      </c>
      <c r="K152" s="19" t="s">
        <v>1822</v>
      </c>
      <c r="L152" s="19" t="s">
        <v>1823</v>
      </c>
      <c r="M152" s="19" t="s">
        <v>1926</v>
      </c>
      <c r="N152" s="19" t="s">
        <v>1927</v>
      </c>
      <c r="O152" s="19" t="s">
        <v>1928</v>
      </c>
      <c r="P152" s="19" t="s">
        <v>2281</v>
      </c>
      <c r="Q152" s="19" t="s">
        <v>2282</v>
      </c>
      <c r="R152" s="19" t="s">
        <v>2283</v>
      </c>
      <c r="S152" s="19" t="s">
        <v>2386</v>
      </c>
      <c r="T152" s="19" t="s">
        <v>2387</v>
      </c>
      <c r="U152" s="19" t="s">
        <v>2388</v>
      </c>
      <c r="V152" s="19" t="s">
        <v>2491</v>
      </c>
      <c r="W152" s="19" t="s">
        <v>2492</v>
      </c>
      <c r="X152" s="19" t="s">
        <v>2493</v>
      </c>
      <c r="Y152" s="19" t="s">
        <v>2816</v>
      </c>
      <c r="Z152" s="19" t="s">
        <v>2817</v>
      </c>
      <c r="AA152" s="19" t="s">
        <v>2818</v>
      </c>
      <c r="AB152" s="19" t="s">
        <v>2921</v>
      </c>
      <c r="AC152" s="19" t="s">
        <v>2922</v>
      </c>
      <c r="AD152" s="19" t="s">
        <v>2923</v>
      </c>
      <c r="AE152" s="73"/>
      <c r="AF152" t="str">
        <f t="shared" si="1"/>
        <v>=A130126780K_Latest</v>
      </c>
      <c r="AG152" t="str">
        <f t="shared" si="1"/>
        <v>=A130157020W_Latest</v>
      </c>
      <c r="AH152" t="str">
        <f t="shared" si="1"/>
        <v>=A130141900X_Latest</v>
      </c>
      <c r="AI152" t="str">
        <f t="shared" si="1"/>
        <v>=A130128460K_Latest</v>
      </c>
      <c r="AJ152" t="str">
        <f t="shared" si="1"/>
        <v>=A130158700V_Latest</v>
      </c>
      <c r="AK152" t="str">
        <f t="shared" si="1"/>
        <v>=A130143580K_Latest</v>
      </c>
      <c r="AL152" t="str">
        <f t="shared" si="1"/>
        <v>=A130127340X_Latest</v>
      </c>
      <c r="AM152" t="str">
        <f t="shared" si="1"/>
        <v>=A130157580V_Latest</v>
      </c>
      <c r="AN152" t="str">
        <f t="shared" si="1"/>
        <v>=A130142460X_Latest</v>
      </c>
      <c r="AO152" t="str">
        <f t="shared" si="1"/>
        <v>=A130128740C_Latest</v>
      </c>
      <c r="AP152" t="str">
        <f t="shared" si="1"/>
        <v>=A130158980X_Latest</v>
      </c>
      <c r="AQ152" t="str">
        <f t="shared" si="1"/>
        <v>=A130143860C_Latest</v>
      </c>
      <c r="AR152" t="str">
        <f t="shared" si="1"/>
        <v>=A130129020X_Latest</v>
      </c>
      <c r="AS152" t="str">
        <f t="shared" si="1"/>
        <v>=A130159260V_Latest</v>
      </c>
      <c r="AT152" t="str">
        <f t="shared" si="1"/>
        <v>=A130144140X_Latest</v>
      </c>
      <c r="AU152" t="str">
        <f t="shared" si="1"/>
        <v>=A130127620T_Latest</v>
      </c>
      <c r="AV152" t="str">
        <f t="shared" si="3"/>
        <v>=A130157860L_Latest</v>
      </c>
      <c r="AW152" t="str">
        <f t="shared" si="3"/>
        <v>=A130142740T_Latest</v>
      </c>
      <c r="AX152" t="str">
        <f t="shared" si="3"/>
        <v>=A130127900K_Latest</v>
      </c>
      <c r="AY152" t="str">
        <f t="shared" si="3"/>
        <v>=A130158140J_Latest</v>
      </c>
      <c r="AZ152" t="str">
        <f t="shared" si="3"/>
        <v>=A130143020L_Latest</v>
      </c>
      <c r="BA152" t="str">
        <f t="shared" si="3"/>
        <v>=A130128180T_Latest</v>
      </c>
      <c r="BB152" t="str">
        <f t="shared" si="2"/>
        <v>=A130158420A_Latest</v>
      </c>
      <c r="BC152" t="str">
        <f t="shared" si="2"/>
        <v>=A130143300F_Latest</v>
      </c>
      <c r="BD152" t="str">
        <f t="shared" si="2"/>
        <v>=A130127060F_Latest</v>
      </c>
      <c r="BE152" t="str">
        <f t="shared" si="2"/>
        <v>=A130157300R_Latest</v>
      </c>
      <c r="BF152" t="str">
        <f t="shared" si="2"/>
        <v>=A130142180F_Latest</v>
      </c>
    </row>
    <row r="153" spans="1:58" hidden="1">
      <c r="A153" s="61"/>
      <c r="B153" s="60" t="s">
        <v>3012</v>
      </c>
      <c r="C153" s="73">
        <v>27</v>
      </c>
      <c r="D153" s="19" t="s">
        <v>339</v>
      </c>
      <c r="E153" s="19" t="s">
        <v>340</v>
      </c>
      <c r="F153" s="19" t="s">
        <v>341</v>
      </c>
      <c r="G153" s="19" t="s">
        <v>1469</v>
      </c>
      <c r="H153" s="19" t="s">
        <v>1470</v>
      </c>
      <c r="I153" s="19" t="s">
        <v>1471</v>
      </c>
      <c r="J153" s="19" t="s">
        <v>1824</v>
      </c>
      <c r="K153" s="19" t="s">
        <v>1825</v>
      </c>
      <c r="L153" s="19" t="s">
        <v>1826</v>
      </c>
      <c r="M153" s="19" t="s">
        <v>1929</v>
      </c>
      <c r="N153" s="19" t="s">
        <v>1930</v>
      </c>
      <c r="O153" s="19" t="s">
        <v>1931</v>
      </c>
      <c r="P153" s="19" t="s">
        <v>2284</v>
      </c>
      <c r="Q153" s="19" t="s">
        <v>2285</v>
      </c>
      <c r="R153" s="19" t="s">
        <v>2286</v>
      </c>
      <c r="S153" s="19" t="s">
        <v>2389</v>
      </c>
      <c r="T153" s="19" t="s">
        <v>2390</v>
      </c>
      <c r="U153" s="19" t="s">
        <v>2391</v>
      </c>
      <c r="V153" s="19" t="s">
        <v>2494</v>
      </c>
      <c r="W153" s="19" t="s">
        <v>2495</v>
      </c>
      <c r="X153" s="19" t="s">
        <v>2496</v>
      </c>
      <c r="Y153" s="19" t="s">
        <v>2819</v>
      </c>
      <c r="Z153" s="19" t="s">
        <v>2820</v>
      </c>
      <c r="AA153" s="19" t="s">
        <v>2821</v>
      </c>
      <c r="AB153" s="19" t="s">
        <v>2924</v>
      </c>
      <c r="AC153" s="19" t="s">
        <v>2925</v>
      </c>
      <c r="AD153" s="19" t="s">
        <v>2926</v>
      </c>
      <c r="AE153" s="73"/>
      <c r="AF153" t="str">
        <f t="shared" si="1"/>
        <v>=A130126844K_Latest</v>
      </c>
      <c r="AG153" t="str">
        <f t="shared" si="1"/>
        <v>=A130157084J_Latest</v>
      </c>
      <c r="AH153" t="str">
        <f t="shared" si="1"/>
        <v>=A130141964K_Latest</v>
      </c>
      <c r="AI153" t="str">
        <f t="shared" si="1"/>
        <v>=A130128524K_Latest</v>
      </c>
      <c r="AJ153" t="str">
        <f t="shared" si="1"/>
        <v>=A130158764F_Latest</v>
      </c>
      <c r="AK153" t="str">
        <f t="shared" si="1"/>
        <v>=A130143644K_Latest</v>
      </c>
      <c r="AL153" t="str">
        <f t="shared" si="1"/>
        <v>=A130127404X_Latest</v>
      </c>
      <c r="AM153" t="str">
        <f t="shared" si="1"/>
        <v>=A130157644V_Latest</v>
      </c>
      <c r="AN153" t="str">
        <f t="shared" si="1"/>
        <v>=A130142524X_Latest</v>
      </c>
      <c r="AO153" t="str">
        <f t="shared" si="1"/>
        <v>=A130128804C_Latest</v>
      </c>
      <c r="AP153" t="str">
        <f t="shared" si="1"/>
        <v>=A130159044A_Latest</v>
      </c>
      <c r="AQ153" t="str">
        <f t="shared" si="1"/>
        <v>=A130143924C_Latest</v>
      </c>
      <c r="AR153" t="str">
        <f t="shared" si="1"/>
        <v>=A130129084K_Latest</v>
      </c>
      <c r="AS153" t="str">
        <f t="shared" si="1"/>
        <v>=A130159324V_Latest</v>
      </c>
      <c r="AT153" t="str">
        <f t="shared" si="1"/>
        <v>=A130144204X_Latest</v>
      </c>
      <c r="AU153" t="str">
        <f t="shared" si="1"/>
        <v>=A130127684C_Latest</v>
      </c>
      <c r="AV153" t="str">
        <f t="shared" si="3"/>
        <v>=A130157924L_Latest</v>
      </c>
      <c r="AW153" t="str">
        <f t="shared" si="3"/>
        <v>=A130142804T_Latest</v>
      </c>
      <c r="AX153" t="str">
        <f t="shared" si="3"/>
        <v>=A130127964W_Latest</v>
      </c>
      <c r="AY153" t="str">
        <f t="shared" si="3"/>
        <v>=A130158204J_Latest</v>
      </c>
      <c r="AZ153" t="str">
        <f t="shared" si="3"/>
        <v>=A130143084X_Latest</v>
      </c>
      <c r="BA153" t="str">
        <f t="shared" si="3"/>
        <v>=A130128244T_Latest</v>
      </c>
      <c r="BB153" t="str">
        <f t="shared" si="2"/>
        <v>=A130158484L_Latest</v>
      </c>
      <c r="BC153" t="str">
        <f t="shared" si="2"/>
        <v>=A130143364T_Latest</v>
      </c>
      <c r="BD153" t="str">
        <f t="shared" si="2"/>
        <v>=A130127124F_Latest</v>
      </c>
      <c r="BE153" t="str">
        <f t="shared" si="2"/>
        <v>=A130157364A_Latest</v>
      </c>
      <c r="BF153" t="str">
        <f t="shared" si="2"/>
        <v>=A130142244F_Latest</v>
      </c>
    </row>
    <row r="154" spans="1:58" hidden="1">
      <c r="A154" s="63" t="s">
        <v>3013</v>
      </c>
      <c r="B154" s="43"/>
      <c r="C154" s="73">
        <v>28</v>
      </c>
      <c r="D154" s="19" t="s">
        <v>342</v>
      </c>
      <c r="E154" s="19" t="s">
        <v>343</v>
      </c>
      <c r="F154" s="19" t="s">
        <v>344</v>
      </c>
      <c r="G154" s="19" t="s">
        <v>1472</v>
      </c>
      <c r="H154" s="19" t="s">
        <v>1473</v>
      </c>
      <c r="I154" s="19" t="s">
        <v>1474</v>
      </c>
      <c r="J154" s="19" t="s">
        <v>1827</v>
      </c>
      <c r="K154" s="19" t="s">
        <v>1828</v>
      </c>
      <c r="L154" s="19" t="s">
        <v>1829</v>
      </c>
      <c r="M154" s="19" t="s">
        <v>1932</v>
      </c>
      <c r="N154" s="19" t="s">
        <v>1933</v>
      </c>
      <c r="O154" s="19" t="s">
        <v>1934</v>
      </c>
      <c r="P154" s="19" t="s">
        <v>2287</v>
      </c>
      <c r="Q154" s="19" t="s">
        <v>2288</v>
      </c>
      <c r="R154" s="19" t="s">
        <v>2289</v>
      </c>
      <c r="S154" s="19" t="s">
        <v>2392</v>
      </c>
      <c r="T154" s="19" t="s">
        <v>2393</v>
      </c>
      <c r="U154" s="19" t="s">
        <v>2394</v>
      </c>
      <c r="V154" s="19" t="s">
        <v>2497</v>
      </c>
      <c r="W154" s="19" t="s">
        <v>2498</v>
      </c>
      <c r="X154" s="19" t="s">
        <v>2499</v>
      </c>
      <c r="Y154" s="19" t="s">
        <v>2822</v>
      </c>
      <c r="Z154" s="19" t="s">
        <v>2823</v>
      </c>
      <c r="AA154" s="19" t="s">
        <v>2824</v>
      </c>
      <c r="AB154" s="19" t="s">
        <v>2927</v>
      </c>
      <c r="AC154" s="19" t="s">
        <v>2928</v>
      </c>
      <c r="AD154" s="19" t="s">
        <v>2929</v>
      </c>
      <c r="AE154" s="73"/>
      <c r="AF154" t="str">
        <f t="shared" si="1"/>
        <v>=A130126796C_Latest</v>
      </c>
      <c r="AG154" t="str">
        <f t="shared" si="1"/>
        <v>=A130157036R_Latest</v>
      </c>
      <c r="AH154" t="str">
        <f t="shared" si="1"/>
        <v>=A130141916T_Latest</v>
      </c>
      <c r="AI154" t="str">
        <f t="shared" si="1"/>
        <v>=A130128476C_Latest</v>
      </c>
      <c r="AJ154" t="str">
        <f t="shared" si="1"/>
        <v>=A130158716L_Latest</v>
      </c>
      <c r="AK154" t="str">
        <f t="shared" si="1"/>
        <v>=A130143596C_Latest</v>
      </c>
      <c r="AL154" t="str">
        <f t="shared" ref="AL154:AU163" si="4">"="&amp;J154&amp;"_Latest"</f>
        <v>=A130127356T_Latest</v>
      </c>
      <c r="AM154" t="str">
        <f t="shared" si="4"/>
        <v>=A130157596L_Latest</v>
      </c>
      <c r="AN154" t="str">
        <f t="shared" si="4"/>
        <v>=A130142476T_Latest</v>
      </c>
      <c r="AO154" t="str">
        <f t="shared" si="4"/>
        <v>=A130128756W_Latest</v>
      </c>
      <c r="AP154" t="str">
        <f t="shared" si="4"/>
        <v>=A130158996T_Latest</v>
      </c>
      <c r="AQ154" t="str">
        <f t="shared" si="4"/>
        <v>=A130143876W_Latest</v>
      </c>
      <c r="AR154" t="str">
        <f t="shared" si="4"/>
        <v>=A130129036T_Latest</v>
      </c>
      <c r="AS154" t="str">
        <f t="shared" si="4"/>
        <v>=A130159276L_Latest</v>
      </c>
      <c r="AT154" t="str">
        <f t="shared" si="4"/>
        <v>=A130144156T_Latest</v>
      </c>
      <c r="AU154" t="str">
        <f t="shared" si="4"/>
        <v>=A130127636K_Latest</v>
      </c>
      <c r="AV154" t="str">
        <f t="shared" si="3"/>
        <v>=A130157876F_Latest</v>
      </c>
      <c r="AW154" t="str">
        <f t="shared" si="3"/>
        <v>=A130142756K_Latest</v>
      </c>
      <c r="AX154" t="str">
        <f t="shared" si="3"/>
        <v>=A130127916C_Latest</v>
      </c>
      <c r="AY154" t="str">
        <f t="shared" si="3"/>
        <v>=A130158156A_Latest</v>
      </c>
      <c r="AZ154" t="str">
        <f t="shared" si="3"/>
        <v>=A130143036F_Latest</v>
      </c>
      <c r="BA154" t="str">
        <f t="shared" si="3"/>
        <v>=A130128196K_Latest</v>
      </c>
      <c r="BB154" t="str">
        <f t="shared" si="2"/>
        <v>=A130158436V_Latest</v>
      </c>
      <c r="BC154" t="str">
        <f t="shared" si="2"/>
        <v>=A130143316X_Latest</v>
      </c>
      <c r="BD154" t="str">
        <f t="shared" si="2"/>
        <v>=A130127076X_Latest</v>
      </c>
      <c r="BE154" t="str">
        <f t="shared" si="2"/>
        <v>=A130157316J_Latest</v>
      </c>
      <c r="BF154" t="str">
        <f t="shared" si="2"/>
        <v>=A130142196X_Latest</v>
      </c>
    </row>
    <row r="155" spans="1:58" hidden="1">
      <c r="A155" s="61"/>
      <c r="B155" s="60" t="s">
        <v>3014</v>
      </c>
      <c r="C155" s="73">
        <v>29</v>
      </c>
      <c r="D155" s="19" t="s">
        <v>345</v>
      </c>
      <c r="E155" s="19" t="s">
        <v>346</v>
      </c>
      <c r="F155" s="19" t="s">
        <v>347</v>
      </c>
      <c r="G155" s="19" t="s">
        <v>1475</v>
      </c>
      <c r="H155" s="19" t="s">
        <v>1476</v>
      </c>
      <c r="I155" s="19" t="s">
        <v>1477</v>
      </c>
      <c r="J155" s="19" t="s">
        <v>1830</v>
      </c>
      <c r="K155" s="19" t="s">
        <v>1831</v>
      </c>
      <c r="L155" s="19" t="s">
        <v>1832</v>
      </c>
      <c r="M155" s="19" t="s">
        <v>1935</v>
      </c>
      <c r="N155" s="19" t="s">
        <v>1936</v>
      </c>
      <c r="O155" s="19" t="s">
        <v>1937</v>
      </c>
      <c r="P155" s="19" t="s">
        <v>2290</v>
      </c>
      <c r="Q155" s="19" t="s">
        <v>2291</v>
      </c>
      <c r="R155" s="19" t="s">
        <v>2292</v>
      </c>
      <c r="S155" s="19" t="s">
        <v>2395</v>
      </c>
      <c r="T155" s="19" t="s">
        <v>2396</v>
      </c>
      <c r="U155" s="19" t="s">
        <v>2397</v>
      </c>
      <c r="V155" s="19" t="s">
        <v>2500</v>
      </c>
      <c r="W155" s="19" t="s">
        <v>2501</v>
      </c>
      <c r="X155" s="19" t="s">
        <v>2502</v>
      </c>
      <c r="Y155" s="19" t="s">
        <v>2825</v>
      </c>
      <c r="Z155" s="19" t="s">
        <v>2826</v>
      </c>
      <c r="AA155" s="19" t="s">
        <v>2827</v>
      </c>
      <c r="AB155" s="19" t="s">
        <v>2930</v>
      </c>
      <c r="AC155" s="19" t="s">
        <v>2931</v>
      </c>
      <c r="AD155" s="19" t="s">
        <v>2932</v>
      </c>
      <c r="AE155" s="73"/>
      <c r="AF155" t="str">
        <f t="shared" ref="AF155:AK163" si="5">"="&amp;D155&amp;"_Latest"</f>
        <v>=A130126852K_Latest</v>
      </c>
      <c r="AG155" t="str">
        <f t="shared" si="5"/>
        <v>=A130157092J_Latest</v>
      </c>
      <c r="AH155" t="str">
        <f t="shared" si="5"/>
        <v>=A130141972K_Latest</v>
      </c>
      <c r="AI155" t="str">
        <f t="shared" si="5"/>
        <v>=A130128532K_Latest</v>
      </c>
      <c r="AJ155" t="str">
        <f t="shared" si="5"/>
        <v>=A130158772F_Latest</v>
      </c>
      <c r="AK155" t="str">
        <f t="shared" si="5"/>
        <v>=A130143652K_Latest</v>
      </c>
      <c r="AL155" t="str">
        <f t="shared" si="4"/>
        <v>=A130127412X_Latest</v>
      </c>
      <c r="AM155" t="str">
        <f t="shared" si="4"/>
        <v>=A130157652V_Latest</v>
      </c>
      <c r="AN155" t="str">
        <f t="shared" si="4"/>
        <v>=A130142532X_Latest</v>
      </c>
      <c r="AO155" t="str">
        <f t="shared" si="4"/>
        <v>=A130128812C_Latest</v>
      </c>
      <c r="AP155" t="str">
        <f t="shared" si="4"/>
        <v>=A130159052A_Latest</v>
      </c>
      <c r="AQ155" t="str">
        <f t="shared" si="4"/>
        <v>=A130143932C_Latest</v>
      </c>
      <c r="AR155" t="str">
        <f t="shared" si="4"/>
        <v>=A130129092K_Latest</v>
      </c>
      <c r="AS155" t="str">
        <f t="shared" si="4"/>
        <v>=A130159332V_Latest</v>
      </c>
      <c r="AT155" t="str">
        <f t="shared" si="4"/>
        <v>=A130144212X_Latest</v>
      </c>
      <c r="AU155" t="str">
        <f t="shared" si="4"/>
        <v>=A130127692C_Latest</v>
      </c>
      <c r="AV155" t="str">
        <f t="shared" si="3"/>
        <v>=A130157932L_Latest</v>
      </c>
      <c r="AW155" t="str">
        <f t="shared" si="3"/>
        <v>=A130142812T_Latest</v>
      </c>
      <c r="AX155" t="str">
        <f t="shared" si="3"/>
        <v>=A130127972W_Latest</v>
      </c>
      <c r="AY155" t="str">
        <f t="shared" si="3"/>
        <v>=A130158212J_Latest</v>
      </c>
      <c r="AZ155" t="str">
        <f t="shared" si="3"/>
        <v>=A130143092X_Latest</v>
      </c>
      <c r="BA155" t="str">
        <f t="shared" si="3"/>
        <v>=A130128252T_Latest</v>
      </c>
      <c r="BB155" t="str">
        <f t="shared" si="2"/>
        <v>=A130158492L_Latest</v>
      </c>
      <c r="BC155" t="str">
        <f t="shared" si="2"/>
        <v>=A130143372T_Latest</v>
      </c>
      <c r="BD155" t="str">
        <f t="shared" si="2"/>
        <v>=A130127132F_Latest</v>
      </c>
      <c r="BE155" t="str">
        <f t="shared" si="2"/>
        <v>=A130157372A_Latest</v>
      </c>
      <c r="BF155" t="str">
        <f t="shared" si="2"/>
        <v>=A130142252F_Latest</v>
      </c>
    </row>
    <row r="156" spans="1:58" hidden="1">
      <c r="A156" s="61"/>
      <c r="B156" s="62" t="s">
        <v>3015</v>
      </c>
      <c r="C156" s="73">
        <v>30</v>
      </c>
      <c r="D156" s="19" t="s">
        <v>348</v>
      </c>
      <c r="E156" s="19" t="s">
        <v>349</v>
      </c>
      <c r="F156" s="19" t="s">
        <v>350</v>
      </c>
      <c r="G156" s="19" t="s">
        <v>1478</v>
      </c>
      <c r="H156" s="19" t="s">
        <v>1479</v>
      </c>
      <c r="I156" s="19" t="s">
        <v>1480</v>
      </c>
      <c r="J156" s="19" t="s">
        <v>1833</v>
      </c>
      <c r="K156" s="19" t="s">
        <v>1834</v>
      </c>
      <c r="L156" s="19" t="s">
        <v>1835</v>
      </c>
      <c r="M156" s="19" t="s">
        <v>1938</v>
      </c>
      <c r="N156" s="19" t="s">
        <v>1939</v>
      </c>
      <c r="O156" s="19" t="s">
        <v>1940</v>
      </c>
      <c r="P156" s="19" t="s">
        <v>2293</v>
      </c>
      <c r="Q156" s="19" t="s">
        <v>2294</v>
      </c>
      <c r="R156" s="19" t="s">
        <v>2295</v>
      </c>
      <c r="S156" s="19" t="s">
        <v>2398</v>
      </c>
      <c r="T156" s="19" t="s">
        <v>2399</v>
      </c>
      <c r="U156" s="19" t="s">
        <v>2400</v>
      </c>
      <c r="V156" s="19" t="s">
        <v>2503</v>
      </c>
      <c r="W156" s="19" t="s">
        <v>2504</v>
      </c>
      <c r="X156" s="19" t="s">
        <v>2505</v>
      </c>
      <c r="Y156" s="19" t="s">
        <v>2828</v>
      </c>
      <c r="Z156" s="19" t="s">
        <v>2829</v>
      </c>
      <c r="AA156" s="19" t="s">
        <v>2830</v>
      </c>
      <c r="AB156" s="19" t="s">
        <v>2933</v>
      </c>
      <c r="AC156" s="19" t="s">
        <v>2934</v>
      </c>
      <c r="AD156" s="19" t="s">
        <v>2935</v>
      </c>
      <c r="AE156" s="73"/>
      <c r="AF156" t="str">
        <f t="shared" si="5"/>
        <v>=A130126908K_Latest</v>
      </c>
      <c r="AG156" t="str">
        <f t="shared" si="5"/>
        <v>=A130157148J_Latest</v>
      </c>
      <c r="AH156" t="str">
        <f t="shared" si="5"/>
        <v>=A130142028L_Latest</v>
      </c>
      <c r="AI156" t="str">
        <f t="shared" si="5"/>
        <v>=A130128588W_Latest</v>
      </c>
      <c r="AJ156" t="str">
        <f t="shared" si="5"/>
        <v>=A130158828F_Latest</v>
      </c>
      <c r="AK156" t="str">
        <f t="shared" si="5"/>
        <v>=A130143708K_Latest</v>
      </c>
      <c r="AL156" t="str">
        <f t="shared" si="4"/>
        <v>=A130127468K_Latest</v>
      </c>
      <c r="AM156" t="str">
        <f t="shared" si="4"/>
        <v>=A130157708V_Latest</v>
      </c>
      <c r="AN156" t="str">
        <f t="shared" si="4"/>
        <v>=A130142588K_Latest</v>
      </c>
      <c r="AO156" t="str">
        <f t="shared" si="4"/>
        <v>=A130128868R_Latest</v>
      </c>
      <c r="AP156" t="str">
        <f t="shared" si="4"/>
        <v>=A130159108A_Latest</v>
      </c>
      <c r="AQ156" t="str">
        <f t="shared" si="4"/>
        <v>=A130143988R_Latest</v>
      </c>
      <c r="AR156" t="str">
        <f t="shared" si="4"/>
        <v>=A130129148K_Latest</v>
      </c>
      <c r="AS156" t="str">
        <f t="shared" si="4"/>
        <v>=A130159388F_Latest</v>
      </c>
      <c r="AT156" t="str">
        <f t="shared" si="4"/>
        <v>=A130144268K_Latest</v>
      </c>
      <c r="AU156" t="str">
        <f t="shared" si="4"/>
        <v>=A130127748C_Latest</v>
      </c>
      <c r="AV156" t="str">
        <f t="shared" si="3"/>
        <v>=A130157988X_Latest</v>
      </c>
      <c r="AW156" t="str">
        <f t="shared" si="3"/>
        <v>=A130142868C_Latest</v>
      </c>
      <c r="AX156" t="str">
        <f t="shared" si="3"/>
        <v>=A130128028X_Latest</v>
      </c>
      <c r="AY156" t="str">
        <f t="shared" si="3"/>
        <v>=A130158268V_Latest</v>
      </c>
      <c r="AZ156" t="str">
        <f t="shared" si="3"/>
        <v>=A130143148X_Latest</v>
      </c>
      <c r="BA156" t="str">
        <f t="shared" si="3"/>
        <v>=A130128308T_Latest</v>
      </c>
      <c r="BB156" t="str">
        <f t="shared" si="2"/>
        <v>=A130158548L_Latest</v>
      </c>
      <c r="BC156" t="str">
        <f t="shared" si="2"/>
        <v>=A130143428T_Latest</v>
      </c>
      <c r="BD156" t="str">
        <f t="shared" si="2"/>
        <v>=A130127188T_Latest</v>
      </c>
      <c r="BE156" t="str">
        <f t="shared" si="2"/>
        <v>=A130157428A_Latest</v>
      </c>
      <c r="BF156" t="str">
        <f t="shared" si="2"/>
        <v>=A130142308F_Latest</v>
      </c>
    </row>
    <row r="157" spans="1:58" hidden="1">
      <c r="A157" s="61"/>
      <c r="B157" s="60" t="s">
        <v>3016</v>
      </c>
      <c r="C157" s="73">
        <v>31</v>
      </c>
      <c r="D157" s="19" t="s">
        <v>351</v>
      </c>
      <c r="E157" s="19" t="s">
        <v>352</v>
      </c>
      <c r="F157" s="19" t="s">
        <v>353</v>
      </c>
      <c r="G157" s="19" t="s">
        <v>1481</v>
      </c>
      <c r="H157" s="19" t="s">
        <v>1482</v>
      </c>
      <c r="I157" s="19" t="s">
        <v>1483</v>
      </c>
      <c r="J157" s="19" t="s">
        <v>1836</v>
      </c>
      <c r="K157" s="19" t="s">
        <v>1837</v>
      </c>
      <c r="L157" s="19" t="s">
        <v>1838</v>
      </c>
      <c r="M157" s="19" t="s">
        <v>1941</v>
      </c>
      <c r="N157" s="19" t="s">
        <v>1942</v>
      </c>
      <c r="O157" s="19" t="s">
        <v>1943</v>
      </c>
      <c r="P157" s="19" t="s">
        <v>2296</v>
      </c>
      <c r="Q157" s="19" t="s">
        <v>2297</v>
      </c>
      <c r="R157" s="19" t="s">
        <v>2298</v>
      </c>
      <c r="S157" s="19" t="s">
        <v>2401</v>
      </c>
      <c r="T157" s="19" t="s">
        <v>2402</v>
      </c>
      <c r="U157" s="19" t="s">
        <v>2403</v>
      </c>
      <c r="V157" s="19" t="s">
        <v>2506</v>
      </c>
      <c r="W157" s="19" t="s">
        <v>2507</v>
      </c>
      <c r="X157" s="19" t="s">
        <v>2508</v>
      </c>
      <c r="Y157" s="19" t="s">
        <v>2831</v>
      </c>
      <c r="Z157" s="19" t="s">
        <v>2832</v>
      </c>
      <c r="AA157" s="19" t="s">
        <v>2833</v>
      </c>
      <c r="AB157" s="19" t="s">
        <v>2936</v>
      </c>
      <c r="AC157" s="19" t="s">
        <v>2937</v>
      </c>
      <c r="AD157" s="19" t="s">
        <v>2938</v>
      </c>
      <c r="AE157" s="73"/>
      <c r="AF157" t="str">
        <f t="shared" si="5"/>
        <v>=A130126860K_Latest</v>
      </c>
      <c r="AG157" t="str">
        <f t="shared" si="5"/>
        <v>=A130157100W_Latest</v>
      </c>
      <c r="AH157" t="str">
        <f t="shared" si="5"/>
        <v>=A130141980K_Latest</v>
      </c>
      <c r="AI157" t="str">
        <f t="shared" si="5"/>
        <v>=A130128540K_Latest</v>
      </c>
      <c r="AJ157" t="str">
        <f t="shared" si="5"/>
        <v>=A130158780F_Latest</v>
      </c>
      <c r="AK157" t="str">
        <f t="shared" si="5"/>
        <v>=A130143660K_Latest</v>
      </c>
      <c r="AL157" t="str">
        <f t="shared" si="4"/>
        <v>=A130127420X_Latest</v>
      </c>
      <c r="AM157" t="str">
        <f t="shared" si="4"/>
        <v>=A130157660V_Latest</v>
      </c>
      <c r="AN157" t="str">
        <f t="shared" si="4"/>
        <v>=A130142540X_Latest</v>
      </c>
      <c r="AO157" t="str">
        <f t="shared" si="4"/>
        <v>=A130128820C_Latest</v>
      </c>
      <c r="AP157" t="str">
        <f t="shared" si="4"/>
        <v>=A130159060A_Latest</v>
      </c>
      <c r="AQ157" t="str">
        <f t="shared" si="4"/>
        <v>=A130143940C_Latest</v>
      </c>
      <c r="AR157" t="str">
        <f t="shared" si="4"/>
        <v>=A130129100X_Latest</v>
      </c>
      <c r="AS157" t="str">
        <f t="shared" si="4"/>
        <v>=A130159340V_Latest</v>
      </c>
      <c r="AT157" t="str">
        <f t="shared" si="4"/>
        <v>=A130144220X_Latest</v>
      </c>
      <c r="AU157" t="str">
        <f t="shared" si="4"/>
        <v>=A130127700T_Latest</v>
      </c>
      <c r="AV157" t="str">
        <f t="shared" si="3"/>
        <v>=A130157940L_Latest</v>
      </c>
      <c r="AW157" t="str">
        <f t="shared" si="3"/>
        <v>=A130142820T_Latest</v>
      </c>
      <c r="AX157" t="str">
        <f t="shared" si="3"/>
        <v>=A130127980W_Latest</v>
      </c>
      <c r="AY157" t="str">
        <f t="shared" si="3"/>
        <v>=A130158220J_Latest</v>
      </c>
      <c r="AZ157" t="str">
        <f t="shared" si="3"/>
        <v>=A130143100L_Latest</v>
      </c>
      <c r="BA157" t="str">
        <f t="shared" si="3"/>
        <v>=A130128260T_Latest</v>
      </c>
      <c r="BB157" t="str">
        <f t="shared" si="2"/>
        <v>=A130158500A_Latest</v>
      </c>
      <c r="BC157" t="str">
        <f t="shared" si="2"/>
        <v>=A130143380T_Latest</v>
      </c>
      <c r="BD157" t="str">
        <f t="shared" si="2"/>
        <v>=A130127140F_Latest</v>
      </c>
      <c r="BE157" t="str">
        <f t="shared" si="2"/>
        <v>=A130157380A_Latest</v>
      </c>
      <c r="BF157" t="str">
        <f t="shared" si="2"/>
        <v>=A130142260F_Latest</v>
      </c>
    </row>
    <row r="158" spans="1:58" hidden="1">
      <c r="A158" s="63" t="s">
        <v>3017</v>
      </c>
      <c r="B158" s="43"/>
      <c r="C158" s="73">
        <v>32</v>
      </c>
      <c r="D158" s="19" t="s">
        <v>354</v>
      </c>
      <c r="E158" s="19" t="s">
        <v>355</v>
      </c>
      <c r="F158" s="19" t="s">
        <v>356</v>
      </c>
      <c r="G158" s="19" t="s">
        <v>1484</v>
      </c>
      <c r="H158" s="19" t="s">
        <v>1485</v>
      </c>
      <c r="I158" s="19" t="s">
        <v>1486</v>
      </c>
      <c r="J158" s="19" t="s">
        <v>1839</v>
      </c>
      <c r="K158" s="19" t="s">
        <v>1840</v>
      </c>
      <c r="L158" s="19" t="s">
        <v>1841</v>
      </c>
      <c r="M158" s="19" t="s">
        <v>1944</v>
      </c>
      <c r="N158" s="19" t="s">
        <v>1945</v>
      </c>
      <c r="O158" s="19" t="s">
        <v>1946</v>
      </c>
      <c r="P158" s="19" t="s">
        <v>2299</v>
      </c>
      <c r="Q158" s="19" t="s">
        <v>2300</v>
      </c>
      <c r="R158" s="19" t="s">
        <v>2301</v>
      </c>
      <c r="S158" s="19" t="s">
        <v>2404</v>
      </c>
      <c r="T158" s="19" t="s">
        <v>2405</v>
      </c>
      <c r="U158" s="19" t="s">
        <v>2406</v>
      </c>
      <c r="V158" s="19" t="s">
        <v>2509</v>
      </c>
      <c r="W158" s="19" t="s">
        <v>2510</v>
      </c>
      <c r="X158" s="19" t="s">
        <v>2511</v>
      </c>
      <c r="Y158" s="19" t="s">
        <v>2834</v>
      </c>
      <c r="Z158" s="19" t="s">
        <v>2835</v>
      </c>
      <c r="AA158" s="19" t="s">
        <v>2836</v>
      </c>
      <c r="AB158" s="19" t="s">
        <v>2939</v>
      </c>
      <c r="AC158" s="19" t="s">
        <v>2940</v>
      </c>
      <c r="AD158" s="19" t="s">
        <v>2941</v>
      </c>
      <c r="AE158" s="73"/>
      <c r="AF158" t="str">
        <f t="shared" si="5"/>
        <v>=A130126804T_Latest</v>
      </c>
      <c r="AG158" t="str">
        <f t="shared" si="5"/>
        <v>=A130157044R_Latest</v>
      </c>
      <c r="AH158" t="str">
        <f t="shared" si="5"/>
        <v>=A130141924T_Latest</v>
      </c>
      <c r="AI158" t="str">
        <f t="shared" si="5"/>
        <v>=A130128484C_Latest</v>
      </c>
      <c r="AJ158" t="str">
        <f t="shared" si="5"/>
        <v>=A130158724L_Latest</v>
      </c>
      <c r="AK158" t="str">
        <f t="shared" si="5"/>
        <v>=A130143604T_Latest</v>
      </c>
      <c r="AL158" t="str">
        <f t="shared" si="4"/>
        <v>=A130127364T_Latest</v>
      </c>
      <c r="AM158" t="str">
        <f t="shared" si="4"/>
        <v>=A130157604A_Latest</v>
      </c>
      <c r="AN158" t="str">
        <f t="shared" si="4"/>
        <v>=A130142484T_Latest</v>
      </c>
      <c r="AO158" t="str">
        <f t="shared" si="4"/>
        <v>=A130128764W_Latest</v>
      </c>
      <c r="AP158" t="str">
        <f t="shared" si="4"/>
        <v>=A130159004J_Latest</v>
      </c>
      <c r="AQ158" t="str">
        <f t="shared" si="4"/>
        <v>=A130143884W_Latest</v>
      </c>
      <c r="AR158" t="str">
        <f t="shared" si="4"/>
        <v>=A130129044T_Latest</v>
      </c>
      <c r="AS158" t="str">
        <f t="shared" si="4"/>
        <v>=A130159284L_Latest</v>
      </c>
      <c r="AT158" t="str">
        <f t="shared" si="4"/>
        <v>=A130144164T_Latest</v>
      </c>
      <c r="AU158" t="str">
        <f t="shared" si="4"/>
        <v>=A130127644K_Latest</v>
      </c>
      <c r="AV158" t="str">
        <f t="shared" si="3"/>
        <v>=A130157884F_Latest</v>
      </c>
      <c r="AW158" t="str">
        <f t="shared" si="3"/>
        <v>=A130142764K_Latest</v>
      </c>
      <c r="AX158" t="str">
        <f t="shared" si="3"/>
        <v>=A130127924C_Latest</v>
      </c>
      <c r="AY158" t="str">
        <f t="shared" si="3"/>
        <v>=A130158164A_Latest</v>
      </c>
      <c r="AZ158" t="str">
        <f t="shared" si="3"/>
        <v>=A130143044F_Latest</v>
      </c>
      <c r="BA158" t="str">
        <f t="shared" si="3"/>
        <v>=A130128204X_Latest</v>
      </c>
      <c r="BB158" t="str">
        <f t="shared" si="2"/>
        <v>=A130158444V_Latest</v>
      </c>
      <c r="BC158" t="str">
        <f t="shared" si="2"/>
        <v>=A130143324X_Latest</v>
      </c>
      <c r="BD158" t="str">
        <f t="shared" si="2"/>
        <v>=A130127084X_Latest</v>
      </c>
      <c r="BE158" t="str">
        <f t="shared" si="2"/>
        <v>=A130157324J_Latest</v>
      </c>
      <c r="BF158" t="str">
        <f t="shared" si="2"/>
        <v>=A130142204L_Latest</v>
      </c>
    </row>
    <row r="159" spans="1:58" hidden="1">
      <c r="A159" s="61"/>
      <c r="B159" s="60" t="s">
        <v>3018</v>
      </c>
      <c r="C159" s="73">
        <v>33</v>
      </c>
      <c r="D159" s="19" t="s">
        <v>357</v>
      </c>
      <c r="E159" s="19" t="s">
        <v>358</v>
      </c>
      <c r="F159" s="19" t="s">
        <v>359</v>
      </c>
      <c r="G159" s="19" t="s">
        <v>1487</v>
      </c>
      <c r="H159" s="19" t="s">
        <v>1488</v>
      </c>
      <c r="I159" s="19" t="s">
        <v>1489</v>
      </c>
      <c r="J159" s="19" t="s">
        <v>1842</v>
      </c>
      <c r="K159" s="19" t="s">
        <v>1843</v>
      </c>
      <c r="L159" s="19" t="s">
        <v>1844</v>
      </c>
      <c r="M159" s="19" t="s">
        <v>1947</v>
      </c>
      <c r="N159" s="19" t="s">
        <v>1948</v>
      </c>
      <c r="O159" s="19" t="s">
        <v>1949</v>
      </c>
      <c r="P159" s="19" t="s">
        <v>2302</v>
      </c>
      <c r="Q159" s="19" t="s">
        <v>2303</v>
      </c>
      <c r="R159" s="19" t="s">
        <v>2304</v>
      </c>
      <c r="S159" s="19" t="s">
        <v>2407</v>
      </c>
      <c r="T159" s="19" t="s">
        <v>2408</v>
      </c>
      <c r="U159" s="19" t="s">
        <v>2409</v>
      </c>
      <c r="V159" s="19" t="s">
        <v>2512</v>
      </c>
      <c r="W159" s="19" t="s">
        <v>2513</v>
      </c>
      <c r="X159" s="19" t="s">
        <v>2734</v>
      </c>
      <c r="Y159" s="19" t="s">
        <v>2837</v>
      </c>
      <c r="Z159" s="19" t="s">
        <v>2838</v>
      </c>
      <c r="AA159" s="19" t="s">
        <v>2839</v>
      </c>
      <c r="AB159" s="19" t="s">
        <v>2942</v>
      </c>
      <c r="AC159" s="19" t="s">
        <v>2943</v>
      </c>
      <c r="AD159" s="19" t="s">
        <v>2944</v>
      </c>
      <c r="AF159" t="str">
        <f t="shared" si="5"/>
        <v>=A130126964C_Latest</v>
      </c>
      <c r="AG159" t="str">
        <f t="shared" si="5"/>
        <v>=A130157204R_Latest</v>
      </c>
      <c r="AH159" t="str">
        <f t="shared" si="5"/>
        <v>=A130142084F_Latest</v>
      </c>
      <c r="AI159" t="str">
        <f t="shared" si="5"/>
        <v>=A130128644C_Latest</v>
      </c>
      <c r="AJ159" t="str">
        <f t="shared" si="5"/>
        <v>=A130158884X_Latest</v>
      </c>
      <c r="AK159" t="str">
        <f t="shared" si="5"/>
        <v>=A130143764C_Latest</v>
      </c>
      <c r="AL159" t="str">
        <f t="shared" si="4"/>
        <v>=A130127524T_Latest</v>
      </c>
      <c r="AM159" t="str">
        <f t="shared" si="4"/>
        <v>=A130157764L_Latest</v>
      </c>
      <c r="AN159" t="str">
        <f t="shared" si="4"/>
        <v>=A130142644T_Latest</v>
      </c>
      <c r="AO159" t="str">
        <f t="shared" si="4"/>
        <v>=A130128924W_Latest</v>
      </c>
      <c r="AP159" t="str">
        <f t="shared" si="4"/>
        <v>=A130159164V_Latest</v>
      </c>
      <c r="AQ159" t="str">
        <f t="shared" si="4"/>
        <v>=A130144044X_Latest</v>
      </c>
      <c r="AR159" t="str">
        <f t="shared" si="4"/>
        <v>=A130129204T_Latest</v>
      </c>
      <c r="AS159" t="str">
        <f t="shared" si="4"/>
        <v>=A130159444L_Latest</v>
      </c>
      <c r="AT159" t="str">
        <f t="shared" si="4"/>
        <v>=A130144324T_Latest</v>
      </c>
      <c r="AU159" t="str">
        <f t="shared" si="4"/>
        <v>=A130127804K_Latest</v>
      </c>
      <c r="AV159" t="str">
        <f t="shared" si="3"/>
        <v>=A130158044J_Latest</v>
      </c>
      <c r="AW159" t="str">
        <f t="shared" si="3"/>
        <v>=A130142924K_Latest</v>
      </c>
      <c r="AX159" t="str">
        <f t="shared" si="3"/>
        <v>=A130128084T_Latest</v>
      </c>
      <c r="AY159" t="str">
        <f t="shared" si="3"/>
        <v>=A130158324A_Latest</v>
      </c>
      <c r="AZ159" t="str">
        <f t="shared" si="3"/>
        <v>=A130143204F_Latest</v>
      </c>
      <c r="BA159" t="str">
        <f t="shared" si="3"/>
        <v>=A130128364K_Latest</v>
      </c>
      <c r="BB159" t="str">
        <f t="shared" si="2"/>
        <v>=A130158604V_Latest</v>
      </c>
      <c r="BC159" t="str">
        <f t="shared" si="2"/>
        <v>=A130143484K_Latest</v>
      </c>
      <c r="BD159" t="str">
        <f t="shared" si="2"/>
        <v>=A130127244X_Latest</v>
      </c>
      <c r="BE159" t="str">
        <f t="shared" si="2"/>
        <v>=A130157484V_Latest</v>
      </c>
      <c r="BF159" t="str">
        <f t="shared" si="2"/>
        <v>=A130142364X_Latest</v>
      </c>
    </row>
    <row r="160" spans="1:58" hidden="1">
      <c r="A160" s="61"/>
      <c r="B160" s="60" t="s">
        <v>3019</v>
      </c>
      <c r="C160" s="73">
        <v>34</v>
      </c>
      <c r="D160" s="19" t="s">
        <v>360</v>
      </c>
      <c r="E160" s="19" t="s">
        <v>361</v>
      </c>
      <c r="F160" s="19" t="s">
        <v>362</v>
      </c>
      <c r="G160" s="19" t="s">
        <v>1490</v>
      </c>
      <c r="H160" s="19" t="s">
        <v>1491</v>
      </c>
      <c r="I160" s="19" t="s">
        <v>1492</v>
      </c>
      <c r="J160" s="19" t="s">
        <v>1845</v>
      </c>
      <c r="K160" s="19" t="s">
        <v>1846</v>
      </c>
      <c r="L160" s="19" t="s">
        <v>1847</v>
      </c>
      <c r="M160" s="19" t="s">
        <v>1950</v>
      </c>
      <c r="N160" s="19" t="s">
        <v>1951</v>
      </c>
      <c r="O160" s="19" t="s">
        <v>1952</v>
      </c>
      <c r="P160" s="19" t="s">
        <v>2305</v>
      </c>
      <c r="Q160" s="19" t="s">
        <v>2306</v>
      </c>
      <c r="R160" s="19" t="s">
        <v>2307</v>
      </c>
      <c r="S160" s="19" t="s">
        <v>2410</v>
      </c>
      <c r="T160" s="19" t="s">
        <v>2411</v>
      </c>
      <c r="U160" s="19" t="s">
        <v>2412</v>
      </c>
      <c r="V160" s="19" t="s">
        <v>2735</v>
      </c>
      <c r="W160" s="19" t="s">
        <v>2736</v>
      </c>
      <c r="X160" s="19" t="s">
        <v>2737</v>
      </c>
      <c r="Y160" s="19" t="s">
        <v>2840</v>
      </c>
      <c r="Z160" s="19" t="s">
        <v>2841</v>
      </c>
      <c r="AA160" s="19" t="s">
        <v>2842</v>
      </c>
      <c r="AB160" s="19" t="s">
        <v>2945</v>
      </c>
      <c r="AC160" s="19" t="s">
        <v>2946</v>
      </c>
      <c r="AD160" s="19" t="s">
        <v>2947</v>
      </c>
      <c r="AF160" t="str">
        <f t="shared" si="5"/>
        <v>=A130126916K_Latest</v>
      </c>
      <c r="AG160" t="str">
        <f t="shared" si="5"/>
        <v>=A130157156J_Latest</v>
      </c>
      <c r="AH160" t="str">
        <f t="shared" si="5"/>
        <v>=A130142036L_Latest</v>
      </c>
      <c r="AI160" t="str">
        <f t="shared" si="5"/>
        <v>=A130128596W_Latest</v>
      </c>
      <c r="AJ160" t="str">
        <f t="shared" si="5"/>
        <v>=A130158836F_Latest</v>
      </c>
      <c r="AK160" t="str">
        <f t="shared" si="5"/>
        <v>=A130143716K_Latest</v>
      </c>
      <c r="AL160" t="str">
        <f t="shared" si="4"/>
        <v>=A130127476K_Latest</v>
      </c>
      <c r="AM160" t="str">
        <f t="shared" si="4"/>
        <v>=A130157716V_Latest</v>
      </c>
      <c r="AN160" t="str">
        <f t="shared" si="4"/>
        <v>=A130142596K_Latest</v>
      </c>
      <c r="AO160" t="str">
        <f t="shared" si="4"/>
        <v>=A130128876R_Latest</v>
      </c>
      <c r="AP160" t="str">
        <f t="shared" si="4"/>
        <v>=A130159116A_Latest</v>
      </c>
      <c r="AQ160" t="str">
        <f t="shared" si="4"/>
        <v>=A130143996R_Latest</v>
      </c>
      <c r="AR160" t="str">
        <f t="shared" si="4"/>
        <v>=A130129156K_Latest</v>
      </c>
      <c r="AS160" t="str">
        <f t="shared" si="4"/>
        <v>=A130159396F_Latest</v>
      </c>
      <c r="AT160" t="str">
        <f t="shared" si="4"/>
        <v>=A130144276K_Latest</v>
      </c>
      <c r="AU160" t="str">
        <f t="shared" si="4"/>
        <v>=A130127756C_Latest</v>
      </c>
      <c r="AV160" t="str">
        <f t="shared" si="3"/>
        <v>=A130157996X_Latest</v>
      </c>
      <c r="AW160" t="str">
        <f t="shared" si="3"/>
        <v>=A130142876C_Latest</v>
      </c>
      <c r="AX160" t="str">
        <f t="shared" si="3"/>
        <v>=A130128036X_Latest</v>
      </c>
      <c r="AY160" t="str">
        <f t="shared" si="3"/>
        <v>=A130158276V_Latest</v>
      </c>
      <c r="AZ160" t="str">
        <f t="shared" si="3"/>
        <v>=A130143156X_Latest</v>
      </c>
      <c r="BA160" t="str">
        <f t="shared" si="3"/>
        <v>=A130128316T_Latest</v>
      </c>
      <c r="BB160" t="str">
        <f t="shared" si="2"/>
        <v>=A130158556L_Latest</v>
      </c>
      <c r="BC160" t="str">
        <f t="shared" si="2"/>
        <v>=A130143436T_Latest</v>
      </c>
      <c r="BD160" t="str">
        <f t="shared" si="2"/>
        <v>=A130127196T_Latest</v>
      </c>
      <c r="BE160" t="str">
        <f t="shared" si="2"/>
        <v>=A130157436A_Latest</v>
      </c>
      <c r="BF160" t="str">
        <f t="shared" si="2"/>
        <v>=A130142316F_Latest</v>
      </c>
    </row>
    <row r="161" spans="1:58" hidden="1">
      <c r="A161" s="61"/>
      <c r="B161" s="62" t="s">
        <v>3020</v>
      </c>
      <c r="C161" s="73">
        <v>35</v>
      </c>
      <c r="D161" s="19" t="s">
        <v>363</v>
      </c>
      <c r="E161" s="19" t="s">
        <v>364</v>
      </c>
      <c r="F161" s="19" t="s">
        <v>365</v>
      </c>
      <c r="G161" s="19" t="s">
        <v>1493</v>
      </c>
      <c r="H161" s="19" t="s">
        <v>1494</v>
      </c>
      <c r="I161" s="19" t="s">
        <v>1495</v>
      </c>
      <c r="J161" s="19" t="s">
        <v>1848</v>
      </c>
      <c r="K161" s="19" t="s">
        <v>1849</v>
      </c>
      <c r="L161" s="19" t="s">
        <v>1850</v>
      </c>
      <c r="M161" s="19" t="s">
        <v>1953</v>
      </c>
      <c r="N161" s="19" t="s">
        <v>1954</v>
      </c>
      <c r="O161" s="19" t="s">
        <v>1955</v>
      </c>
      <c r="P161" s="19" t="s">
        <v>2308</v>
      </c>
      <c r="Q161" s="19" t="s">
        <v>2309</v>
      </c>
      <c r="R161" s="19" t="s">
        <v>2310</v>
      </c>
      <c r="S161" s="19" t="s">
        <v>2413</v>
      </c>
      <c r="T161" s="19" t="s">
        <v>2414</v>
      </c>
      <c r="U161" s="19" t="s">
        <v>2415</v>
      </c>
      <c r="V161" s="19" t="s">
        <v>2738</v>
      </c>
      <c r="W161" s="19" t="s">
        <v>2739</v>
      </c>
      <c r="X161" s="19" t="s">
        <v>2740</v>
      </c>
      <c r="Y161" s="19" t="s">
        <v>2843</v>
      </c>
      <c r="Z161" s="19" t="s">
        <v>2844</v>
      </c>
      <c r="AA161" s="19" t="s">
        <v>2845</v>
      </c>
      <c r="AB161" s="19" t="s">
        <v>2948</v>
      </c>
      <c r="AC161" s="19" t="s">
        <v>2949</v>
      </c>
      <c r="AD161" s="19" t="s">
        <v>2950</v>
      </c>
      <c r="AF161" t="str">
        <f t="shared" si="5"/>
        <v>=A130126924K_Latest</v>
      </c>
      <c r="AG161" t="str">
        <f t="shared" si="5"/>
        <v>=A130157164J_Latest</v>
      </c>
      <c r="AH161" t="str">
        <f t="shared" si="5"/>
        <v>=A130142044L_Latest</v>
      </c>
      <c r="AI161" t="str">
        <f t="shared" si="5"/>
        <v>=A130128604K_Latest</v>
      </c>
      <c r="AJ161" t="str">
        <f t="shared" si="5"/>
        <v>=A130158844F_Latest</v>
      </c>
      <c r="AK161" t="str">
        <f t="shared" si="5"/>
        <v>=A130143724K_Latest</v>
      </c>
      <c r="AL161" t="str">
        <f t="shared" si="4"/>
        <v>=A130127484K_Latest</v>
      </c>
      <c r="AM161" t="str">
        <f t="shared" si="4"/>
        <v>=A130157724V_Latest</v>
      </c>
      <c r="AN161" t="str">
        <f t="shared" si="4"/>
        <v>=A130142604X_Latest</v>
      </c>
      <c r="AO161" t="str">
        <f t="shared" si="4"/>
        <v>=A130128884R_Latest</v>
      </c>
      <c r="AP161" t="str">
        <f t="shared" si="4"/>
        <v>=A130159124A_Latest</v>
      </c>
      <c r="AQ161" t="str">
        <f t="shared" si="4"/>
        <v>=A130144004F_Latest</v>
      </c>
      <c r="AR161" t="str">
        <f t="shared" si="4"/>
        <v>=A130129164K_Latest</v>
      </c>
      <c r="AS161" t="str">
        <f t="shared" si="4"/>
        <v>=A130159404V_Latest</v>
      </c>
      <c r="AT161" t="str">
        <f t="shared" si="4"/>
        <v>=A130144284K_Latest</v>
      </c>
      <c r="AU161" t="str">
        <f t="shared" si="4"/>
        <v>=A130127764C_Latest</v>
      </c>
      <c r="AV161" t="str">
        <f t="shared" si="3"/>
        <v>=A130158004R_Latest</v>
      </c>
      <c r="AW161" t="str">
        <f t="shared" si="3"/>
        <v>=A130142884C_Latest</v>
      </c>
      <c r="AX161" t="str">
        <f t="shared" si="3"/>
        <v>=A130128044X_Latest</v>
      </c>
      <c r="AY161" t="str">
        <f t="shared" si="3"/>
        <v>=A130158284V_Latest</v>
      </c>
      <c r="AZ161" t="str">
        <f t="shared" si="3"/>
        <v>=A130143164X_Latest</v>
      </c>
      <c r="BA161" t="str">
        <f t="shared" si="3"/>
        <v>=A130128324T_Latest</v>
      </c>
      <c r="BB161" t="str">
        <f t="shared" si="2"/>
        <v>=A130158564L_Latest</v>
      </c>
      <c r="BC161" t="str">
        <f t="shared" si="2"/>
        <v>=A130143444T_Latest</v>
      </c>
      <c r="BD161" t="str">
        <f t="shared" si="2"/>
        <v>=A130127204F_Latest</v>
      </c>
      <c r="BE161" t="str">
        <f t="shared" si="2"/>
        <v>=A130157444A_Latest</v>
      </c>
      <c r="BF161" t="str">
        <f t="shared" si="2"/>
        <v>=A130142324F_Latest</v>
      </c>
    </row>
    <row r="162" spans="1:58" hidden="1">
      <c r="A162" s="61"/>
      <c r="B162" s="60" t="s">
        <v>3021</v>
      </c>
      <c r="C162" s="73">
        <v>36</v>
      </c>
      <c r="D162" s="19" t="s">
        <v>366</v>
      </c>
      <c r="E162" s="19" t="s">
        <v>367</v>
      </c>
      <c r="F162" s="19" t="s">
        <v>368</v>
      </c>
      <c r="G162" s="19" t="s">
        <v>1496</v>
      </c>
      <c r="H162" s="19" t="s">
        <v>1497</v>
      </c>
      <c r="I162" s="19" t="s">
        <v>1498</v>
      </c>
      <c r="J162" s="19" t="s">
        <v>1851</v>
      </c>
      <c r="K162" s="19" t="s">
        <v>1852</v>
      </c>
      <c r="L162" s="19" t="s">
        <v>1853</v>
      </c>
      <c r="M162" s="19" t="s">
        <v>1956</v>
      </c>
      <c r="N162" s="19" t="s">
        <v>1957</v>
      </c>
      <c r="O162" s="19" t="s">
        <v>1958</v>
      </c>
      <c r="P162" s="19" t="s">
        <v>2311</v>
      </c>
      <c r="Q162" s="19" t="s">
        <v>2312</v>
      </c>
      <c r="R162" s="19" t="s">
        <v>2313</v>
      </c>
      <c r="S162" s="19" t="s">
        <v>2416</v>
      </c>
      <c r="T162" s="19" t="s">
        <v>2417</v>
      </c>
      <c r="U162" s="19" t="s">
        <v>2418</v>
      </c>
      <c r="V162" s="19" t="s">
        <v>2741</v>
      </c>
      <c r="W162" s="19" t="s">
        <v>2742</v>
      </c>
      <c r="X162" s="19" t="s">
        <v>2743</v>
      </c>
      <c r="Y162" s="19" t="s">
        <v>2846</v>
      </c>
      <c r="Z162" s="19" t="s">
        <v>2847</v>
      </c>
      <c r="AA162" s="19" t="s">
        <v>2848</v>
      </c>
      <c r="AB162" s="19" t="s">
        <v>2951</v>
      </c>
      <c r="AC162" s="19" t="s">
        <v>2952</v>
      </c>
      <c r="AD162" s="19" t="s">
        <v>2953</v>
      </c>
      <c r="AF162" t="str">
        <f t="shared" si="5"/>
        <v>=A130127012L_Latest</v>
      </c>
      <c r="AG162" t="str">
        <f t="shared" si="5"/>
        <v>=A130157252J_Latest</v>
      </c>
      <c r="AH162" t="str">
        <f t="shared" si="5"/>
        <v>=A130142132L_Latest</v>
      </c>
      <c r="AI162" t="str">
        <f t="shared" si="5"/>
        <v>=A130128692W_Latest</v>
      </c>
      <c r="AJ162" t="str">
        <f t="shared" si="5"/>
        <v>=A130158932F_Latest</v>
      </c>
      <c r="AK162" t="str">
        <f t="shared" si="5"/>
        <v>=A130143812K_Latest</v>
      </c>
      <c r="AL162" t="str">
        <f t="shared" si="4"/>
        <v>=A130127572K_Latest</v>
      </c>
      <c r="AM162" t="str">
        <f t="shared" si="4"/>
        <v>=A130157812V_Latest</v>
      </c>
      <c r="AN162" t="str">
        <f t="shared" si="4"/>
        <v>=A130142692K_Latest</v>
      </c>
      <c r="AO162" t="str">
        <f t="shared" si="4"/>
        <v>=A130128972R_Latest</v>
      </c>
      <c r="AP162" t="str">
        <f t="shared" si="4"/>
        <v>=A130159212A_Latest</v>
      </c>
      <c r="AQ162" t="str">
        <f t="shared" si="4"/>
        <v>=A130144092T_Latest</v>
      </c>
      <c r="AR162" t="str">
        <f t="shared" si="4"/>
        <v>=A130129252K_Latest</v>
      </c>
      <c r="AS162" t="str">
        <f t="shared" si="4"/>
        <v>=A130159492F_Latest</v>
      </c>
      <c r="AT162" t="str">
        <f t="shared" si="4"/>
        <v>=A130144372K_Latest</v>
      </c>
      <c r="AU162" t="str">
        <f t="shared" si="4"/>
        <v>=A130127852C_Latest</v>
      </c>
      <c r="AV162" t="str">
        <f t="shared" si="3"/>
        <v>=A130158092A_Latest</v>
      </c>
      <c r="AW162" t="str">
        <f t="shared" si="3"/>
        <v>=A130142972C_Latest</v>
      </c>
      <c r="AX162" t="str">
        <f t="shared" si="3"/>
        <v>=A130128132X_Latest</v>
      </c>
      <c r="AY162" t="str">
        <f t="shared" si="3"/>
        <v>=A130158372V_Latest</v>
      </c>
      <c r="AZ162" t="str">
        <f t="shared" si="3"/>
        <v>=A130143252X_Latest</v>
      </c>
      <c r="BA162" t="str">
        <f t="shared" si="3"/>
        <v>=A130128412T_Latest</v>
      </c>
      <c r="BB162" t="str">
        <f t="shared" si="2"/>
        <v>=A130158652L_Latest</v>
      </c>
      <c r="BC162" t="str">
        <f t="shared" si="2"/>
        <v>=A130143532T_Latest</v>
      </c>
      <c r="BD162" t="str">
        <f t="shared" si="2"/>
        <v>=A130127292T_Latest</v>
      </c>
      <c r="BE162" t="str">
        <f t="shared" si="2"/>
        <v>=A130157532A_Latest</v>
      </c>
      <c r="BF162" t="str">
        <f t="shared" si="2"/>
        <v>=A130142412F_Latest</v>
      </c>
    </row>
    <row r="163" spans="1:58" hidden="1">
      <c r="A163" s="59" t="s">
        <v>3004</v>
      </c>
      <c r="B163" s="81"/>
      <c r="C163" s="73">
        <v>37</v>
      </c>
      <c r="D163" s="19" t="s">
        <v>318</v>
      </c>
      <c r="E163" s="19" t="s">
        <v>319</v>
      </c>
      <c r="F163" s="19" t="s">
        <v>320</v>
      </c>
      <c r="G163" s="19" t="s">
        <v>1448</v>
      </c>
      <c r="H163" s="19" t="s">
        <v>1449</v>
      </c>
      <c r="I163" s="19" t="s">
        <v>1450</v>
      </c>
      <c r="J163" s="19" t="s">
        <v>1803</v>
      </c>
      <c r="K163" s="19" t="s">
        <v>1804</v>
      </c>
      <c r="L163" s="19" t="s">
        <v>1805</v>
      </c>
      <c r="M163" s="19" t="s">
        <v>1908</v>
      </c>
      <c r="N163" s="19" t="s">
        <v>1909</v>
      </c>
      <c r="O163" s="19" t="s">
        <v>1910</v>
      </c>
      <c r="P163" s="19" t="s">
        <v>2013</v>
      </c>
      <c r="Q163" s="19" t="s">
        <v>2264</v>
      </c>
      <c r="R163" s="19" t="s">
        <v>2265</v>
      </c>
      <c r="S163" s="19" t="s">
        <v>2368</v>
      </c>
      <c r="T163" s="19" t="s">
        <v>2369</v>
      </c>
      <c r="U163" s="19" t="s">
        <v>2370</v>
      </c>
      <c r="V163" s="19" t="s">
        <v>2473</v>
      </c>
      <c r="W163" s="19" t="s">
        <v>2474</v>
      </c>
      <c r="X163" s="19" t="s">
        <v>2475</v>
      </c>
      <c r="Y163" s="19" t="s">
        <v>2798</v>
      </c>
      <c r="Z163" s="19" t="s">
        <v>2799</v>
      </c>
      <c r="AA163" s="19" t="s">
        <v>2800</v>
      </c>
      <c r="AB163" s="19" t="s">
        <v>2903</v>
      </c>
      <c r="AC163" s="19" t="s">
        <v>2904</v>
      </c>
      <c r="AD163" s="19" t="s">
        <v>2905</v>
      </c>
      <c r="AF163" t="str">
        <f t="shared" si="5"/>
        <v>=A130126756K_Latest</v>
      </c>
      <c r="AG163" t="str">
        <f t="shared" si="5"/>
        <v>=A130156996F_Latest</v>
      </c>
      <c r="AH163" t="str">
        <f t="shared" si="5"/>
        <v>=A130141876K_Latest</v>
      </c>
      <c r="AI163" t="str">
        <f t="shared" si="5"/>
        <v>=A130128436K_Latest</v>
      </c>
      <c r="AJ163" t="str">
        <f t="shared" si="5"/>
        <v>=A130158676F_Latest</v>
      </c>
      <c r="AK163" t="str">
        <f t="shared" si="5"/>
        <v>=A130143556K_Latest</v>
      </c>
      <c r="AL163" t="str">
        <f t="shared" si="4"/>
        <v>=A130127316X_Latest</v>
      </c>
      <c r="AM163" t="str">
        <f t="shared" si="4"/>
        <v>=A130157556V_Latest</v>
      </c>
      <c r="AN163" t="str">
        <f t="shared" si="4"/>
        <v>=A130142436X_Latest</v>
      </c>
      <c r="AO163" t="str">
        <f t="shared" si="4"/>
        <v>=A130128716C_Latest</v>
      </c>
      <c r="AP163" t="str">
        <f t="shared" si="4"/>
        <v>=A130158956X_Latest</v>
      </c>
      <c r="AQ163" t="str">
        <f t="shared" si="4"/>
        <v>=A130143836C_Latest</v>
      </c>
      <c r="AR163" t="str">
        <f t="shared" si="4"/>
        <v>=A130128996J_Latest</v>
      </c>
      <c r="AS163" t="str">
        <f t="shared" si="4"/>
        <v>=A130159236V_Latest</v>
      </c>
      <c r="AT163" t="str">
        <f t="shared" si="4"/>
        <v>=A130144116X_Latest</v>
      </c>
      <c r="AU163" t="str">
        <f t="shared" si="4"/>
        <v>=A130127596C_Latest</v>
      </c>
      <c r="AV163" t="str">
        <f t="shared" si="3"/>
        <v>=A130157836L_Latest</v>
      </c>
      <c r="AW163" t="str">
        <f t="shared" si="3"/>
        <v>=A130142716T_Latest</v>
      </c>
      <c r="AX163" t="str">
        <f t="shared" si="3"/>
        <v>=A130127876W_Latest</v>
      </c>
      <c r="AY163" t="str">
        <f t="shared" si="3"/>
        <v>=A130158116J_Latest</v>
      </c>
      <c r="AZ163" t="str">
        <f t="shared" si="3"/>
        <v>=A130142996W_Latest</v>
      </c>
      <c r="BA163" t="str">
        <f t="shared" si="3"/>
        <v>=A130128156T_Latest</v>
      </c>
      <c r="BB163" t="str">
        <f t="shared" si="2"/>
        <v>=A130158396L_Latest</v>
      </c>
      <c r="BC163" t="str">
        <f t="shared" si="2"/>
        <v>=A130143276T_Latest</v>
      </c>
      <c r="BD163" t="str">
        <f t="shared" si="2"/>
        <v>=A130127036F_Latest</v>
      </c>
      <c r="BE163" t="str">
        <f t="shared" si="2"/>
        <v>=A130157276A_Latest</v>
      </c>
      <c r="BF163" t="str">
        <f t="shared" si="2"/>
        <v>=A130142156F_Latest</v>
      </c>
    </row>
    <row r="164" spans="1:58" hidden="1">
      <c r="B164" s="71"/>
      <c r="C164" s="71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</row>
    <row r="165" spans="1:58" ht="15" hidden="1" customHeight="1">
      <c r="B165" s="71"/>
      <c r="C165" s="71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</row>
    <row r="166" spans="1:58" ht="15" customHeight="1">
      <c r="D166" s="44"/>
      <c r="E166" s="44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/>
    </row>
    <row r="167" spans="1:58" ht="15" customHeight="1">
      <c r="D167" s="44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</row>
    <row r="168" spans="1:58" ht="15" customHeight="1">
      <c r="D168" s="44"/>
      <c r="E168" s="44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</row>
    <row r="169" spans="1:58" ht="15" customHeight="1">
      <c r="D169" s="44"/>
      <c r="E169" s="44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</row>
    <row r="170" spans="1:58" ht="15" customHeight="1">
      <c r="D170" s="44"/>
      <c r="E170" s="44"/>
      <c r="F170" s="44"/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/>
    </row>
  </sheetData>
  <mergeCells count="26">
    <mergeCell ref="Y123:AA123"/>
    <mergeCell ref="AB123:AD123"/>
    <mergeCell ref="B10:C10"/>
    <mergeCell ref="V72:X72"/>
    <mergeCell ref="Y72:AA72"/>
    <mergeCell ref="AB72:AD72"/>
    <mergeCell ref="D123:F123"/>
    <mergeCell ref="G123:I123"/>
    <mergeCell ref="J123:L123"/>
    <mergeCell ref="M123:O123"/>
    <mergeCell ref="P123:R123"/>
    <mergeCell ref="S123:U123"/>
    <mergeCell ref="V123:X123"/>
    <mergeCell ref="D72:F72"/>
    <mergeCell ref="G72:I72"/>
    <mergeCell ref="J72:L72"/>
    <mergeCell ref="M72:O72"/>
    <mergeCell ref="P72:R72"/>
    <mergeCell ref="S72:U72"/>
    <mergeCell ref="B5:K5"/>
    <mergeCell ref="B6:K6"/>
    <mergeCell ref="L6:T6"/>
    <mergeCell ref="A8:H8"/>
    <mergeCell ref="L8:R8"/>
    <mergeCell ref="D10:F10"/>
    <mergeCell ref="H10:J10"/>
  </mergeCells>
  <phoneticPr fontId="38" type="noConversion"/>
  <dataValidations count="1">
    <dataValidation type="list" allowBlank="1" showInputMessage="1" showErrorMessage="1" sqref="D10:F10" xr:uid="{B10ACA7A-8367-42D2-9A3F-D017C9A0F738}">
      <formula1>$B$55:$B$63</formula1>
    </dataValidation>
  </dataValidations>
  <hyperlinks>
    <hyperlink ref="A53" r:id="rId1" display="http://www.abs.gov.au/websitedbs/d3310114.nsf/Home/©+Copyright?OpenDocument" xr:uid="{BC594B48-A46A-401C-9B9F-F91C4B7A6B21}"/>
    <hyperlink ref="G145" location="A130128580C" display="A130128580C" xr:uid="{3961A069-F230-49DD-A4BD-B3D6734823EC}"/>
    <hyperlink ref="G127" location="A130128652C" display="A130128652C" xr:uid="{EEF78263-35E8-4FA4-8542-3B81982D377F}"/>
    <hyperlink ref="G128" location="A130128548C" display="A130128548C" xr:uid="{C352B201-5573-4178-B6B9-1D64A5526E8D}"/>
    <hyperlink ref="G129" location="A130128660C" display="A130128660C" xr:uid="{285F961B-6189-4FCE-A9E3-6CCBAE512303}"/>
    <hyperlink ref="G130" location="A130128668W" display="A130128668W" xr:uid="{040BE568-B757-4D2C-BAAE-214CFBBBDAFD}"/>
    <hyperlink ref="G131" location="A130128556C" display="A130128556C" xr:uid="{33336C1D-7A34-4B6F-91C7-930C73ECF0A0}"/>
    <hyperlink ref="G132" location="A130128564C" display="A130128564C" xr:uid="{09DA6561-2A6E-46AA-BD1A-E85699533CC3}"/>
    <hyperlink ref="G133" location="A130128612K" display="A130128612K" xr:uid="{187D718A-B5E2-473A-8AB9-DCBC61BD2061}"/>
    <hyperlink ref="G134" location="A130128500T" display="A130128500T" xr:uid="{326C6E10-EF2B-4C08-A5D2-F424B3F3903B}"/>
    <hyperlink ref="G135" location="A130128676W" display="A130128676W" xr:uid="{7D532E35-03E3-4969-BAE8-B7882DE4D6DA}"/>
    <hyperlink ref="G136" location="A130128620K" display="A130128620K" xr:uid="{E5E2343E-33D6-4AF5-981B-67104203AA35}"/>
    <hyperlink ref="G137" location="A130128684W" display="A130128684W" xr:uid="{C8CA2EB2-5D01-4857-AC5F-27289C29BAA0}"/>
    <hyperlink ref="G138" location="A130128508K" display="A130128508K" xr:uid="{5F3DF718-4B84-4969-BCF3-6A9957B28FAB}"/>
    <hyperlink ref="G139" location="A130128420T" display="A130128420T" xr:uid="{D38E05E3-E9F3-4E67-8DA7-D8EE72433A1C}"/>
    <hyperlink ref="G140" location="A130128444K" display="A130128444K" xr:uid="{71439347-92E6-4203-9D6D-A274C336FA02}"/>
    <hyperlink ref="G142" location="A130128572C" display="A130128572C" xr:uid="{FA92FBEA-CF52-4745-BBBF-71683E404DEC}"/>
    <hyperlink ref="G144" location="A130128452K" display="A130128452K" xr:uid="{74FE6013-21C5-4442-B1B4-E7E6AB91EEE6}"/>
    <hyperlink ref="G143" location="A130128494J" display="A130128494J" xr:uid="{348021BD-5884-4F73-B4DA-3650136A4FF0}"/>
    <hyperlink ref="G163" location="A130128436K" display="A130128436K" xr:uid="{4ECC47E6-1CF2-4B41-8122-021F76F0A38E}"/>
    <hyperlink ref="G147" location="A130128628C" display="A130128628C" xr:uid="{05B79921-4B1A-437B-BC99-753B6F5887E1}"/>
    <hyperlink ref="G148" location="A130128636C" display="A130128636C" xr:uid="{3046807E-3812-4F42-A21B-40B711662D9B}"/>
    <hyperlink ref="G149" location="A130128468C" display="A130128468C" xr:uid="{F8B70DD2-A1C3-4734-BCC9-5C533E0D4E5D}"/>
    <hyperlink ref="G150" location="A130128428K" display="A130128428K" xr:uid="{481D6E3A-DC00-4A18-AD12-5189786721BC}"/>
    <hyperlink ref="G151" location="A130128516K" display="A130128516K" xr:uid="{32A24151-696D-471E-8D09-0879E9FAE7C7}"/>
    <hyperlink ref="G152" location="A130128460K" display="A130128460K" xr:uid="{61B9FA5A-8B08-415F-B3E4-CA60B8A83C2D}"/>
    <hyperlink ref="G153" location="A130128524K" display="A130128524K" xr:uid="{3894F849-B446-4210-B46B-8018254A80C3}"/>
    <hyperlink ref="G154" location="A130128476C" display="A130128476C" xr:uid="{7792059D-0DD3-4D12-89F7-7CD5F0EF4CEA}"/>
    <hyperlink ref="G155" location="A130128532K" display="A130128532K" xr:uid="{B0528A64-8A5C-4575-B1FF-915E1EB390BE}"/>
    <hyperlink ref="G156" location="A130128588W" display="A130128588W" xr:uid="{F61859B3-AFE7-49D4-95A8-5D46A829B248}"/>
    <hyperlink ref="G157" location="A130128540K" display="A130128540K" xr:uid="{AB7182CD-3A83-4405-AC90-211AC7B623B9}"/>
    <hyperlink ref="G158" location="A130128484C" display="A130128484C" xr:uid="{776DF628-583D-4810-8A7B-C94456D2EBC1}"/>
    <hyperlink ref="G159" location="A130128644C" display="A130128644C" xr:uid="{316C78EC-83D8-4030-8C63-E37CCC98FB20}"/>
    <hyperlink ref="G160" location="A130128596W" display="A130128596W" xr:uid="{A693BEBC-A1ED-47C0-92D9-D6B674DD7763}"/>
    <hyperlink ref="G161" location="A130128604K" display="A130128604K" xr:uid="{26F4CD19-5389-490F-9106-AD4A4C4D2E1B}"/>
    <hyperlink ref="G162" location="A130128692W" display="A130128692W" xr:uid="{D7C7E9AA-447C-411E-8EC9-EB3825E9E542}"/>
    <hyperlink ref="J145" location="A130127460T" display="A130127460T" xr:uid="{9E2167B1-81F3-48C6-8F7D-F0EE870FA004}"/>
    <hyperlink ref="J127" location="A130127532T" display="A130127532T" xr:uid="{431102C7-F047-45BB-9BED-E157C92B743C}"/>
    <hyperlink ref="J128" location="A130127428T" display="A130127428T" xr:uid="{6D4E866D-C9DF-43F5-AA6B-898FECF82785}"/>
    <hyperlink ref="J129" location="A130127540T" display="A130127540T" xr:uid="{F8DA0063-CE45-4D43-8095-187B55A43BCC}"/>
    <hyperlink ref="J130" location="A130127548K" display="A130127548K" xr:uid="{2A341C5D-CD39-4826-B9A8-A65AF5719309}"/>
    <hyperlink ref="J131" location="A130127436T" display="A130127436T" xr:uid="{1B757BF4-4F6C-42C0-8627-36F291924C22}"/>
    <hyperlink ref="J132" location="A130127444T" display="A130127444T" xr:uid="{BF8A26EF-9CED-41DB-9A33-3ED9EBCD619F}"/>
    <hyperlink ref="J133" location="A130127492K" display="A130127492K" xr:uid="{4720D4CE-9F91-427A-86DE-9799FC3D2036}"/>
    <hyperlink ref="J134" location="A130127380T" display="A130127380T" xr:uid="{E266F193-C1C9-4409-A69A-461507220E12}"/>
    <hyperlink ref="J135" location="A130127556K" display="A130127556K" xr:uid="{C18618A3-73AC-4A50-A11B-9AAC18B6FC27}"/>
    <hyperlink ref="J136" location="A130127500X" display="A130127500X" xr:uid="{ADC383BA-6FB5-4875-A987-01BC3E11644D}"/>
    <hyperlink ref="J137" location="A130127564K" display="A130127564K" xr:uid="{EB6E1D89-52DC-4493-A8A6-3FCA99003BF2}"/>
    <hyperlink ref="J138" location="A130127388K" display="A130127388K" xr:uid="{050CB536-68FC-44F9-A49B-78E69CE1D579}"/>
    <hyperlink ref="J139" location="A130127300F" display="A130127300F" xr:uid="{E958EC96-D052-4806-BE40-A0F65D404996}"/>
    <hyperlink ref="J140" location="A130127324X" display="A130127324X" xr:uid="{86D597F7-5F56-4A37-87CD-1A40936DA771}"/>
    <hyperlink ref="J142" location="A130127452T" display="A130127452T" xr:uid="{E97F4A4F-07E6-4156-A673-5B46D241BEB0}"/>
    <hyperlink ref="J144" location="A130127332X" display="A130127332X" xr:uid="{B28588FB-A88A-402D-BBD1-BC074A8E8D90}"/>
    <hyperlink ref="J143" location="A130127374W" display="A130127374W" xr:uid="{D55F839C-540F-48E8-ACB6-7CAB8B1B5226}"/>
    <hyperlink ref="J163" location="A130127316X" display="A130127316X" xr:uid="{5D4F1657-04FA-42D5-97A0-F50DAE2C5D4F}"/>
    <hyperlink ref="J147" location="A130127508T" display="A130127508T" xr:uid="{1346CE8F-C76E-4A11-914E-97B632219BF5}"/>
    <hyperlink ref="J148" location="A130127516T" display="A130127516T" xr:uid="{5C2CBA0D-5C15-4D7F-9F04-E647DABEC58C}"/>
    <hyperlink ref="J149" location="A130127348T" display="A130127348T" xr:uid="{F23BAAD5-C8D6-4775-B0BA-728C6BFCBC52}"/>
    <hyperlink ref="J150" location="A130127308X" display="A130127308X" xr:uid="{76C08D90-B849-442D-94FD-CF951E55DFE3}"/>
    <hyperlink ref="J151" location="A130127396K" display="A130127396K" xr:uid="{01A9F31B-8FD9-46DF-9E8D-27CFCA2DCC69}"/>
    <hyperlink ref="J152" location="A130127340X" display="A130127340X" xr:uid="{97F8D135-BF55-4B47-AB69-DC5C38C587A1}"/>
    <hyperlink ref="J153" location="A130127404X" display="A130127404X" xr:uid="{644AD549-5322-4091-93BC-78DBDCAC2E23}"/>
    <hyperlink ref="J154" location="A130127356T" display="A130127356T" xr:uid="{BC255373-B524-4749-908D-DC090AFD796F}"/>
    <hyperlink ref="J155" location="A130127412X" display="A130127412X" xr:uid="{9A97E480-3966-45E6-A2DB-17398D1529F4}"/>
    <hyperlink ref="J156" location="A130127468K" display="A130127468K" xr:uid="{4F5BA9AB-6209-4610-A9BA-3C3346B18C49}"/>
    <hyperlink ref="J157" location="A130127420X" display="A130127420X" xr:uid="{CDE7DB87-73F0-4A06-A235-66010B71867C}"/>
    <hyperlink ref="J158" location="A130127364T" display="A130127364T" xr:uid="{93AB2BD0-2A42-47B5-8AB2-F0A13A425FAC}"/>
    <hyperlink ref="J159" location="A130127524T" display="A130127524T" xr:uid="{BD953FEB-EFBF-494E-A429-E15A4953FAE1}"/>
    <hyperlink ref="J160" location="A130127476K" display="A130127476K" xr:uid="{7E26E4D4-2A10-4F95-AA82-534E92318BCF}"/>
    <hyperlink ref="J161" location="A130127484K" display="A130127484K" xr:uid="{9A5ADD7C-E2C7-4A6C-A8FC-0A95AC96B4C3}"/>
    <hyperlink ref="J162" location="A130127572K" display="A130127572K" xr:uid="{64DE6F33-0DDA-43CF-BABA-48A6F4C214CE}"/>
    <hyperlink ref="M145" location="A130128860W" display="A130128860W" xr:uid="{A4A0D8ED-B2BD-4252-A0A5-349928B6C208}"/>
    <hyperlink ref="M127" location="A130128932W" display="A130128932W" xr:uid="{BBFDCC62-79E7-4BCF-8F63-08ECA44D5134}"/>
    <hyperlink ref="M128" location="A130128828W" display="A130128828W" xr:uid="{F5AEAE70-9665-4308-969C-3067330CA186}"/>
    <hyperlink ref="M129" location="A130128940W" display="A130128940W" xr:uid="{B4198C41-F1B2-4474-A49B-01D07CF0A481}"/>
    <hyperlink ref="M130" location="A130128948R" display="A130128948R" xr:uid="{3B334A93-596B-48AE-A5AE-9D65145222DF}"/>
    <hyperlink ref="M131" location="A130128836W" display="A130128836W" xr:uid="{BA0D9588-49C3-4BB4-973C-0E25A8DE5B91}"/>
    <hyperlink ref="M132" location="A130128844W" display="A130128844W" xr:uid="{32AF39EC-BEC2-47B9-BAE7-4E48ED10FEE7}"/>
    <hyperlink ref="M133" location="A130128892R" display="A130128892R" xr:uid="{0F5533A2-5A59-4402-BA7D-4BD43BD1A6B0}"/>
    <hyperlink ref="M134" location="A130128780W" display="A130128780W" xr:uid="{5D2522DE-0C52-4A47-840A-55F4B97BFB13}"/>
    <hyperlink ref="M135" location="A130128956R" display="A130128956R" xr:uid="{993CD0B8-1DC5-4EBE-94D5-D872F5599AAE}"/>
    <hyperlink ref="M136" location="A130128900C" display="A130128900C" xr:uid="{B399AC4B-4713-4603-8432-103D6A30D808}"/>
    <hyperlink ref="M137" location="A130128964R" display="A130128964R" xr:uid="{AC8B4D8C-402C-45E9-9A75-FBBCC651A670}"/>
    <hyperlink ref="M138" location="A130128788R" display="A130128788R" xr:uid="{C33BE1BE-FE48-4589-B0C4-CA10D1AE3406}"/>
    <hyperlink ref="M139" location="A130128700K" display="A130128700K" xr:uid="{935178E4-D729-4635-AA6E-A7EF5B848DCA}"/>
    <hyperlink ref="M140" location="A130128724C" display="A130128724C" xr:uid="{81ED0ED4-486C-4659-808F-04136EBE4250}"/>
    <hyperlink ref="M142" location="A130128852W" display="A130128852W" xr:uid="{2E7D9E80-4710-4B01-901B-CCB182112964}"/>
    <hyperlink ref="M144" location="A130128732C" display="A130128732C" xr:uid="{15713AE8-A333-4743-95BD-E920CCFEE5BF}"/>
    <hyperlink ref="M143" location="A130128774A" display="A130128774A" xr:uid="{DE08364B-5F2A-4FFA-90AA-19D70A63B89B}"/>
    <hyperlink ref="M163" location="A130128716C" display="A130128716C" xr:uid="{AB7A545D-DB2F-4D8F-B9B8-0E52F34BA9DE}"/>
    <hyperlink ref="M147" location="A130128908W" display="A130128908W" xr:uid="{CFF91255-02A3-4023-AEEE-410EC5E31E3A}"/>
    <hyperlink ref="M148" location="A130128916W" display="A130128916W" xr:uid="{DDB924E0-A631-4438-9A44-0ED6DB1E995A}"/>
    <hyperlink ref="M149" location="A130128748W" display="A130128748W" xr:uid="{AE837126-D2C6-4131-84C5-6A6FBC20767B}"/>
    <hyperlink ref="M150" location="A130128708C" display="A130128708C" xr:uid="{CC933593-1825-479F-B45F-E7DE00E2E8F7}"/>
    <hyperlink ref="M151" location="A130128796R" display="A130128796R" xr:uid="{C61873C0-FB9A-4179-9C52-919A9D757E80}"/>
    <hyperlink ref="M152" location="A130128740C" display="A130128740C" xr:uid="{1A10EDCA-FEC3-4D3B-B2C3-17D70C5DD930}"/>
    <hyperlink ref="M153" location="A130128804C" display="A130128804C" xr:uid="{638AE901-5110-4F8D-B9ED-D4CD406ABDF8}"/>
    <hyperlink ref="M154" location="A130128756W" display="A130128756W" xr:uid="{CE1FE1BB-BFAD-4149-9483-85FC40480C84}"/>
    <hyperlink ref="M155" location="A130128812C" display="A130128812C" xr:uid="{983C107F-C2CF-40BD-862D-840A9DDD408A}"/>
    <hyperlink ref="M156" location="A130128868R" display="A130128868R" xr:uid="{89A3BA41-7C52-439F-9B42-2F0803083587}"/>
    <hyperlink ref="M157" location="A130128820C" display="A130128820C" xr:uid="{357A55B6-8FAD-436E-A321-FE156A6262F6}"/>
    <hyperlink ref="M158" location="A130128764W" display="A130128764W" xr:uid="{A1A4A51F-E03B-458E-B73A-8F982197A218}"/>
    <hyperlink ref="M159" location="A130128924W" display="A130128924W" xr:uid="{E6AC8014-C00B-491F-8886-982CD950006D}"/>
    <hyperlink ref="M160" location="A130128876R" display="A130128876R" xr:uid="{305ED8CC-7FD3-4F67-8C80-0C7AFA86A01E}"/>
    <hyperlink ref="M161" location="A130128884R" display="A130128884R" xr:uid="{94FCDD8B-8FF9-48C4-A4FD-C3F1748B5436}"/>
    <hyperlink ref="M162" location="A130128972R" display="A130128972R" xr:uid="{EF6FE835-D967-441E-B991-9A4CE16D8D1C}"/>
    <hyperlink ref="P145" location="A130129140T" display="A130129140T" xr:uid="{929F261E-E160-4F84-995D-1BEB29A9AE13}"/>
    <hyperlink ref="P127" location="A130129212T" display="A130129212T" xr:uid="{3668D09D-61B7-44D8-ADE0-D1CB5BBD0B24}"/>
    <hyperlink ref="P128" location="A130129108T" display="A130129108T" xr:uid="{0856BDBE-F97B-4C31-9811-DC07FC0C6EB6}"/>
    <hyperlink ref="P129" location="A130129220T" display="A130129220T" xr:uid="{6C8B5AC0-9C55-497C-B540-3ABF6620932A}"/>
    <hyperlink ref="P130" location="A130129228K" display="A130129228K" xr:uid="{B8CC1922-D279-49CA-A572-7A45B50BC981}"/>
    <hyperlink ref="P131" location="A130129116T" display="A130129116T" xr:uid="{D696054E-CA79-4A71-A01B-0A61F23114E3}"/>
    <hyperlink ref="P132" location="A130129124T" display="A130129124T" xr:uid="{82B90E80-017F-4BA5-80FB-434F3C5825CD}"/>
    <hyperlink ref="P133" location="A130129172K" display="A130129172K" xr:uid="{FD3FC492-CD7D-4297-B9B1-9096A6C386E0}"/>
    <hyperlink ref="P134" location="A130129060T" display="A130129060T" xr:uid="{1157605E-73E4-4E24-AFCD-54CD0AA77BC2}"/>
    <hyperlink ref="P135" location="A130129236K" display="A130129236K" xr:uid="{48AAC526-242E-4ABC-BEAB-AE81F31CDD7B}"/>
    <hyperlink ref="P136" location="A130129180K" display="A130129180K" xr:uid="{D19602D8-557B-4EE9-B1C5-D39D6F4F2ECF}"/>
    <hyperlink ref="P137" location="A130129244K" display="A130129244K" xr:uid="{1474CD99-BD06-40AE-9260-21060AB83376}"/>
    <hyperlink ref="P138" location="A130129068K" display="A130129068K" xr:uid="{1AA1BDC9-7CE9-4156-9ABD-F65C4A2DEC23}"/>
    <hyperlink ref="P139" location="A130128980R" display="A130128980R" xr:uid="{3678175B-0F2E-4E33-B2BC-2EA97C3EC395}"/>
    <hyperlink ref="P140" location="A130129004X" display="A130129004X" xr:uid="{9C05E531-3D08-4E2A-BC8B-5A9A2CAC3DB7}"/>
    <hyperlink ref="P142" location="A130129132T" display="A130129132T" xr:uid="{1A33471F-9017-4C3F-993C-1DBCA22F4AA1}"/>
    <hyperlink ref="P144" location="A130129012X" display="A130129012X" xr:uid="{60A32257-0504-4FD0-A0C3-0840FD8C5AA0}"/>
    <hyperlink ref="P143" location="A130129054W" display="A130129054W" xr:uid="{AFB7D702-CF9C-461F-BFAD-AA266BCBCDD8}"/>
    <hyperlink ref="P163" location="A130128996J" display="A130128996J" xr:uid="{ED5536B4-4999-4EE0-8D21-17B16674C35B}"/>
    <hyperlink ref="P147" location="A130129188C" display="A130129188C" xr:uid="{BA844BE7-BEFF-476A-95FB-3694FECA3F98}"/>
    <hyperlink ref="P148" location="A130129196C" display="A130129196C" xr:uid="{FBCF02A8-9BC8-4DAF-9655-0EEF7E1F2745}"/>
    <hyperlink ref="P149" location="A130129028T" display="A130129028T" xr:uid="{27C85C06-13E4-4715-A8C5-859C9DADA802}"/>
    <hyperlink ref="P150" location="A130128988J" display="A130128988J" xr:uid="{3FCAAC50-293C-46FA-9A7D-389051333BF9}"/>
    <hyperlink ref="P151" location="A130129076K" display="A130129076K" xr:uid="{0816D9E3-E532-42E8-BDA7-CCAB2662EB6A}"/>
    <hyperlink ref="P152" location="A130129020X" display="A130129020X" xr:uid="{9294AC5C-D6ED-4FA0-85BB-8F7978F0C23E}"/>
    <hyperlink ref="P153" location="A130129084K" display="A130129084K" xr:uid="{5ABFE39A-74E8-4B7F-AB85-5557B91B0435}"/>
    <hyperlink ref="P154" location="A130129036T" display="A130129036T" xr:uid="{0A22AE7F-BAC9-46F5-B2BA-AE0137B59770}"/>
    <hyperlink ref="P155" location="A130129092K" display="A130129092K" xr:uid="{3ED47416-6522-4BA4-B363-EB9F3E662EE3}"/>
    <hyperlink ref="P156" location="A130129148K" display="A130129148K" xr:uid="{7F5ACCF3-F4FF-4E36-AC03-F55DE5C60A5B}"/>
    <hyperlink ref="P157" location="A130129100X" display="A130129100X" xr:uid="{5944F5EB-ECD8-4F9A-80D4-F55C1A76A20C}"/>
    <hyperlink ref="P158" location="A130129044T" display="A130129044T" xr:uid="{3A667CAB-BF7C-4E4B-924F-234CBEA1653E}"/>
    <hyperlink ref="P159" location="A130129204T" display="A130129204T" xr:uid="{37E9582F-6C69-44DE-9D20-265DEE06E601}"/>
    <hyperlink ref="P160" location="A130129156K" display="A130129156K" xr:uid="{8852C9FC-3C9D-4346-8BAA-8AA41E0F59E9}"/>
    <hyperlink ref="P161" location="A130129164K" display="A130129164K" xr:uid="{3829E2E0-B9C5-4E19-AEC8-6ED8ADBCBEC2}"/>
    <hyperlink ref="P162" location="A130129252K" display="A130129252K" xr:uid="{EF0C7877-5C28-4AB8-AC6C-9AF860C432F1}"/>
    <hyperlink ref="S145" location="A130127740K" display="A130127740K" xr:uid="{0A16F74F-F9E0-4652-BDFC-52A3DB150728}"/>
    <hyperlink ref="S127" location="A130127812K" display="A130127812K" xr:uid="{9C77EEA5-E01E-4174-82E6-4EAFBDFBA57F}"/>
    <hyperlink ref="S128" location="A130127708K" display="A130127708K" xr:uid="{77C6B709-7AD3-467F-B0CF-512D45E80836}"/>
    <hyperlink ref="S129" location="A130127820K" display="A130127820K" xr:uid="{5B99A10C-FE02-4F42-AF31-138EBA21F5F6}"/>
    <hyperlink ref="S130" location="A130127828C" display="A130127828C" xr:uid="{D2A50852-7966-4CBD-B20D-AD566DEFC795}"/>
    <hyperlink ref="S131" location="A130127716K" display="A130127716K" xr:uid="{2B91C725-5E0E-41AF-AD00-E7F1B7B1EEF1}"/>
    <hyperlink ref="S132" location="A130127724K" display="A130127724K" xr:uid="{9E192616-C937-44E1-88B2-D890D2480C43}"/>
    <hyperlink ref="S133" location="A130127772C" display="A130127772C" xr:uid="{0E39BE14-589C-432B-8604-41ECCABCBE3D}"/>
    <hyperlink ref="S134" location="A130127660K" display="A130127660K" xr:uid="{79784BA3-7AFF-404E-84F4-976D87001299}"/>
    <hyperlink ref="S135" location="A130127836C" display="A130127836C" xr:uid="{54E7A6C3-5ED6-44D6-AED6-C41479C0FED2}"/>
    <hyperlink ref="S136" location="A130127780C" display="A130127780C" xr:uid="{E0AB9F88-57C7-43F8-A353-6872E12333F1}"/>
    <hyperlink ref="S137" location="A130127844C" display="A130127844C" xr:uid="{E3EA111F-FBBD-42E2-BE23-A55C695AB2CF}"/>
    <hyperlink ref="S138" location="A130127668C" display="A130127668C" xr:uid="{6E8C9FD3-22AB-4614-83BC-790E6815A8F9}"/>
    <hyperlink ref="S139" location="A130127580K" display="A130127580K" xr:uid="{7068D81F-7247-428B-B0AA-0E25C72523BF}"/>
    <hyperlink ref="S140" location="A130127604T" display="A130127604T" xr:uid="{B4BD3FA8-4CDE-4692-88B1-15470A6ACE4B}"/>
    <hyperlink ref="S142" location="A130127732K" display="A130127732K" xr:uid="{B3B0F34D-DE55-43BD-A60B-668A7DD3D8E0}"/>
    <hyperlink ref="S144" location="A130127612T" display="A130127612T" xr:uid="{D4DB02E5-77A0-41A6-A105-41B395341D66}"/>
    <hyperlink ref="S143" location="A130127654R" display="A130127654R" xr:uid="{A3A01D2F-CCCE-45B5-8277-B70EC4F34247}"/>
    <hyperlink ref="S163" location="A130127596C" display="A130127596C" xr:uid="{3D458DF3-A50C-4438-BC9C-32A796C5D87B}"/>
    <hyperlink ref="S147" location="A130127788W" display="A130127788W" xr:uid="{2D22D7A6-3000-4D5D-B012-4CB1A4B2E950}"/>
    <hyperlink ref="S148" location="A130127796W" display="A130127796W" xr:uid="{97DEE924-84D0-4A77-8DA6-77C28532FAB5}"/>
    <hyperlink ref="S149" location="A130127628K" display="A130127628K" xr:uid="{614E4E16-AB75-4188-A5F7-53118FBC8485}"/>
    <hyperlink ref="S150" location="A130127588C" display="A130127588C" xr:uid="{831594F7-0400-4233-99E4-E3FEE42BC9EB}"/>
    <hyperlink ref="S151" location="A130127676C" display="A130127676C" xr:uid="{26FD6F5B-44C5-434E-A55D-6A10CB18336A}"/>
    <hyperlink ref="S152" location="A130127620T" display="A130127620T" xr:uid="{88F7025C-142B-4129-A212-908DAD98C913}"/>
    <hyperlink ref="S153" location="A130127684C" display="A130127684C" xr:uid="{CA23DC99-9D0B-4193-A4C5-356FE713CD46}"/>
    <hyperlink ref="S154" location="A130127636K" display="A130127636K" xr:uid="{DAC6F92B-C370-4353-805B-D43F146FF1A5}"/>
    <hyperlink ref="S155" location="A130127692C" display="A130127692C" xr:uid="{9DF0A98A-6A8E-4AF4-A2DA-6C2DC5D43C4C}"/>
    <hyperlink ref="S156" location="A130127748C" display="A130127748C" xr:uid="{B3245C4E-EC70-45EF-943F-B1BD58C94B75}"/>
    <hyperlink ref="S157" location="A130127700T" display="A130127700T" xr:uid="{689397B8-6BF1-4598-82C8-81EA2D0D80D2}"/>
    <hyperlink ref="S158" location="A130127644K" display="A130127644K" xr:uid="{794BB74C-FC4D-4856-A3AB-18CD94993F16}"/>
    <hyperlink ref="S159" location="A130127804K" display="A130127804K" xr:uid="{F2BFCDCC-8B10-49CA-958B-AA9A00059E56}"/>
    <hyperlink ref="S160" location="A130127756C" display="A130127756C" xr:uid="{7AFC9434-B455-4ACE-B9A3-2FA84CC371B6}"/>
    <hyperlink ref="S161" location="A130127764C" display="A130127764C" xr:uid="{A8204D71-5FB4-4A4A-9CC1-EF8BDA76A5A5}"/>
    <hyperlink ref="S162" location="A130127852C" display="A130127852C" xr:uid="{D605F570-A6BE-4495-95A0-03022EBBFFF9}"/>
    <hyperlink ref="V145" location="A130128020F" display="A130128020F" xr:uid="{EDBAB978-78BC-4A33-9755-BCF038CDB5FA}"/>
    <hyperlink ref="V127" location="A130128092T" display="A130128092T" xr:uid="{E8BCD7DC-A2FF-4A1E-BE4B-144616400976}"/>
    <hyperlink ref="V128" location="A130127988R" display="A130127988R" xr:uid="{140BA775-4A26-47D7-A168-34E92CD20C4F}"/>
    <hyperlink ref="V129" location="A130128100F" display="A130128100F" xr:uid="{9EDABFFC-EE05-42B4-BC68-A7641A20E1F5}"/>
    <hyperlink ref="V130" location="A130128108X" display="A130128108X" xr:uid="{F1C20F8C-376E-4020-9830-231E2A8C98C5}"/>
    <hyperlink ref="V131" location="A130127996R" display="A130127996R" xr:uid="{82F66B14-24D9-40B5-9CA0-DA686BE2FE47}"/>
    <hyperlink ref="V132" location="A130128004F" display="A130128004F" xr:uid="{ED14F1DE-4DF3-46DF-8377-841C063793DD}"/>
    <hyperlink ref="V133" location="A130128052X" display="A130128052X" xr:uid="{0FB6A764-6001-47C5-9929-78C6DB581294}"/>
    <hyperlink ref="V134" location="A130127940C" display="A130127940C" xr:uid="{60EDEE26-72FE-46A7-BE83-563DA74E2CF6}"/>
    <hyperlink ref="V135" location="A130128116X" display="A130128116X" xr:uid="{1F980D5D-1625-4DCF-AE74-26D300F088B0}"/>
    <hyperlink ref="V136" location="A130128060X" display="A130128060X" xr:uid="{D3B69EFF-2C08-45D9-98FC-38D195FABF86}"/>
    <hyperlink ref="V137" location="A130128124X" display="A130128124X" xr:uid="{41B6D274-DFCD-454E-BCF3-60E3ECA0CD9E}"/>
    <hyperlink ref="V138" location="A130127948W" display="A130127948W" xr:uid="{93196EF1-768C-4A5D-A143-6F7C1D6A40C2}"/>
    <hyperlink ref="V139" location="A130127860C" display="A130127860C" xr:uid="{490AF3DF-8426-4EC9-BB34-E2C9115DDAAD}"/>
    <hyperlink ref="V140" location="A130127884W" display="A130127884W" xr:uid="{283374E3-3C70-4080-AFE0-45483A916E26}"/>
    <hyperlink ref="V142" location="A130128012F" display="A130128012F" xr:uid="{F409A792-8739-4F0A-8C7C-55C87C83F87B}"/>
    <hyperlink ref="V144" location="A130127892W" display="A130127892W" xr:uid="{41CF4B14-C16D-496C-A372-2AA1BC446C33}"/>
    <hyperlink ref="V143" location="A130127934J" display="A130127934J" xr:uid="{661E8DA9-AFD6-42F0-A132-D37FC5020D84}"/>
    <hyperlink ref="V163" location="A130127876W" display="A130127876W" xr:uid="{6296E3A8-4FA3-48A1-8BAC-0AA7E4CFD645}"/>
    <hyperlink ref="V147" location="A130128068T" display="A130128068T" xr:uid="{5980A33A-5827-42A4-AEF8-341EA7EB52A5}"/>
    <hyperlink ref="V148" location="A130128076T" display="A130128076T" xr:uid="{1E4241F3-049A-4084-8ECE-F7F8F9D6FFCF}"/>
    <hyperlink ref="V149" location="A130127908C" display="A130127908C" xr:uid="{C371D80E-F23F-4416-9819-434659A56E01}"/>
    <hyperlink ref="V150" location="A130127868W" display="A130127868W" xr:uid="{1A1D5729-B2C1-4EA2-B7BE-3FC1EBD13A90}"/>
    <hyperlink ref="V151" location="A130127956W" display="A130127956W" xr:uid="{654B523F-1946-482A-8F23-59B6EAE84F06}"/>
    <hyperlink ref="V152" location="A130127900K" display="A130127900K" xr:uid="{5C3D9726-E5AB-41AF-94A7-FEDC934EFECD}"/>
    <hyperlink ref="V153" location="A130127964W" display="A130127964W" xr:uid="{CCD48108-DC6D-4889-8F67-B7F8CB92DF63}"/>
    <hyperlink ref="V154" location="A130127916C" display="A130127916C" xr:uid="{791F004A-4B10-4DB5-B994-769548E5B252}"/>
    <hyperlink ref="V155" location="A130127972W" display="A130127972W" xr:uid="{1B04C216-2752-47CE-9F68-F253A5ED4447}"/>
    <hyperlink ref="V156" location="A130128028X" display="A130128028X" xr:uid="{2B464A59-0FAB-4F18-B20E-F7BB2F911C33}"/>
    <hyperlink ref="V157" location="A130127980W" display="A130127980W" xr:uid="{A8D82A94-E6F9-41F9-BFD5-622D87E7A196}"/>
    <hyperlink ref="V158" location="A130127924C" display="A130127924C" xr:uid="{F7CBF9CD-4658-4465-8E1E-51D611B9C7B0}"/>
    <hyperlink ref="V159" location="A130128084T" display="A130128084T" xr:uid="{BA2F84EC-13EF-464C-A75B-83ACAA33A17A}"/>
    <hyperlink ref="V160" location="A130128036X" display="A130128036X" xr:uid="{4A7218D6-CCF6-430E-A9AD-0F07D07B747C}"/>
    <hyperlink ref="V161" location="A130128044X" display="A130128044X" xr:uid="{879C962E-F0E5-412D-B3B1-DFDC1FD1168A}"/>
    <hyperlink ref="V162" location="A130128132X" display="A130128132X" xr:uid="{B0A3E12B-A710-4503-B57A-AD8738FE5613}"/>
    <hyperlink ref="Y145" location="A130128300X" display="A130128300X" xr:uid="{3B06169A-D7AF-48A6-9E1E-A9E3D2521260}"/>
    <hyperlink ref="Y127" location="A130128372K" display="A130128372K" xr:uid="{3BB18460-2163-4F94-9914-D93E84288C2A}"/>
    <hyperlink ref="Y128" location="A130128268K" display="A130128268K" xr:uid="{2DFAD922-9FA2-43B0-8F9A-078A251804CA}"/>
    <hyperlink ref="Y129" location="A130128380K" display="A130128380K" xr:uid="{D5E87858-915B-4B2D-895F-6888DC73FF9A}"/>
    <hyperlink ref="Y130" location="A130128388C" display="A130128388C" xr:uid="{C28F4A39-EFE5-4011-BA3E-849156741914}"/>
    <hyperlink ref="Y131" location="A130128276K" display="A130128276K" xr:uid="{6370BDAB-C447-489B-B37A-1D1DD3AE8F29}"/>
    <hyperlink ref="Y132" location="A130128284K" display="A130128284K" xr:uid="{084BCF24-22C2-48F2-976E-BC821D16ABC3}"/>
    <hyperlink ref="Y133" location="A130128332T" display="A130128332T" xr:uid="{A4C89060-9A8A-4AEA-B7DB-62E35BB188F4}"/>
    <hyperlink ref="Y134" location="A130128220X" display="A130128220X" xr:uid="{2FFB43A4-1272-479A-8E1E-7CCAB748A214}"/>
    <hyperlink ref="Y135" location="A130128396C" display="A130128396C" xr:uid="{2E9761ED-E04E-4522-9E41-80EF3F0B8AA6}"/>
    <hyperlink ref="Y136" location="A130128340T" display="A130128340T" xr:uid="{ABAE0489-E1FD-47C3-9F99-1A0DDA03F396}"/>
    <hyperlink ref="Y137" location="A130128404T" display="A130128404T" xr:uid="{465C343C-CEFA-47D2-898B-901F5D92C194}"/>
    <hyperlink ref="Y138" location="A130128228T" display="A130128228T" xr:uid="{93244D48-760A-4F4B-9CBC-46E68337E016}"/>
    <hyperlink ref="Y139" location="A130128140X" display="A130128140X" xr:uid="{839B78DA-963A-4696-BAD2-2DDB358A0F36}"/>
    <hyperlink ref="Y140" location="A130128164T" display="A130128164T" xr:uid="{F9C6A561-6399-4202-9EA5-D6490C199BDE}"/>
    <hyperlink ref="Y142" location="A130128292K" display="A130128292K" xr:uid="{23C64BC8-0E83-416A-BA64-832965C9E298}"/>
    <hyperlink ref="Y144" location="A130128172T" display="A130128172T" xr:uid="{3983450B-E0FF-465F-8A32-F9E533A5D9DE}"/>
    <hyperlink ref="Y143" location="A130128214C" display="A130128214C" xr:uid="{74FFF419-C874-424B-8B5A-33C298D37917}"/>
    <hyperlink ref="Y163" location="A130128156T" display="A130128156T" xr:uid="{4E7F2B64-3030-4E42-BA5E-9497FF02E6DB}"/>
    <hyperlink ref="Y147" location="A130128348K" display="A130128348K" xr:uid="{87716674-AD91-42C7-A929-401621C7C40B}"/>
    <hyperlink ref="Y148" location="A130128356K" display="A130128356K" xr:uid="{6BB59CF0-98F1-45AD-9B37-237F8B2E4778}"/>
    <hyperlink ref="Y149" location="A130128188K" display="A130128188K" xr:uid="{2981AF39-170D-49EA-B03A-908D7424D0E3}"/>
    <hyperlink ref="Y150" location="A130128148T" display="A130128148T" xr:uid="{439C62FB-11CC-4F11-8A7C-C400DAA6D4B4}"/>
    <hyperlink ref="Y151" location="A130128236T" display="A130128236T" xr:uid="{103BE6FD-823A-45FB-8FA5-C60C3A2179C6}"/>
    <hyperlink ref="Y152" location="A130128180T" display="A130128180T" xr:uid="{EB0DECB9-8BD7-4FC4-B357-95043761DBA1}"/>
    <hyperlink ref="Y153" location="A130128244T" display="A130128244T" xr:uid="{678F8E08-1087-4E18-BF85-C220E06CA4CE}"/>
    <hyperlink ref="Y154" location="A130128196K" display="A130128196K" xr:uid="{CA8E733C-1B2E-4A34-8E5E-4E1AA40C6987}"/>
    <hyperlink ref="Y155" location="A130128252T" display="A130128252T" xr:uid="{93CEE980-4D5B-46C2-99EA-41C19015C5F4}"/>
    <hyperlink ref="Y156" location="A130128308T" display="A130128308T" xr:uid="{8321DE9A-B7C2-4495-A7EA-311C69FDC01F}"/>
    <hyperlink ref="Y157" location="A130128260T" display="A130128260T" xr:uid="{62A7EF1C-A4F7-456D-8AE6-EA8D5C109182}"/>
    <hyperlink ref="Y158" location="A130128204X" display="A130128204X" xr:uid="{D3A1A88A-9071-478A-8FE7-5C2A778CD274}"/>
    <hyperlink ref="Y159" location="A130128364K" display="A130128364K" xr:uid="{EAD40F3B-7884-43FE-A062-63BCA4AF2407}"/>
    <hyperlink ref="Y160" location="A130128316T" display="A130128316T" xr:uid="{F14B81D2-6DE9-4068-99FD-6FDD8B7679A6}"/>
    <hyperlink ref="Y161" location="A130128324T" display="A130128324T" xr:uid="{D34AD3B6-8357-4811-9DC6-70D569BE1A72}"/>
    <hyperlink ref="Y162" location="A130128412T" display="A130128412T" xr:uid="{8799B1D2-1A98-4F1B-9E45-77D91EAD10EC}"/>
    <hyperlink ref="AB145" location="A130127180X" display="A130127180X" xr:uid="{8A41DCD1-F28B-4F75-B1B3-DCA0CA17AF95}"/>
    <hyperlink ref="AB127" location="A130127252X" display="A130127252X" xr:uid="{CD30E2B7-1025-4B70-AA89-94DBA13B7F80}"/>
    <hyperlink ref="AB128" location="A130127148X" display="A130127148X" xr:uid="{C730E334-BC34-43F9-AB22-A0B2DB40748B}"/>
    <hyperlink ref="AB129" location="A130127260X" display="A130127260X" xr:uid="{EF8B7530-324B-4207-825B-F06BC4533F20}"/>
    <hyperlink ref="AB130" location="A130127268T" display="A130127268T" xr:uid="{450F9A5B-BAD5-4FDE-905B-525962A16CB4}"/>
    <hyperlink ref="AB131" location="A130127156X" display="A130127156X" xr:uid="{BFE16B16-52B4-49B6-AAB3-AD6B42357E95}"/>
    <hyperlink ref="AB132" location="A130127164X" display="A130127164X" xr:uid="{978080C1-C13D-47EC-A01F-848C0AF1E773}"/>
    <hyperlink ref="AB133" location="A130127212F" display="A130127212F" xr:uid="{07E012DA-DC01-42ED-B43C-6AB66E118AE1}"/>
    <hyperlink ref="AB134" location="A130127100L" display="A130127100L" xr:uid="{DCDAE5AA-7303-4DEF-BE38-C1BB6632E3D8}"/>
    <hyperlink ref="AB135" location="A130127276T" display="A130127276T" xr:uid="{763C53D2-650D-47ED-A774-2663367F8BA2}"/>
    <hyperlink ref="AB136" location="A130127220F" display="A130127220F" xr:uid="{099A344E-E2A1-4EC8-A5D4-B917A9125A0F}"/>
    <hyperlink ref="AB137" location="A130127284T" display="A130127284T" xr:uid="{D4C5E0B4-CE89-4684-A2C1-76C0A11D5DCF}"/>
    <hyperlink ref="AB138" location="A130127108F" display="A130127108F" xr:uid="{F99096E3-319D-4CF4-B363-8F99A46B6748}"/>
    <hyperlink ref="AB139" location="A130127020L" display="A130127020L" xr:uid="{A9E81138-90E9-4F3B-8491-0DF52EDE8B4C}"/>
    <hyperlink ref="AB140" location="A130127044F" display="A130127044F" xr:uid="{591CB660-F88D-4414-886D-5D9CFCF2FE4F}"/>
    <hyperlink ref="AB142" location="A130127172X" display="A130127172X" xr:uid="{38ED293F-CF02-4B19-A72B-3732475A76C0}"/>
    <hyperlink ref="AB144" location="A130127052F" display="A130127052F" xr:uid="{AC67BE99-F996-4152-84D9-E6D55484893E}"/>
    <hyperlink ref="AB143" location="A130127094C" display="A130127094C" xr:uid="{1C6512AE-ACDB-4E09-81E6-AB2CDB761C8A}"/>
    <hyperlink ref="AB163" location="A130127036F" display="A130127036F" xr:uid="{32CFA448-D2CD-4637-8CD6-1A00BEBAFE89}"/>
    <hyperlink ref="AB147" location="A130127228X" display="A130127228X" xr:uid="{2065A9BC-3867-459F-A7EC-CFAA026EDB30}"/>
    <hyperlink ref="AB148" location="A130127236X" display="A130127236X" xr:uid="{E9718480-C863-4968-A39B-84619F7F06F3}"/>
    <hyperlink ref="AB149" location="A130127068X" display="A130127068X" xr:uid="{6D26B5FE-A999-4887-91E2-502EA78B4B0A}"/>
    <hyperlink ref="AB150" location="A130127028F" display="A130127028F" xr:uid="{066C6105-A606-4C0D-85B4-4D48C02B3EBD}"/>
    <hyperlink ref="AB151" location="A130127116F" display="A130127116F" xr:uid="{1C4A039F-65AF-40EF-BC8A-C2DFBCE79F87}"/>
    <hyperlink ref="AB152" location="A130127060F" display="A130127060F" xr:uid="{FFB8BC78-433F-4AAC-8808-BB3EFBDE0ACB}"/>
    <hyperlink ref="AB153" location="A130127124F" display="A130127124F" xr:uid="{6282589C-F006-4880-ACE9-CFF95241C68D}"/>
    <hyperlink ref="AB154" location="A130127076X" display="A130127076X" xr:uid="{74E65865-701D-4254-A896-FA7C27A7B322}"/>
    <hyperlink ref="AB155" location="A130127132F" display="A130127132F" xr:uid="{68B149BC-FA39-448C-8FCD-60D97A45DF5C}"/>
    <hyperlink ref="AB156" location="A130127188T" display="A130127188T" xr:uid="{C568EEF6-FA94-4C25-9C63-81010F27C16C}"/>
    <hyperlink ref="AB157" location="A130127140F" display="A130127140F" xr:uid="{B8260C3D-534C-4638-AA31-29FF8EA7027F}"/>
    <hyperlink ref="AB158" location="A130127084X" display="A130127084X" xr:uid="{2B44B187-ECF1-4A45-B0EC-F5A6696C9ADC}"/>
    <hyperlink ref="AB159" location="A130127244X" display="A130127244X" xr:uid="{F13460CF-2E76-4455-A727-7A7AB9EB0012}"/>
    <hyperlink ref="AB160" location="A130127196T" display="A130127196T" xr:uid="{F1D1331E-6838-450D-B85C-C2184EC602F5}"/>
    <hyperlink ref="AB161" location="A130127204F" display="A130127204F" xr:uid="{F1855165-5A2C-413E-BED3-69CCF7890681}"/>
    <hyperlink ref="AB162" location="A130127292T" display="A130127292T" xr:uid="{9F1C01C8-8399-4768-B816-5702897F85DF}"/>
    <hyperlink ref="H145" location="A130158820L" display="A130158820L" xr:uid="{A011F7D5-37DF-431C-97F4-48845FE319A5}"/>
    <hyperlink ref="H127" location="A130158892X" display="A130158892X" xr:uid="{EEFF786D-776E-4635-B3C5-023883BAEC3F}"/>
    <hyperlink ref="H128" location="A130158788X" display="A130158788X" xr:uid="{E0EE83B7-546B-4890-9AE2-16C2D7DC70C5}"/>
    <hyperlink ref="H129" location="A130158900L" display="A130158900L" xr:uid="{331A7BC4-5E43-4A56-B75C-A9355E700F13}"/>
    <hyperlink ref="H130" location="A130158908F" display="A130158908F" xr:uid="{6CAD0EC0-63CA-4844-9126-C8A26BA0AC5D}"/>
    <hyperlink ref="H131" location="A130158796X" display="A130158796X" xr:uid="{AA7CBAB1-CBA0-4E31-BE06-A42E09144E3B}"/>
    <hyperlink ref="H132" location="A130158804L" display="A130158804L" xr:uid="{F7F7E106-274A-46E8-B917-2D1D86C327AD}"/>
    <hyperlink ref="H133" location="A130158852F" display="A130158852F" xr:uid="{C9810A96-8F8D-4E8E-97EF-33D8F6C8EC19}"/>
    <hyperlink ref="H134" location="A130158740L" display="A130158740L" xr:uid="{4EE6413D-2DEB-40BA-9642-E17C0A5236B7}"/>
    <hyperlink ref="H135" location="A130158916F" display="A130158916F" xr:uid="{8B37CE5B-5F53-41F6-89D9-4500B03D2AC9}"/>
    <hyperlink ref="H136" location="A130158860F" display="A130158860F" xr:uid="{799B76DE-B423-4266-9CAE-CB1952F8A605}"/>
    <hyperlink ref="H137" location="A130158924F" display="A130158924F" xr:uid="{F8248721-1E75-4030-B0EA-685877C692C1}"/>
    <hyperlink ref="H138" location="A130158748F" display="A130158748F" xr:uid="{AAF823BF-5A74-4361-A583-AB8CA45125A2}"/>
    <hyperlink ref="H139" location="A130158660L" display="A130158660L" xr:uid="{D95C58D5-269F-4037-BE9A-74613405EE92}"/>
    <hyperlink ref="H140" location="A130158684F" display="A130158684F" xr:uid="{56D64239-B840-4FB0-8729-59A37680C373}"/>
    <hyperlink ref="H142" location="A130158812L" display="A130158812L" xr:uid="{EC703FA5-DE77-4176-B621-5DC5CAD2E14B}"/>
    <hyperlink ref="H144" location="A130158692F" display="A130158692F" xr:uid="{7A89E50B-E87D-43FF-B737-0B404F3CC3BB}"/>
    <hyperlink ref="H143" location="A130158734T" display="A130158734T" xr:uid="{C73D9409-C125-4A4C-9295-CC84FF270307}"/>
    <hyperlink ref="H163" location="A130158676F" display="A130158676F" xr:uid="{D3066E26-D7D8-453D-AF42-A2C7E8813278}"/>
    <hyperlink ref="H147" location="A130158868X" display="A130158868X" xr:uid="{A18A7566-361D-482B-8A8C-5BE6B24954E4}"/>
    <hyperlink ref="H148" location="A130158876X" display="A130158876X" xr:uid="{28A86492-5365-47F4-9461-B33C7D46CD2E}"/>
    <hyperlink ref="H149" location="A130158708L" display="A130158708L" xr:uid="{979DA6D4-0EDE-4E94-A6AD-1BBD0B0574DC}"/>
    <hyperlink ref="H150" location="A130158668F" display="A130158668F" xr:uid="{5CD5211F-9869-4665-87C4-559BAA688C76}"/>
    <hyperlink ref="H151" location="A130158756F" display="A130158756F" xr:uid="{31CDC06A-C9FC-4003-87A4-066DB3EB4D2F}"/>
    <hyperlink ref="H152" location="A130158700V" display="A130158700V" xr:uid="{7777ECBA-045E-4149-B093-75875474C70F}"/>
    <hyperlink ref="H153" location="A130158764F" display="A130158764F" xr:uid="{434261B6-7B00-4833-8370-D8755455AF03}"/>
    <hyperlink ref="H154" location="A130158716L" display="A130158716L" xr:uid="{B90827A7-D706-4D4C-B073-67E96361180A}"/>
    <hyperlink ref="H155" location="A130158772F" display="A130158772F" xr:uid="{4DB89955-02DD-40B7-9A8F-2DAF2EC606E7}"/>
    <hyperlink ref="H156" location="A130158828F" display="A130158828F" xr:uid="{C74BCCCC-7522-4AC5-A77C-51746433A43C}"/>
    <hyperlink ref="H157" location="A130158780F" display="A130158780F" xr:uid="{A54ED46D-385C-436A-8E2A-EA2147E8DEB7}"/>
    <hyperlink ref="H158" location="A130158724L" display="A130158724L" xr:uid="{580EE033-98F0-4707-A32C-09DCA3F464D9}"/>
    <hyperlink ref="H159" location="A130158884X" display="A130158884X" xr:uid="{C8CF72E5-0613-4963-A93F-3BCB0FF24A7F}"/>
    <hyperlink ref="H160" location="A130158836F" display="A130158836F" xr:uid="{202AABCF-E0D8-47A7-ADE4-AF503D6FEF44}"/>
    <hyperlink ref="H161" location="A130158844F" display="A130158844F" xr:uid="{64BE4D07-C43B-4468-9D91-D1C3F14AF110}"/>
    <hyperlink ref="H162" location="A130158932F" display="A130158932F" xr:uid="{35117376-373F-414A-BC6D-E6AB9DD1CC38}"/>
    <hyperlink ref="K145" location="A130157700A" display="A130157700A" xr:uid="{B586C810-36A9-46A5-B7A3-01C5D6D312ED}"/>
    <hyperlink ref="K127" location="A130157772L" display="A130157772L" xr:uid="{5F2BAB59-EB54-4980-8A4C-D2599F856F9D}"/>
    <hyperlink ref="K128" location="A130157668L" display="A130157668L" xr:uid="{703F0ACB-CE0B-4841-A95B-B72CCAE6F667}"/>
    <hyperlink ref="K129" location="A130157780L" display="A130157780L" xr:uid="{10C8A8FF-5604-4E94-98A7-CBADEE02BC38}"/>
    <hyperlink ref="K130" location="A130157788F" display="A130157788F" xr:uid="{4DEAA4CD-D0D9-433A-9348-1B55FA32E78A}"/>
    <hyperlink ref="K131" location="A130157676L" display="A130157676L" xr:uid="{47FCFB07-210B-49AA-843D-B2F5D807FE4C}"/>
    <hyperlink ref="K132" location="A130157684L" display="A130157684L" xr:uid="{5AD2B545-C60F-47C6-BE9F-1748393668D9}"/>
    <hyperlink ref="K133" location="A130157732V" display="A130157732V" xr:uid="{EFBF364B-FC61-47F7-8B1F-26EC33E45551}"/>
    <hyperlink ref="K134" location="A130157620A" display="A130157620A" xr:uid="{5C06DC2A-9203-4B6F-8CE0-93BE6DA276F3}"/>
    <hyperlink ref="K135" location="A130157796F" display="A130157796F" xr:uid="{3444AF8A-D02F-4029-A6D3-C5B2047D1506}"/>
    <hyperlink ref="K136" location="A130157740V" display="A130157740V" xr:uid="{1A3BB60C-06F8-4EE9-985A-5C608E81AA29}"/>
    <hyperlink ref="K137" location="A130157804V" display="A130157804V" xr:uid="{45500B64-AF41-4F92-A634-D725699C1A80}"/>
    <hyperlink ref="K138" location="A130157628V" display="A130157628V" xr:uid="{F0CB4D99-03D5-4BDC-BECB-F0949D2FF91E}"/>
    <hyperlink ref="K139" location="A130157540A" display="A130157540A" xr:uid="{31850E0F-20ED-4D75-ABFC-F8ACDE22A7EB}"/>
    <hyperlink ref="K140" location="A130157564V" display="A130157564V" xr:uid="{4DF173FE-8DC2-4D85-8DAD-28CB0288761D}"/>
    <hyperlink ref="K142" location="A130157692L" display="A130157692L" xr:uid="{13DD3DEA-506B-49F8-901D-43F34DF283C4}"/>
    <hyperlink ref="K144" location="A130157572V" display="A130157572V" xr:uid="{253C5F87-A486-4841-B6CE-CDDEF3829B55}"/>
    <hyperlink ref="K143" location="A130157614F" display="A130157614F" xr:uid="{16CADD71-1D2B-4B69-A46D-1391C2642B48}"/>
    <hyperlink ref="K163" location="A130157556V" display="A130157556V" xr:uid="{3A9F2796-7BC4-4DDA-B914-1284CFB4CEB0}"/>
    <hyperlink ref="K147" location="A130157748L" display="A130157748L" xr:uid="{BCF86BE3-7972-43AF-888B-D50C19554096}"/>
    <hyperlink ref="K148" location="A130157756L" display="A130157756L" xr:uid="{B0A65979-7EC6-4AB8-BA24-3B8296186987}"/>
    <hyperlink ref="K149" location="A130157588L" display="A130157588L" xr:uid="{1C5AF0F4-F355-4C06-A145-F794BE62B5F2}"/>
    <hyperlink ref="K150" location="A130157548V" display="A130157548V" xr:uid="{0F3E0E4F-5AC1-415B-807F-A2F2342BC7FD}"/>
    <hyperlink ref="K151" location="A130157636V" display="A130157636V" xr:uid="{FAFEF49B-78BE-4702-9FC0-AFB152D1B8DA}"/>
    <hyperlink ref="K152" location="A130157580V" display="A130157580V" xr:uid="{A3CCFA63-7EC6-4B2F-9B81-5FA9202A5D7E}"/>
    <hyperlink ref="K153" location="A130157644V" display="A130157644V" xr:uid="{C03F1C93-B848-4E63-A124-86AE7B201467}"/>
    <hyperlink ref="K154" location="A130157596L" display="A130157596L" xr:uid="{73739E31-0D8B-49C0-98B7-256DE18BD9CA}"/>
    <hyperlink ref="K155" location="A130157652V" display="A130157652V" xr:uid="{DD995902-CE4D-48FE-846D-4985B9092D59}"/>
    <hyperlink ref="K156" location="A130157708V" display="A130157708V" xr:uid="{4ED551A6-4802-4700-A7F5-C422D522186F}"/>
    <hyperlink ref="K157" location="A130157660V" display="A130157660V" xr:uid="{15D80DD1-67AD-42AC-973B-608BE126F01C}"/>
    <hyperlink ref="K158" location="A130157604A" display="A130157604A" xr:uid="{A9B40135-DC80-4D14-9B88-5B7657E3E55C}"/>
    <hyperlink ref="K159" location="A130157764L" display="A130157764L" xr:uid="{3EF17229-777B-4395-80DD-C21E2C703E95}"/>
    <hyperlink ref="K160" location="A130157716V" display="A130157716V" xr:uid="{20A55BCC-37FF-4692-9DA1-14290FE5100E}"/>
    <hyperlink ref="K161" location="A130157724V" display="A130157724V" xr:uid="{B3A7F9B0-12C5-402D-A5C7-06D2C7463693}"/>
    <hyperlink ref="K162" location="A130157812V" display="A130157812V" xr:uid="{B6F7E076-EB93-414F-A365-1A894A07A5A4}"/>
    <hyperlink ref="N145" location="A130159100J" display="A130159100J" xr:uid="{5ACD4928-91FC-4BE8-8D45-95F8793B18FD}"/>
    <hyperlink ref="N127" location="A130159172V" display="A130159172V" xr:uid="{817CE66E-9F1E-4595-8AE7-EE7322439ED9}"/>
    <hyperlink ref="N128" location="A130159068V" display="A130159068V" xr:uid="{A4543038-3619-4C87-B2AD-2E425D9A6556}"/>
    <hyperlink ref="N129" location="A130159180V" display="A130159180V" xr:uid="{503999DE-C009-4FA6-8A0D-03779C4178E6}"/>
    <hyperlink ref="N130" location="A130159188L" display="A130159188L" xr:uid="{B4F7DEC6-B623-4F41-BC1D-123D12CEC9D5}"/>
    <hyperlink ref="N131" location="A130159076V" display="A130159076V" xr:uid="{597ED485-C475-4F0F-B16F-3BD9E7BEE88C}"/>
    <hyperlink ref="N132" location="A130159084V" display="A130159084V" xr:uid="{9271230A-1E7A-4B22-8B44-12CF5F1974CB}"/>
    <hyperlink ref="N133" location="A130159132A" display="A130159132A" xr:uid="{D515023E-350E-42E1-970C-429743AF92AC}"/>
    <hyperlink ref="N134" location="A130159020J" display="A130159020J" xr:uid="{0D3E81E0-44F2-4C46-BF40-AFA3CF60EF64}"/>
    <hyperlink ref="N135" location="A130159196L" display="A130159196L" xr:uid="{53CD299E-6F2A-4C5B-A7D2-75C0B2801C72}"/>
    <hyperlink ref="N136" location="A130159140A" display="A130159140A" xr:uid="{7D595F8D-A457-4033-8365-138932A5355F}"/>
    <hyperlink ref="N137" location="A130159204A" display="A130159204A" xr:uid="{D5097E65-5952-45D4-A4CF-6E5F89F16D7B}"/>
    <hyperlink ref="N138" location="A130159028A" display="A130159028A" xr:uid="{246D314F-0C76-4AC9-A713-86BA273D9A76}"/>
    <hyperlink ref="N139" location="A130158940F" display="A130158940F" xr:uid="{19B165B4-36D8-4899-A83A-F7132463622A}"/>
    <hyperlink ref="N140" location="A130158964X" display="A130158964X" xr:uid="{BCF9C82B-F64A-46FD-9E9C-BA70C6B0D8FA}"/>
    <hyperlink ref="N142" location="A130159092V" display="A130159092V" xr:uid="{81DDE9BC-E038-43BD-AABB-2898DAD7F5CE}"/>
    <hyperlink ref="N144" location="A130158972X" display="A130158972X" xr:uid="{0E127496-4CAD-48C2-B846-093493848EDA}"/>
    <hyperlink ref="N143" location="A130159014L" display="A130159014L" xr:uid="{4E01DA01-59A5-447A-8BCB-9A769764370D}"/>
    <hyperlink ref="N163" location="A130158956X" display="A130158956X" xr:uid="{F301AC47-84EB-4588-B03B-A86D304FA75A}"/>
    <hyperlink ref="N147" location="A130159148V" display="A130159148V" xr:uid="{541F00F5-2891-4827-BBDA-A2CCDF1C27D0}"/>
    <hyperlink ref="N148" location="A130159156V" display="A130159156V" xr:uid="{42447136-F32F-4344-A07C-C0C985315F00}"/>
    <hyperlink ref="N149" location="A130158988T" display="A130158988T" xr:uid="{8DE7A96F-23DB-47CA-A209-DB2402FD7533}"/>
    <hyperlink ref="N150" location="A130158948X" display="A130158948X" xr:uid="{7AC61F13-A9B3-4CDB-8894-A83FF9D98B95}"/>
    <hyperlink ref="N151" location="A130159036A" display="A130159036A" xr:uid="{B8BC418C-AFC0-451B-95DE-32817E2780D9}"/>
    <hyperlink ref="N152" location="A130158980X" display="A130158980X" xr:uid="{31E59010-50A8-4E9E-85E9-34B6E5A40944}"/>
    <hyperlink ref="N153" location="A130159044A" display="A130159044A" xr:uid="{4CC544D0-F6B2-4360-B9A0-525743238567}"/>
    <hyperlink ref="N154" location="A130158996T" display="A130158996T" xr:uid="{5AEBC04F-EE4A-4E46-9685-A0000B882F75}"/>
    <hyperlink ref="N155" location="A130159052A" display="A130159052A" xr:uid="{C6BFA7CA-398C-454B-83FF-6631BE4DFEBC}"/>
    <hyperlink ref="N156" location="A130159108A" display="A130159108A" xr:uid="{3F976043-31D2-4C12-B5F5-16F065956078}"/>
    <hyperlink ref="N157" location="A130159060A" display="A130159060A" xr:uid="{B2FEA87B-33E0-474E-9966-F4E758D25448}"/>
    <hyperlink ref="N158" location="A130159004J" display="A130159004J" xr:uid="{8BD81A7E-774F-4504-9223-C2F45F2021D6}"/>
    <hyperlink ref="N159" location="A130159164V" display="A130159164V" xr:uid="{FD1E324B-A4B3-4A36-820C-DABEC870D36B}"/>
    <hyperlink ref="N160" location="A130159116A" display="A130159116A" xr:uid="{41197F2E-3335-478A-97DE-6A13D13E94BC}"/>
    <hyperlink ref="N161" location="A130159124A" display="A130159124A" xr:uid="{3B89524F-45CD-4600-A998-9A4CE68F5B3C}"/>
    <hyperlink ref="N162" location="A130159212A" display="A130159212A" xr:uid="{E14846EB-347E-47AD-B3E0-0080501B0BBE}"/>
    <hyperlink ref="Q145" location="A130159380L" display="A130159380L" xr:uid="{AD174D60-957E-488E-85F1-6BD7D7CEFAF6}"/>
    <hyperlink ref="Q127" location="A130159452L" display="A130159452L" xr:uid="{609A0230-D28A-4E74-B66E-98D7B84EF356}"/>
    <hyperlink ref="Q128" location="A130159348L" display="A130159348L" xr:uid="{94CEB283-2388-422D-A830-AAE27BA194C7}"/>
    <hyperlink ref="Q129" location="A130159460L" display="A130159460L" xr:uid="{84920116-1582-42A3-AF4A-292A3972413A}"/>
    <hyperlink ref="Q130" location="A130159468F" display="A130159468F" xr:uid="{C3D4B146-828F-41B8-A0BA-C71E04C2E2EB}"/>
    <hyperlink ref="Q131" location="A130159356L" display="A130159356L" xr:uid="{3B6026D7-8D4F-48EE-AB6C-F9F1FF1021E7}"/>
    <hyperlink ref="Q132" location="A130159364L" display="A130159364L" xr:uid="{CE636C14-08D2-4B2D-AE28-48BE810635F1}"/>
    <hyperlink ref="Q133" location="A130159412V" display="A130159412V" xr:uid="{E39E796E-E026-4675-AEE4-B48ED01732B2}"/>
    <hyperlink ref="Q134" location="A130159300A" display="A130159300A" xr:uid="{F4849E2F-8983-4373-B90E-63DB2BA79028}"/>
    <hyperlink ref="Q135" location="A130159476F" display="A130159476F" xr:uid="{3800EF0B-5D5A-4762-92AF-A4DCB24D66B8}"/>
    <hyperlink ref="Q136" location="A130159420V" display="A130159420V" xr:uid="{CB4C54C9-6E60-40B1-A7B5-844542F8E6D2}"/>
    <hyperlink ref="Q137" location="A130159484F" display="A130159484F" xr:uid="{86AA197A-EBA9-412E-9400-3B733F35B6D6}"/>
    <hyperlink ref="Q138" location="A130159308V" display="A130159308V" xr:uid="{FD345C66-E53E-48E6-9B5A-5362C16608DA}"/>
    <hyperlink ref="Q139" location="A130159220A" display="A130159220A" xr:uid="{582A4F4E-7673-4551-8089-1E27A0B7C439}"/>
    <hyperlink ref="Q140" location="A130159244V" display="A130159244V" xr:uid="{5812A2B2-3AB8-4AD2-AE34-9505200D727D}"/>
    <hyperlink ref="Q142" location="A130159372L" display="A130159372L" xr:uid="{C343E49D-8164-464F-96DE-78B3C3E2418B}"/>
    <hyperlink ref="Q144" location="A130159252V" display="A130159252V" xr:uid="{7B1A47AE-EFE8-41E9-8FD1-F6A41730E6DB}"/>
    <hyperlink ref="Q143" location="A130159294T" display="A130159294T" xr:uid="{D267F1B6-E7D0-4685-9309-3405E47FDAAF}"/>
    <hyperlink ref="Q163" location="A130159236V" display="A130159236V" xr:uid="{900E9763-0AF8-4D55-94C1-E6B99D40DD8F}"/>
    <hyperlink ref="Q147" location="A130159428L" display="A130159428L" xr:uid="{45D9CB5A-0DDE-41E4-AB6A-A104B54D9E8E}"/>
    <hyperlink ref="Q148" location="A130159436L" display="A130159436L" xr:uid="{F45D380A-C286-46A1-A7A2-85FEEEA5F7E3}"/>
    <hyperlink ref="Q149" location="A130159268L" display="A130159268L" xr:uid="{FDF2B2CD-D62B-4DD9-AC69-D4484939FDFE}"/>
    <hyperlink ref="Q150" location="A130159228V" display="A130159228V" xr:uid="{841D6466-4384-435A-B474-0D20A2D13B12}"/>
    <hyperlink ref="Q151" location="A130159316V" display="A130159316V" xr:uid="{F99AA66F-E644-4B55-9153-9831AEF7106C}"/>
    <hyperlink ref="Q152" location="A130159260V" display="A130159260V" xr:uid="{BF79DF36-2093-4E09-85CF-4E5E686968A5}"/>
    <hyperlink ref="Q153" location="A130159324V" display="A130159324V" xr:uid="{A2AC85B1-DAB8-414A-8D91-BA749F94486F}"/>
    <hyperlink ref="Q154" location="A130159276L" display="A130159276L" xr:uid="{8DCE60B1-78C3-4732-97BD-61A4D6D173AF}"/>
    <hyperlink ref="Q155" location="A130159332V" display="A130159332V" xr:uid="{80630560-1423-4E31-A9DD-63FC2815DA77}"/>
    <hyperlink ref="Q156" location="A130159388F" display="A130159388F" xr:uid="{30915BED-429B-473F-BA45-0DC28F5FF4B9}"/>
    <hyperlink ref="Q157" location="A130159340V" display="A130159340V" xr:uid="{5E879CF9-4777-4DFA-97F1-50A9BF7024AD}"/>
    <hyperlink ref="Q158" location="A130159284L" display="A130159284L" xr:uid="{27381E62-2F49-4578-B978-45F4AEFC1A0D}"/>
    <hyperlink ref="Q159" location="A130159444L" display="A130159444L" xr:uid="{AD91E128-8510-492C-AB27-22106523D764}"/>
    <hyperlink ref="Q160" location="A130159396F" display="A130159396F" xr:uid="{2A544BD8-B767-4BF2-AA73-16B40A82BB21}"/>
    <hyperlink ref="Q161" location="A130159404V" display="A130159404V" xr:uid="{7A681F90-851F-40DC-A23E-3ABFA9D6F27D}"/>
    <hyperlink ref="Q162" location="A130159492F" display="A130159492F" xr:uid="{8EBA49A6-F766-45FE-8157-FAA3366C6E74}"/>
    <hyperlink ref="T145" location="A130157980F" display="A130157980F" xr:uid="{67536158-C044-49B8-95C9-C6DE4F34459A}"/>
    <hyperlink ref="T127" location="A130158052J" display="A130158052J" xr:uid="{4F6465AC-62C6-44AA-B786-CAB7F3A927E4}"/>
    <hyperlink ref="T128" location="A130157948F" display="A130157948F" xr:uid="{338C7FE2-6259-4EC5-8E76-F20F760E1BAE}"/>
    <hyperlink ref="T129" location="A130158060J" display="A130158060J" xr:uid="{FE076106-1778-4429-95C4-4241E5C3D83E}"/>
    <hyperlink ref="T130" location="A130158068A" display="A130158068A" xr:uid="{AFAF2995-296A-4BB8-8663-7139F4DD8CEE}"/>
    <hyperlink ref="T131" location="A130157956F" display="A130157956F" xr:uid="{A42A0EFD-02B2-446C-9A59-413387F91306}"/>
    <hyperlink ref="T132" location="A130157964F" display="A130157964F" xr:uid="{2101455A-F737-4BB6-99F2-93FF8CEB5BC4}"/>
    <hyperlink ref="T133" location="A130158012R" display="A130158012R" xr:uid="{38FF1B77-9374-4597-ACEA-F97BA1A0DB46}"/>
    <hyperlink ref="T134" location="A130157900V" display="A130157900V" xr:uid="{EB5FE139-1596-4932-86BE-3B2D4F3B9869}"/>
    <hyperlink ref="T135" location="A130158076A" display="A130158076A" xr:uid="{394A04BF-E88B-48F8-AA02-6A1BDC23F491}"/>
    <hyperlink ref="T136" location="A130158020R" display="A130158020R" xr:uid="{76955762-2D45-4C36-A488-26F3FB17A721}"/>
    <hyperlink ref="T137" location="A130158084A" display="A130158084A" xr:uid="{3A3C09CD-5284-4719-BA36-96F6C92A0F45}"/>
    <hyperlink ref="T138" location="A130157908L" display="A130157908L" xr:uid="{CC819F20-ADD5-493F-8E08-7FE9B1875654}"/>
    <hyperlink ref="T139" location="A130157820V" display="A130157820V" xr:uid="{48A9A513-F87A-48B5-874E-52F58DD16A0E}"/>
    <hyperlink ref="T140" location="A130157844L" display="A130157844L" xr:uid="{AA0B5E58-E6F5-4AFB-9EA1-2FAE7BEF7472}"/>
    <hyperlink ref="T142" location="A130157972F" display="A130157972F" xr:uid="{2E45A9C8-C365-4538-B5A9-9D8CB0E94481}"/>
    <hyperlink ref="T144" location="A130157852L" display="A130157852L" xr:uid="{A775176A-BDD5-48A8-8F2B-6AFCE2F60B1E}"/>
    <hyperlink ref="T143" location="A130157894K" display="A130157894K" xr:uid="{916AB5B4-07FB-4691-8144-32EB794CC6B8}"/>
    <hyperlink ref="T163" location="A130157836L" display="A130157836L" xr:uid="{1B000BA4-666E-4755-AEC9-5133832CE7EB}"/>
    <hyperlink ref="T147" location="A130158028J" display="A130158028J" xr:uid="{FEF0610C-BAF2-48DC-A762-1A8FD32F2EED}"/>
    <hyperlink ref="T148" location="A130158036J" display="A130158036J" xr:uid="{8917D871-14D0-434A-8F19-1E512C6FF614}"/>
    <hyperlink ref="T149" location="A130157868F" display="A130157868F" xr:uid="{77211847-F3FE-42F0-AF34-507A205B9BEB}"/>
    <hyperlink ref="T150" location="A130157828L" display="A130157828L" xr:uid="{F1AD1E39-D1E0-4376-8F7F-8F457D1F5AFA}"/>
    <hyperlink ref="T151" location="A130157916L" display="A130157916L" xr:uid="{55816E39-26F3-4F94-BB11-3FD0B2301F19}"/>
    <hyperlink ref="T152" location="A130157860L" display="A130157860L" xr:uid="{A0FDC723-6731-4835-88B2-20999E2E54F6}"/>
    <hyperlink ref="T153" location="A130157924L" display="A130157924L" xr:uid="{593CB09B-861E-4FBE-8439-A060ED3DDD92}"/>
    <hyperlink ref="T154" location="A130157876F" display="A130157876F" xr:uid="{30394324-6BF9-4421-B4E4-9DC937C87A89}"/>
    <hyperlink ref="T155" location="A130157932L" display="A130157932L" xr:uid="{2D7696BE-3223-4DE7-9B25-E7BD81E6A9CD}"/>
    <hyperlink ref="T156" location="A130157988X" display="A130157988X" xr:uid="{EB36712B-2F31-4690-84C1-5017840C369B}"/>
    <hyperlink ref="T157" location="A130157940L" display="A130157940L" xr:uid="{884D9117-44D5-4FB4-B72A-BDD8499A4712}"/>
    <hyperlink ref="T158" location="A130157884F" display="A130157884F" xr:uid="{8F4B5F09-CE2E-42E8-8419-4FC07A2D16A8}"/>
    <hyperlink ref="T159" location="A130158044J" display="A130158044J" xr:uid="{65448D8B-6D66-4297-B5EF-F56BDB56A4A8}"/>
    <hyperlink ref="T160" location="A130157996X" display="A130157996X" xr:uid="{7C3DFF53-63D7-4001-B3E7-BA19E8ABCCEB}"/>
    <hyperlink ref="T161" location="A130158004R" display="A130158004R" xr:uid="{A8DD8318-B764-46B7-9D7E-E8EC910E80C0}"/>
    <hyperlink ref="T162" location="A130158092A" display="A130158092A" xr:uid="{385A1B6F-A23C-4880-9DEC-E88272C87C98}"/>
    <hyperlink ref="W145" location="A130158260A" display="A130158260A" xr:uid="{C2CBA666-F954-449D-BCD1-CD42298E0B39}"/>
    <hyperlink ref="W127" location="A130158332A" display="A130158332A" xr:uid="{DB41BAE9-19B4-40EF-A2C1-554597E4AF07}"/>
    <hyperlink ref="W128" location="A130158228A" display="A130158228A" xr:uid="{46152CB8-F747-4105-AB09-F18CB5565C9E}"/>
    <hyperlink ref="W129" location="A130158340A" display="A130158340A" xr:uid="{5C9D5A3D-D9F9-45FC-ABC5-4BF3B7A4DF6C}"/>
    <hyperlink ref="W130" location="A130158348V" display="A130158348V" xr:uid="{4A80D7BB-34A0-4951-9C34-4A70B88FF51A}"/>
    <hyperlink ref="W131" location="A130158236A" display="A130158236A" xr:uid="{D8AEC980-B897-4D95-A71F-10507A540C36}"/>
    <hyperlink ref="W132" location="A130158244A" display="A130158244A" xr:uid="{E693DA84-B5F6-4B76-B58B-13183897F2C6}"/>
    <hyperlink ref="W133" location="A130158292V" display="A130158292V" xr:uid="{F30D7826-749E-4DDA-8120-31F9D6474C53}"/>
    <hyperlink ref="W134" location="A130158180A" display="A130158180A" xr:uid="{18595215-FAC5-4498-A3C3-DB961683AA07}"/>
    <hyperlink ref="W135" location="A130158356V" display="A130158356V" xr:uid="{2CB46E4C-60DA-413C-A54E-7EEE2F9D580B}"/>
    <hyperlink ref="W136" location="A130158300J" display="A130158300J" xr:uid="{F9890464-C89F-4484-BB62-0D815A357B0D}"/>
    <hyperlink ref="W137" location="A130158364V" display="A130158364V" xr:uid="{41A378C5-3D24-4B89-B1F6-5557DB7B7EAF}"/>
    <hyperlink ref="W138" location="A130158188V" display="A130158188V" xr:uid="{AEF6BCA9-465A-43E6-8C42-CC380E243C9D}"/>
    <hyperlink ref="W139" location="A130158100R" display="A130158100R" xr:uid="{AE143529-635A-439B-8569-4F480A5F2067}"/>
    <hyperlink ref="W140" location="A130158124J" display="A130158124J" xr:uid="{A3978CE6-CF21-4306-9E84-D6FEF656AFB4}"/>
    <hyperlink ref="W142" location="A130158252A" display="A130158252A" xr:uid="{B94F186A-189A-4C38-A2D5-73FB80F1C333}"/>
    <hyperlink ref="W144" location="A130158132J" display="A130158132J" xr:uid="{F9084F2E-3A9D-45DE-B17F-954C0CD7FC41}"/>
    <hyperlink ref="W143" location="A130158174F" display="A130158174F" xr:uid="{C32A14CF-E78D-4AE7-A3A5-5C3CC0AD1E11}"/>
    <hyperlink ref="W163" location="A130158116J" display="A130158116J" xr:uid="{48153925-BD07-48E0-AAB0-CBE786E8F6BC}"/>
    <hyperlink ref="W147" location="A130158308A" display="A130158308A" xr:uid="{D3342072-16F4-417D-A1CC-C46074528808}"/>
    <hyperlink ref="W148" location="A130158316A" display="A130158316A" xr:uid="{F899D741-5C6F-446E-84F6-208047153EBA}"/>
    <hyperlink ref="W149" location="A130158148A" display="A130158148A" xr:uid="{7C44E2A6-CA02-4437-9ED2-877B7192F804}"/>
    <hyperlink ref="W150" location="A130158108J" display="A130158108J" xr:uid="{82EB7E9D-3349-4793-B630-EBB28851B0D2}"/>
    <hyperlink ref="W151" location="A130158196V" display="A130158196V" xr:uid="{0CF97322-5CD4-487A-A3DA-24BF1D94A241}"/>
    <hyperlink ref="W152" location="A130158140J" display="A130158140J" xr:uid="{CEE67E15-D671-44CD-9497-3EC3A087A9CC}"/>
    <hyperlink ref="W153" location="A130158204J" display="A130158204J" xr:uid="{17440853-5C2A-4338-BAFB-9E638542D1BE}"/>
    <hyperlink ref="W154" location="A130158156A" display="A130158156A" xr:uid="{E4D33250-3D6B-48B3-9F8D-5D56EA1BB017}"/>
    <hyperlink ref="W155" location="A130158212J" display="A130158212J" xr:uid="{7D7DD3FD-0832-47AE-9C4D-E9C4B9426CF4}"/>
    <hyperlink ref="W156" location="A130158268V" display="A130158268V" xr:uid="{9DD8DA85-6DC8-40AA-A8D1-E0CA3BB1CC3D}"/>
    <hyperlink ref="W157" location="A130158220J" display="A130158220J" xr:uid="{837FB8D3-1077-49A8-A48F-545DC42FE2C4}"/>
    <hyperlink ref="W158" location="A130158164A" display="A130158164A" xr:uid="{9DC5B177-9987-4A93-A396-57F1E4FA7EBF}"/>
    <hyperlink ref="W159" location="A130158324A" display="A130158324A" xr:uid="{058152D8-48E5-49DB-8FC3-8DA23767E50C}"/>
    <hyperlink ref="W160" location="A130158276V" display="A130158276V" xr:uid="{FB87C2BB-305C-45A6-AA58-2C320A0AF277}"/>
    <hyperlink ref="W161" location="A130158284V" display="A130158284V" xr:uid="{4A0F2270-A27C-486B-B0A3-F1AC78A3DD85}"/>
    <hyperlink ref="W162" location="A130158372V" display="A130158372V" xr:uid="{C42DAA34-253E-4884-8432-0C8AD49871A9}"/>
    <hyperlink ref="Z145" location="A130158540V" display="A130158540V" xr:uid="{8CAE5D7A-BFC5-41CB-ACF9-EEC8BB49D5A6}"/>
    <hyperlink ref="Z127" location="A130158612V" display="A130158612V" xr:uid="{848E659F-4CDC-4320-B4DE-3BA862F07862}"/>
    <hyperlink ref="Z128" location="A130158508V" display="A130158508V" xr:uid="{BF6AB11E-BEEC-4063-8063-38D1940FA3DD}"/>
    <hyperlink ref="Z129" location="A130158620V" display="A130158620V" xr:uid="{73EDDF95-339D-4DBD-8CD7-D6D5B49F7E7C}"/>
    <hyperlink ref="Z130" location="A130158628L" display="A130158628L" xr:uid="{DD7D012F-64C6-4D2B-9967-BA33DCD9B488}"/>
    <hyperlink ref="Z131" location="A130158516V" display="A130158516V" xr:uid="{ECA77636-1344-4C9E-A6B1-AA2BC83CA115}"/>
    <hyperlink ref="Z132" location="A130158524V" display="A130158524V" xr:uid="{DE0CC583-34A3-4929-8137-A67226871503}"/>
    <hyperlink ref="Z133" location="A130158572L" display="A130158572L" xr:uid="{35BD2E0D-91C3-4FE9-AF1A-BA33E79D0EE8}"/>
    <hyperlink ref="Z134" location="A130158460V" display="A130158460V" xr:uid="{FE47973B-C15D-42ED-9FB5-E9CAB0D508EF}"/>
    <hyperlink ref="Z135" location="A130158636L" display="A130158636L" xr:uid="{5000E294-B7A7-4849-B7D4-CAA33147196C}"/>
    <hyperlink ref="Z136" location="A130158580L" display="A130158580L" xr:uid="{E66B9867-B0B2-414C-A654-818F5F353527}"/>
    <hyperlink ref="Z137" location="A130158644L" display="A130158644L" xr:uid="{82AC5D1A-0A6D-485E-BA60-F762FC864A6B}"/>
    <hyperlink ref="Z138" location="A130158468L" display="A130158468L" xr:uid="{E85164B8-F00D-438E-803F-464038D0C234}"/>
    <hyperlink ref="Z139" location="A130158380V" display="A130158380V" xr:uid="{2CE040CE-F4C7-4A41-AB1F-2A3531C0550A}"/>
    <hyperlink ref="Z140" location="A130158404A" display="A130158404A" xr:uid="{E7F6AB96-DDDA-47CD-A693-0A3846A8D254}"/>
    <hyperlink ref="Z142" location="A130158532V" display="A130158532V" xr:uid="{6E8B4460-8C46-4E34-8869-AD1FA1DBB462}"/>
    <hyperlink ref="Z144" location="A130158412A" display="A130158412A" xr:uid="{B7A42279-6FB9-42D6-8796-AC5B70600044}"/>
    <hyperlink ref="Z143" location="A130158454X" display="A130158454X" xr:uid="{51C60703-2C52-4DED-BD1A-BBABF01C2374}"/>
    <hyperlink ref="Z163" location="A130158396L" display="A130158396L" xr:uid="{65DEB976-675A-4D7B-AD23-0F81A2659DA2}"/>
    <hyperlink ref="Z147" location="A130158588F" display="A130158588F" xr:uid="{376EECB8-32F2-4520-ABF0-933B2A0FAC8C}"/>
    <hyperlink ref="Z148" location="A130158596F" display="A130158596F" xr:uid="{E56F56FE-D7C3-4A49-BFF9-5DF0916E6BE2}"/>
    <hyperlink ref="Z149" location="A130158428V" display="A130158428V" xr:uid="{FBBF7DC1-7A6C-42AD-B356-0D34EB274337}"/>
    <hyperlink ref="Z150" location="A130158388L" display="A130158388L" xr:uid="{CFECA141-922B-46BE-8BEB-75C1E30C54B9}"/>
    <hyperlink ref="Z151" location="A130158476L" display="A130158476L" xr:uid="{980BECB0-53FB-42CB-AC88-04F41364028A}"/>
    <hyperlink ref="Z152" location="A130158420A" display="A130158420A" xr:uid="{B91023D0-11BC-4C29-81F5-AFEDA42D09BC}"/>
    <hyperlink ref="Z153" location="A130158484L" display="A130158484L" xr:uid="{56A0350E-03D3-47DA-BFCA-8FBF7A049CC6}"/>
    <hyperlink ref="Z154" location="A130158436V" display="A130158436V" xr:uid="{CDD079A3-08A8-4D95-AB31-E42B741988DB}"/>
    <hyperlink ref="Z155" location="A130158492L" display="A130158492L" xr:uid="{F964D53F-2CBA-4D2D-99D3-6F9FDE8B6C64}"/>
    <hyperlink ref="Z156" location="A130158548L" display="A130158548L" xr:uid="{C9629BFC-3882-4D3C-BB43-552A525CD109}"/>
    <hyperlink ref="Z157" location="A130158500A" display="A130158500A" xr:uid="{0065C4A1-4C63-48CD-AF6B-358D3A9B4571}"/>
    <hyperlink ref="Z158" location="A130158444V" display="A130158444V" xr:uid="{685E4DD1-9785-4564-ABE1-5C3737EF1B66}"/>
    <hyperlink ref="Z159" location="A130158604V" display="A130158604V" xr:uid="{8C36CFB9-33A8-4380-9957-D02EAE297006}"/>
    <hyperlink ref="Z160" location="A130158556L" display="A130158556L" xr:uid="{8264540E-5DC1-4071-B2C2-4AA64024188C}"/>
    <hyperlink ref="Z161" location="A130158564L" display="A130158564L" xr:uid="{DD9EAF62-ACFB-47A1-9D54-F4A8D6BE1DC4}"/>
    <hyperlink ref="Z162" location="A130158652L" display="A130158652L" xr:uid="{FA4BEDCF-F3DC-43CA-9418-E94840BF59CA}"/>
    <hyperlink ref="AC145" location="A130157420J" display="A130157420J" xr:uid="{B90237AF-43B0-4509-A5EE-7A310A6D406F}"/>
    <hyperlink ref="AC127" location="A130157492V" display="A130157492V" xr:uid="{108CC01B-77FB-4240-8C5E-D86568530E34}"/>
    <hyperlink ref="AC128" location="A130157388V" display="A130157388V" xr:uid="{815ADBE7-B1DB-4FEF-8E0D-3F6DDCF17850}"/>
    <hyperlink ref="AC129" location="A130157500J" display="A130157500J" xr:uid="{D8C5310F-C465-4E4D-9967-A1138B015C2D}"/>
    <hyperlink ref="AC130" location="A130157508A" display="A130157508A" xr:uid="{E1369F25-8985-4571-8EBB-D231DDECDFFA}"/>
    <hyperlink ref="AC131" location="A130157396V" display="A130157396V" xr:uid="{6F97EA80-264A-45CA-A50C-F177FFAFB550}"/>
    <hyperlink ref="AC132" location="A130157404J" display="A130157404J" xr:uid="{68BFEE8D-9514-425D-AB08-547131A87D58}"/>
    <hyperlink ref="AC133" location="A130157452A" display="A130157452A" xr:uid="{21BDB236-F061-49B0-B179-99CB80B0EEA7}"/>
    <hyperlink ref="AC134" location="A130157340J" display="A130157340J" xr:uid="{6EC40365-9CF5-4D6D-974B-F60B5AC5C918}"/>
    <hyperlink ref="AC135" location="A130157516A" display="A130157516A" xr:uid="{C82CF0BB-1997-457D-BA0E-D14A26F19C46}"/>
    <hyperlink ref="AC136" location="A130157460A" display="A130157460A" xr:uid="{52724DB8-4FEB-447A-940A-A73C373441A8}"/>
    <hyperlink ref="AC137" location="A130157524A" display="A130157524A" xr:uid="{7F013D21-4D04-4774-8F33-14ECEA4E0E75}"/>
    <hyperlink ref="AC138" location="A130157348A" display="A130157348A" xr:uid="{4106C994-C674-4D42-BCF6-2A6F84F7CEDB}"/>
    <hyperlink ref="AC139" location="A130157260J" display="A130157260J" xr:uid="{050BE8B3-7256-46FC-9BCF-8BC5B897735B}"/>
    <hyperlink ref="AC140" location="A130157284A" display="A130157284A" xr:uid="{14AAF754-E871-4311-9394-4381BEB623EF}"/>
    <hyperlink ref="AC142" location="A130157412J" display="A130157412J" xr:uid="{8DE4BBE1-79F8-48EF-8445-27D3CF7E2916}"/>
    <hyperlink ref="AC144" location="A130157292A" display="A130157292A" xr:uid="{598FD016-2C1D-4F8C-AD9A-AB8C8702733F}"/>
    <hyperlink ref="AC143" location="A130157334L" display="A130157334L" xr:uid="{15B93FBC-88C4-4C4C-B611-BEBFD31C2D7D}"/>
    <hyperlink ref="AC163" location="A130157276A" display="A130157276A" xr:uid="{DDB370FB-A1F4-4594-8690-C9282DC280DC}"/>
    <hyperlink ref="AC147" location="A130157468V" display="A130157468V" xr:uid="{E42D27DB-66A6-4EA9-84E1-75945B584C40}"/>
    <hyperlink ref="AC148" location="A130157476V" display="A130157476V" xr:uid="{80EC1913-E8F3-457C-B28D-5BAFC6DACE9C}"/>
    <hyperlink ref="AC149" location="A130157308J" display="A130157308J" xr:uid="{4A5810F5-5FFE-4DF1-8E5C-C578BBD2A385}"/>
    <hyperlink ref="AC150" location="A130157268A" display="A130157268A" xr:uid="{37D6D66B-EDDA-4CE4-BF39-895247CE39E6}"/>
    <hyperlink ref="AC151" location="A130157356A" display="A130157356A" xr:uid="{AC821E97-48F6-4B16-A31A-7362DD3BCEA7}"/>
    <hyperlink ref="AC152" location="A130157300R" display="A130157300R" xr:uid="{93D81E79-90F1-40EE-8169-B8F7B730F66A}"/>
    <hyperlink ref="AC153" location="A130157364A" display="A130157364A" xr:uid="{1C5168E9-C75D-428E-9F72-0C8C6E54D5AF}"/>
    <hyperlink ref="AC154" location="A130157316J" display="A130157316J" xr:uid="{84AB2E5B-F8DD-4369-B7D2-5FD614BC56D0}"/>
    <hyperlink ref="AC155" location="A130157372A" display="A130157372A" xr:uid="{756A9B0A-2AEB-4194-8E0F-46F02F14290A}"/>
    <hyperlink ref="AC156" location="A130157428A" display="A130157428A" xr:uid="{9B7FFBF3-6034-4E8C-A395-2755E0304A2E}"/>
    <hyperlink ref="AC157" location="A130157380A" display="A130157380A" xr:uid="{655E208A-14AE-4026-9D84-D272DCA74240}"/>
    <hyperlink ref="AC158" location="A130157324J" display="A130157324J" xr:uid="{53009819-E0A1-4C49-9EBB-81FB40209F65}"/>
    <hyperlink ref="AC159" location="A130157484V" display="A130157484V" xr:uid="{4180EFD4-44E9-41BA-BBFA-5A45D3D3FE00}"/>
    <hyperlink ref="AC160" location="A130157436A" display="A130157436A" xr:uid="{E5AD7F95-2402-4434-8ACD-2CD93CCADBD3}"/>
    <hyperlink ref="AC161" location="A130157444A" display="A130157444A" xr:uid="{E2910C46-87BF-4558-9D68-88389E3AB747}"/>
    <hyperlink ref="AC162" location="A130157532A" display="A130157532A" xr:uid="{43BD58D2-131B-46F4-98CC-521FA3EB79EA}"/>
    <hyperlink ref="I145" location="A130143700T" display="A130143700T" xr:uid="{1B44F724-4702-42B0-9B1D-56C03C1C0F5C}"/>
    <hyperlink ref="I127" location="A130143772C" display="A130143772C" xr:uid="{6392C9C0-8BA4-4EE7-9DE3-A84D2A292DB7}"/>
    <hyperlink ref="I128" location="A130143668C" display="A130143668C" xr:uid="{937BC9AF-12B6-4843-94F8-D6753C981173}"/>
    <hyperlink ref="I129" location="A130143780C" display="A130143780C" xr:uid="{F4D304C1-5317-47BB-80A3-EEC0FACAB91A}"/>
    <hyperlink ref="I130" location="A130143788W" display="A130143788W" xr:uid="{5E26DD5F-CCE6-4350-B24A-12C0850BF54A}"/>
    <hyperlink ref="I131" location="A130143676C" display="A130143676C" xr:uid="{77B58390-BFCA-4515-ABC7-FDFBF39756A2}"/>
    <hyperlink ref="I132" location="A130143684C" display="A130143684C" xr:uid="{488C232D-A5F8-48A2-9C5B-80982C254DC2}"/>
    <hyperlink ref="I133" location="A130143732K" display="A130143732K" xr:uid="{8FE93C89-D4A2-416E-A3EC-241EAE37707C}"/>
    <hyperlink ref="I134" location="A130143620T" display="A130143620T" xr:uid="{6CEE4570-560C-4106-9849-FBF24E5BE30F}"/>
    <hyperlink ref="I135" location="A130143796W" display="A130143796W" xr:uid="{D8EA6B55-5943-4082-AFD8-8DF58634AA02}"/>
    <hyperlink ref="I136" location="A130143740K" display="A130143740K" xr:uid="{CB114911-2EF9-4187-AC91-6A2800FB92B0}"/>
    <hyperlink ref="I137" location="A130143804K" display="A130143804K" xr:uid="{C941692B-5F1E-4A32-B683-17C22CE58057}"/>
    <hyperlink ref="I138" location="A130143628K" display="A130143628K" xr:uid="{F9D4016D-99FE-43EB-82F6-6A9B7548B920}"/>
    <hyperlink ref="I139" location="A130143540T" display="A130143540T" xr:uid="{57EB954E-0C96-4E0E-8B9C-88C8333725E2}"/>
    <hyperlink ref="I140" location="A130143564K" display="A130143564K" xr:uid="{3DA983A2-AF1D-469F-A229-69E38D547478}"/>
    <hyperlink ref="I142" location="A130143692C" display="A130143692C" xr:uid="{F8521AD4-8410-4AA5-A913-B9FEF227557E}"/>
    <hyperlink ref="I144" location="A130143572K" display="A130143572K" xr:uid="{B5D7244E-0E95-4D17-91E3-F0BAC4E6F291}"/>
    <hyperlink ref="I143" location="A130143614W" display="A130143614W" xr:uid="{C94DA605-032A-4062-A21B-7A971E5BEA11}"/>
    <hyperlink ref="I163" location="A130143556K" display="A130143556K" xr:uid="{ED4204D9-A4C6-4115-9653-CA202929EAA0}"/>
    <hyperlink ref="I147" location="A130143748C" display="A130143748C" xr:uid="{124B34F4-D406-4520-9975-CB68B77C6751}"/>
    <hyperlink ref="I148" location="A130143756C" display="A130143756C" xr:uid="{855F789B-3A1A-4279-95CE-544C7E94D7E7}"/>
    <hyperlink ref="I149" location="A130143588C" display="A130143588C" xr:uid="{600FB958-9F84-4749-B7C4-8E60936913BF}"/>
    <hyperlink ref="I150" location="A130143548K" display="A130143548K" xr:uid="{6B4C59BA-05C4-44D6-9163-4A859FEE6C21}"/>
    <hyperlink ref="I151" location="A130143636K" display="A130143636K" xr:uid="{56AA5B43-5CEB-4109-AB23-3933B9A280BE}"/>
    <hyperlink ref="I152" location="A130143580K" display="A130143580K" xr:uid="{5DAA0F78-443B-4000-B97A-806746F7FB35}"/>
    <hyperlink ref="I153" location="A130143644K" display="A130143644K" xr:uid="{F56B87D9-0EB0-45A4-8822-7D15B3ADCC66}"/>
    <hyperlink ref="I154" location="A130143596C" display="A130143596C" xr:uid="{DFF7C645-F336-4317-9931-5733124D89B0}"/>
    <hyperlink ref="I155" location="A130143652K" display="A130143652K" xr:uid="{050E9102-7984-49B5-854A-E781A4038246}"/>
    <hyperlink ref="I156" location="A130143708K" display="A130143708K" xr:uid="{71FF09EA-F415-4443-8E3A-E55B0DEE022D}"/>
    <hyperlink ref="I157" location="A130143660K" display="A130143660K" xr:uid="{A3C675D2-C965-4E44-AA32-1BE689F00E24}"/>
    <hyperlink ref="I158" location="A130143604T" display="A130143604T" xr:uid="{46D0DEB3-781C-4FB1-85F3-634779367B55}"/>
    <hyperlink ref="I159" location="A130143764C" display="A130143764C" xr:uid="{47437589-ED8B-45F4-AE14-61850615EDD5}"/>
    <hyperlink ref="I160" location="A130143716K" display="A130143716K" xr:uid="{D78CCA02-361D-4CF2-8F6A-A9FBA8316546}"/>
    <hyperlink ref="I161" location="A130143724K" display="A130143724K" xr:uid="{BBCE875C-06BF-438A-A1EF-FB4FA0725CE0}"/>
    <hyperlink ref="I162" location="A130143812K" display="A130143812K" xr:uid="{A7F646C3-8B24-479A-8500-DCCC35AAAA7B}"/>
    <hyperlink ref="L145" location="A130142580T" display="A130142580T" xr:uid="{8C8878C7-DEFC-40EC-BA5D-6650C47F668C}"/>
    <hyperlink ref="L127" location="A130142652T" display="A130142652T" xr:uid="{993311F1-81A0-4143-8D10-FBBEDA933F72}"/>
    <hyperlink ref="L128" location="A130142548T" display="A130142548T" xr:uid="{71BC833D-03F0-430A-97BC-0F174ACE846B}"/>
    <hyperlink ref="L129" location="A130142660T" display="A130142660T" xr:uid="{702DCCF5-E966-4A34-B3E4-22E600FBC36E}"/>
    <hyperlink ref="L130" location="A130142668K" display="A130142668K" xr:uid="{CBAA8975-CE41-45E5-9E63-C99F4FC039A6}"/>
    <hyperlink ref="L131" location="A130142556T" display="A130142556T" xr:uid="{A2412986-190D-42AD-AA14-0DD35A34AF10}"/>
    <hyperlink ref="L132" location="A130142564T" display="A130142564T" xr:uid="{93E1FF88-1DDF-44BB-BF10-34D5ECC1AE50}"/>
    <hyperlink ref="L133" location="A130142612X" display="A130142612X" xr:uid="{92BC7704-DE0E-444E-9168-1C9B3FCF502A}"/>
    <hyperlink ref="L134" location="A130142500F" display="A130142500F" xr:uid="{C1AD61E6-4E29-433A-8C2F-1FA7414D024C}"/>
    <hyperlink ref="L135" location="A130142676K" display="A130142676K" xr:uid="{3D530007-169A-4708-8C4F-A1282630E434}"/>
    <hyperlink ref="L136" location="A130142620X" display="A130142620X" xr:uid="{0DD6D6BD-7E61-4A25-85CA-AF2F7B9BCEB4}"/>
    <hyperlink ref="L137" location="A130142684K" display="A130142684K" xr:uid="{E8CF4752-1137-41ED-A5AA-9BC4E1B431F0}"/>
    <hyperlink ref="L138" location="A130142508X" display="A130142508X" xr:uid="{8E1405F3-61E7-4027-B1A4-C167EB2D7FD1}"/>
    <hyperlink ref="L139" location="A130142420F" display="A130142420F" xr:uid="{551D0D66-881D-4DB3-A5AB-8E8982FB6146}"/>
    <hyperlink ref="L140" location="A130142444X" display="A130142444X" xr:uid="{D75B66FF-54B8-4AED-8410-A5F0E7083DF5}"/>
    <hyperlink ref="L142" location="A130142572T" display="A130142572T" xr:uid="{662946F3-81FA-48C2-BEDF-59E8B3DDA2F6}"/>
    <hyperlink ref="L144" location="A130142452X" display="A130142452X" xr:uid="{67280316-708F-4A92-9B13-65DFC039CF4B}"/>
    <hyperlink ref="L143" location="A130142494W" display="A130142494W" xr:uid="{E32D49E4-3935-48AC-9C4F-61A4A5434E8C}"/>
    <hyperlink ref="L163" location="A130142436X" display="A130142436X" xr:uid="{366EEDD4-BA87-4042-A1F7-C9C1F7B98E09}"/>
    <hyperlink ref="L147" location="A130142628T" display="A130142628T" xr:uid="{35604F80-5B9C-40D3-A224-4B2F95F0C1C7}"/>
    <hyperlink ref="L148" location="A130142636T" display="A130142636T" xr:uid="{DA991C35-9F9A-4B86-B8E3-2111C64E9A81}"/>
    <hyperlink ref="L149" location="A130142468T" display="A130142468T" xr:uid="{AA1A0B8D-17A9-4074-9B2E-8004198760B2}"/>
    <hyperlink ref="L150" location="A130142428X" display="A130142428X" xr:uid="{7E1997D7-E280-4729-BC64-8FB4A89E26CD}"/>
    <hyperlink ref="L151" location="A130142516X" display="A130142516X" xr:uid="{48F39618-8BFC-46DC-AB1F-B37799FC7D4B}"/>
    <hyperlink ref="L152" location="A130142460X" display="A130142460X" xr:uid="{8B0BDBD2-6B15-46E8-9C6E-ABED0D76ABF6}"/>
    <hyperlink ref="L153" location="A130142524X" display="A130142524X" xr:uid="{4398A31D-ADE8-4705-84D3-CCDB14EB5E38}"/>
    <hyperlink ref="L154" location="A130142476T" display="A130142476T" xr:uid="{A4A7EFA6-D1D6-4ECE-ACCD-961FA578A148}"/>
    <hyperlink ref="L155" location="A130142532X" display="A130142532X" xr:uid="{C8119887-550E-41DA-8CF9-B038C65629B9}"/>
    <hyperlink ref="L156" location="A130142588K" display="A130142588K" xr:uid="{59D140AF-4D7C-4C64-898F-3D0748D8ACA8}"/>
    <hyperlink ref="L157" location="A130142540X" display="A130142540X" xr:uid="{3EBB32E6-5FAA-474B-AF7C-115726CC97B7}"/>
    <hyperlink ref="L158" location="A130142484T" display="A130142484T" xr:uid="{F2B5192D-3CB5-4496-9536-54DFA97A6974}"/>
    <hyperlink ref="L159" location="A130142644T" display="A130142644T" xr:uid="{EEF11874-3CE7-45A3-9EFC-28FDF031B3E5}"/>
    <hyperlink ref="L160" location="A130142596K" display="A130142596K" xr:uid="{1B70C3C5-07E7-4545-9575-91C7D5C135BF}"/>
    <hyperlink ref="L161" location="A130142604X" display="A130142604X" xr:uid="{8564302C-70B9-4B85-A544-DDF09CBAFCCB}"/>
    <hyperlink ref="L162" location="A130142692K" display="A130142692K" xr:uid="{B4F472AE-5ABF-4845-A24D-065290359788}"/>
    <hyperlink ref="O145" location="A130143980W" display="A130143980W" xr:uid="{FB87630C-68B6-44DC-B8C5-91C2E54F0718}"/>
    <hyperlink ref="O127" location="A130144052X" display="A130144052X" xr:uid="{287302F6-8BE7-4A01-9833-E4A3C78514DD}"/>
    <hyperlink ref="O128" location="A130143948W" display="A130143948W" xr:uid="{85EED7BB-E90A-4681-8447-DBCD6FDDC987}"/>
    <hyperlink ref="O129" location="A130144060X" display="A130144060X" xr:uid="{DA9222A9-B19D-41E1-BA52-D2F68A3CC58D}"/>
    <hyperlink ref="O130" location="A130144068T" display="A130144068T" xr:uid="{6CF97BC1-F86B-4BF5-B8D5-6497DFDD04A4}"/>
    <hyperlink ref="O131" location="A130143956W" display="A130143956W" xr:uid="{5B6EBBE8-D1F5-44F4-9D00-2A5AA736A986}"/>
    <hyperlink ref="O132" location="A130143964W" display="A130143964W" xr:uid="{D7E1A50A-3F19-45D3-8715-BCB25E3DA441}"/>
    <hyperlink ref="O133" location="A130144012F" display="A130144012F" xr:uid="{9414A2D6-186A-4CAA-B309-4532768B560B}"/>
    <hyperlink ref="O134" location="A130143900K" display="A130143900K" xr:uid="{C0E4F7E4-0535-4D28-995B-CCA98C6E22E6}"/>
    <hyperlink ref="O135" location="A130144076T" display="A130144076T" xr:uid="{6A64C61A-D8E5-4AAF-A5E0-DCE54924A877}"/>
    <hyperlink ref="O136" location="A130144020F" display="A130144020F" xr:uid="{3CACC86D-7FE9-4BCD-B1A7-82CEB848A1B2}"/>
    <hyperlink ref="O137" location="A130144084T" display="A130144084T" xr:uid="{3700EF8B-E190-4B15-9995-3CF5026F3D0E}"/>
    <hyperlink ref="O138" location="A130143908C" display="A130143908C" xr:uid="{A89BCD64-DEB3-40E1-AC9D-6FEDAE96BE1F}"/>
    <hyperlink ref="O139" location="A130143820K" display="A130143820K" xr:uid="{ED2174BE-EB06-4CAA-AE0A-669F448AC066}"/>
    <hyperlink ref="O140" location="A130143844C" display="A130143844C" xr:uid="{F035C837-1752-420C-8972-F86744FD3030}"/>
    <hyperlink ref="O142" location="A130143972W" display="A130143972W" xr:uid="{FC4D9C9A-8E9B-4E65-9A1C-9E2AF276985B}"/>
    <hyperlink ref="O144" location="A130143852C" display="A130143852C" xr:uid="{F7730426-A73E-4067-8365-0F700F88A43F}"/>
    <hyperlink ref="O143" location="A130143894A" display="A130143894A" xr:uid="{A4E9C27A-8146-4423-82C1-E3D7091B99EC}"/>
    <hyperlink ref="O163" location="A130143836C" display="A130143836C" xr:uid="{DE8DB848-D63F-4B9B-8E4A-7CB8770CB392}"/>
    <hyperlink ref="O147" location="A130144028X" display="A130144028X" xr:uid="{C8EF1481-640A-49C4-A456-FAFF651AE586}"/>
    <hyperlink ref="O148" location="A130144036X" display="A130144036X" xr:uid="{85A85AEA-0C5A-417A-9AEE-C004E81AAEBF}"/>
    <hyperlink ref="O149" location="A130143868W" display="A130143868W" xr:uid="{F98919A9-58FE-4B3B-91E6-D9A9082EBB54}"/>
    <hyperlink ref="O150" location="A130143828C" display="A130143828C" xr:uid="{04093077-4477-42B9-947C-BC137F6B79F4}"/>
    <hyperlink ref="O151" location="A130143916C" display="A130143916C" xr:uid="{0B4AE9B3-8A75-488A-AC2F-6C1467EAE902}"/>
    <hyperlink ref="O152" location="A130143860C" display="A130143860C" xr:uid="{3AE154C1-5160-41A4-92D3-582F97E07145}"/>
    <hyperlink ref="O153" location="A130143924C" display="A130143924C" xr:uid="{BABCBBB9-A5AC-40A9-8269-01CFDDDF72A6}"/>
    <hyperlink ref="O154" location="A130143876W" display="A130143876W" xr:uid="{B9E8F6F3-FD33-41EE-8FE1-3D646549738F}"/>
    <hyperlink ref="O155" location="A130143932C" display="A130143932C" xr:uid="{E5D42CB4-2ED2-41B4-8EA5-50175C36926C}"/>
    <hyperlink ref="O156" location="A130143988R" display="A130143988R" xr:uid="{9C395BDB-4D3E-43FB-9952-44299F2BCBFD}"/>
    <hyperlink ref="O157" location="A130143940C" display="A130143940C" xr:uid="{99B70548-6FA4-4FAC-A64C-29D96568306F}"/>
    <hyperlink ref="O158" location="A130143884W" display="A130143884W" xr:uid="{9AD44BAC-8720-4186-8275-8AC391A2B63B}"/>
    <hyperlink ref="O159" location="A130144044X" display="A130144044X" xr:uid="{B2777FCD-78AF-4DA5-BDFB-4BF5E987156E}"/>
    <hyperlink ref="O160" location="A130143996R" display="A130143996R" xr:uid="{CE3798A1-0B89-4EE2-A9B8-E2C9CD48E1D4}"/>
    <hyperlink ref="O161" location="A130144004F" display="A130144004F" xr:uid="{6056C4C7-D706-4F1C-9030-9363AA2BD184}"/>
    <hyperlink ref="O162" location="A130144092T" display="A130144092T" xr:uid="{5DF4DA61-82F0-4233-ADF7-A066798C683E}"/>
    <hyperlink ref="R145" location="A130144260T" display="A130144260T" xr:uid="{3624F586-1D07-40D7-A3D3-3FC629D369B5}"/>
    <hyperlink ref="R127" location="A130144332T" display="A130144332T" xr:uid="{7B4C7C2F-E055-47DF-BD38-2F785F27F5DA}"/>
    <hyperlink ref="R128" location="A130144228T" display="A130144228T" xr:uid="{5A88712E-C68D-4777-A5DA-953E155D2860}"/>
    <hyperlink ref="R129" location="A130144340T" display="A130144340T" xr:uid="{0C6C187B-23E7-401E-8869-3D2B879E582B}"/>
    <hyperlink ref="R130" location="A130144348K" display="A130144348K" xr:uid="{D4474FC5-BD74-4313-93A6-8DC7319AC40F}"/>
    <hyperlink ref="R131" location="A130144236T" display="A130144236T" xr:uid="{7B93C582-78FB-4F9B-9654-CB5A144B5448}"/>
    <hyperlink ref="R132" location="A130144244T" display="A130144244T" xr:uid="{24455703-75AA-4923-BD12-94CF56BD4C64}"/>
    <hyperlink ref="R133" location="A130144292K" display="A130144292K" xr:uid="{CAE95FED-D246-4909-9686-755E63465707}"/>
    <hyperlink ref="R134" location="A130144180T" display="A130144180T" xr:uid="{D3FCF52E-F7FC-4E15-BCAA-A4354E189148}"/>
    <hyperlink ref="R135" location="A130144356K" display="A130144356K" xr:uid="{4F463009-964D-4D7E-9D16-DC901D3FBBE4}"/>
    <hyperlink ref="R136" location="A130144300X" display="A130144300X" xr:uid="{747B98EE-8190-4AAA-9E25-F82A282D15EC}"/>
    <hyperlink ref="R137" location="A130144364K" display="A130144364K" xr:uid="{8F7DE913-428F-4FE4-A2CB-4F7D801C2156}"/>
    <hyperlink ref="R138" location="A130144188K" display="A130144188K" xr:uid="{B07EA329-25E1-4D8D-9D9F-0B77E6B05280}"/>
    <hyperlink ref="R139" location="A130144100F" display="A130144100F" xr:uid="{75CF3E5F-2CB2-475E-B645-088F373E387C}"/>
    <hyperlink ref="R140" location="A130144124X" display="A130144124X" xr:uid="{00F1FBB2-4A98-45A8-BCF4-E5CBB3B2A993}"/>
    <hyperlink ref="R142" location="A130144252T" display="A130144252T" xr:uid="{51BE0D72-E3ED-463B-A81F-8E7EDDEF105A}"/>
    <hyperlink ref="R144" location="A130144132X" display="A130144132X" xr:uid="{F015A9FC-CC57-49A8-9012-72790324117E}"/>
    <hyperlink ref="R143" location="A130144174W" display="A130144174W" xr:uid="{92921940-C8F9-4173-B98C-B48F2F3C6083}"/>
    <hyperlink ref="R163" location="A130144116X" display="A130144116X" xr:uid="{6019D99E-90B3-4830-9A86-5F052362CFCF}"/>
    <hyperlink ref="R147" location="A130144308T" display="A130144308T" xr:uid="{E4522D05-0FE7-460C-A280-36A4DC955FB0}"/>
    <hyperlink ref="R148" location="A130144316T" display="A130144316T" xr:uid="{43A684B8-7A0F-4E33-A097-829C8E88B763}"/>
    <hyperlink ref="R149" location="A130144148T" display="A130144148T" xr:uid="{4BBD417F-47D2-462D-8D7D-8283AAD04FF0}"/>
    <hyperlink ref="R150" location="A130144108X" display="A130144108X" xr:uid="{D9BE1994-3556-4BC2-8E60-F084955C0878}"/>
    <hyperlink ref="R151" location="A130144196K" display="A130144196K" xr:uid="{C7B97899-6EBD-4148-A4FF-0E1E5D6DAB94}"/>
    <hyperlink ref="R152" location="A130144140X" display="A130144140X" xr:uid="{F954FC36-656A-4BE4-B64E-86DBF3A2BE39}"/>
    <hyperlink ref="R153" location="A130144204X" display="A130144204X" xr:uid="{4368A64A-C62C-411D-B406-4B5588BFD826}"/>
    <hyperlink ref="R154" location="A130144156T" display="A130144156T" xr:uid="{FB396759-215D-4F7B-97BF-0595766B1B8E}"/>
    <hyperlink ref="R155" location="A130144212X" display="A130144212X" xr:uid="{D2CAEBD7-06C0-4B5D-A0A0-1E3C9E24EAC7}"/>
    <hyperlink ref="R156" location="A130144268K" display="A130144268K" xr:uid="{9391C338-3DB7-47EF-82A5-A7701CFC04CD}"/>
    <hyperlink ref="R157" location="A130144220X" display="A130144220X" xr:uid="{7D0A372E-933C-4C97-8968-2B053353772A}"/>
    <hyperlink ref="R158" location="A130144164T" display="A130144164T" xr:uid="{D9535950-56FC-4726-B8F2-5C596D27E1C6}"/>
    <hyperlink ref="R159" location="A130144324T" display="A130144324T" xr:uid="{B59102FA-FBF7-461A-8FE7-5F61C619B297}"/>
    <hyperlink ref="R160" location="A130144276K" display="A130144276K" xr:uid="{A4B24262-9045-4E6C-9E8A-D38B09E819E5}"/>
    <hyperlink ref="R161" location="A130144284K" display="A130144284K" xr:uid="{4C611468-52CD-4986-B239-94EFEE051D69}"/>
    <hyperlink ref="R162" location="A130144372K" display="A130144372K" xr:uid="{27B489BC-A882-455D-B5DA-193456BC223C}"/>
    <hyperlink ref="U145" location="A130142860K" display="A130142860K" xr:uid="{19AFF35E-0EF1-40F2-B676-AEF44094DA5D}"/>
    <hyperlink ref="U127" location="A130142932K" display="A130142932K" xr:uid="{08997813-A933-4AE9-8298-3FB1F4228BEC}"/>
    <hyperlink ref="U128" location="A130142828K" display="A130142828K" xr:uid="{41A7DF2A-0D63-4ECC-96AA-5EA39621B545}"/>
    <hyperlink ref="U129" location="A130142940K" display="A130142940K" xr:uid="{F9F23239-AF5A-4CE4-B397-CAF877E5126E}"/>
    <hyperlink ref="U130" location="A130142948C" display="A130142948C" xr:uid="{7D80AC07-5B73-40BA-80E2-EB0F8FD077A8}"/>
    <hyperlink ref="U131" location="A130142836K" display="A130142836K" xr:uid="{6B058FF3-8D1C-4523-8870-D31331E9BEBC}"/>
    <hyperlink ref="U132" location="A130142844K" display="A130142844K" xr:uid="{F14C1921-5587-4C40-8F16-70A98ADC658F}"/>
    <hyperlink ref="U133" location="A130142892C" display="A130142892C" xr:uid="{1451C326-568B-4469-BA16-15173DEFCC54}"/>
    <hyperlink ref="U134" location="A130142780K" display="A130142780K" xr:uid="{BC5A9E52-5FB9-4598-92BC-AB2C69FFEB4C}"/>
    <hyperlink ref="U135" location="A130142956C" display="A130142956C" xr:uid="{69BB7A07-59E5-48EE-92FF-1E75C7DE29C9}"/>
    <hyperlink ref="U136" location="A130142900T" display="A130142900T" xr:uid="{056DC183-8E04-4C63-BC20-4AA90725640A}"/>
    <hyperlink ref="U137" location="A130142964C" display="A130142964C" xr:uid="{BB96B7CD-BD6C-48F4-A156-72B079471A3D}"/>
    <hyperlink ref="U138" location="A130142788C" display="A130142788C" xr:uid="{DCF63ADB-EAF8-46CE-8D82-DD5445167EE1}"/>
    <hyperlink ref="U139" location="A130142700X" display="A130142700X" xr:uid="{B37A2806-3B13-440C-BAD1-6B5925486FE4}"/>
    <hyperlink ref="U140" location="A130142724T" display="A130142724T" xr:uid="{CB720F71-2072-4BCE-B693-E9AB4806A747}"/>
    <hyperlink ref="U142" location="A130142852K" display="A130142852K" xr:uid="{A38FE65D-052B-4DAD-A5EA-01282CBF4D7D}"/>
    <hyperlink ref="U144" location="A130142732T" display="A130142732T" xr:uid="{C193EE45-05B5-4A0B-9F83-9AFA7A8604A6}"/>
    <hyperlink ref="U143" location="A130142774R" display="A130142774R" xr:uid="{A6070B9B-DE31-4EAA-85DE-C2FBFB912885}"/>
    <hyperlink ref="U163" location="A130142716T" display="A130142716T" xr:uid="{AC8795AC-1C2F-4D99-8CFE-2969C84ABA9B}"/>
    <hyperlink ref="U147" location="A130142908K" display="A130142908K" xr:uid="{940B8E87-77D4-4423-9240-EF86D90F6680}"/>
    <hyperlink ref="U148" location="A130142916K" display="A130142916K" xr:uid="{444F78EA-574F-4204-B9D6-03A5357B11E2}"/>
    <hyperlink ref="U149" location="A130142748K" display="A130142748K" xr:uid="{AA461D17-9A4C-4438-A3CB-F6050026339D}"/>
    <hyperlink ref="U150" location="A130142708T" display="A130142708T" xr:uid="{39BCE586-9597-433B-A40E-2B5A684B7669}"/>
    <hyperlink ref="U151" location="A130142796C" display="A130142796C" xr:uid="{508D5DC9-9CA6-4FBE-AC71-C11B1F90BD4F}"/>
    <hyperlink ref="U152" location="A130142740T" display="A130142740T" xr:uid="{350F265C-327C-47EC-9D83-054E7151E96B}"/>
    <hyperlink ref="U153" location="A130142804T" display="A130142804T" xr:uid="{C3098D83-7529-43F7-9F6D-554C76F6E718}"/>
    <hyperlink ref="U154" location="A130142756K" display="A130142756K" xr:uid="{07523726-CBCE-4EEE-8BDF-77AEEA2779BA}"/>
    <hyperlink ref="U155" location="A130142812T" display="A130142812T" xr:uid="{18BB7DEE-D62C-4C2A-9F10-6D0F2F62AFDE}"/>
    <hyperlink ref="U156" location="A130142868C" display="A130142868C" xr:uid="{CF3F407B-C943-461B-AA1E-0E92B2DD6387}"/>
    <hyperlink ref="U157" location="A130142820T" display="A130142820T" xr:uid="{15D4A50F-9B27-4F84-99FA-18437856A0E4}"/>
    <hyperlink ref="U158" location="A130142764K" display="A130142764K" xr:uid="{491AFF0B-AF42-4962-9EF5-ED972383BDA2}"/>
    <hyperlink ref="U159" location="A130142924K" display="A130142924K" xr:uid="{550DFFBD-3B68-4537-9F58-2142DED01253}"/>
    <hyperlink ref="U160" location="A130142876C" display="A130142876C" xr:uid="{E96B5444-C472-41B1-9372-1F10868E8753}"/>
    <hyperlink ref="U161" location="A130142884C" display="A130142884C" xr:uid="{0CECFB36-4D18-4A53-A6D3-63ACE48E04F5}"/>
    <hyperlink ref="U162" location="A130142972C" display="A130142972C" xr:uid="{6D49D089-F8C0-4024-99BE-2DAE093891CA}"/>
    <hyperlink ref="X145" location="A130143140F" display="A130143140F" xr:uid="{D506F72B-EF54-45D6-9698-46CC20B29DBE}"/>
    <hyperlink ref="X127" location="A130143212F" display="A130143212F" xr:uid="{56770177-C4F7-425C-8D19-46E1C09A8368}"/>
    <hyperlink ref="X128" location="A130143108F" display="A130143108F" xr:uid="{466E618B-2D36-4CE6-9B88-AF863E9E178C}"/>
    <hyperlink ref="X129" location="A130143220F" display="A130143220F" xr:uid="{C593846E-B18F-4C60-8570-00B12A7726A6}"/>
    <hyperlink ref="X130" location="A130143228X" display="A130143228X" xr:uid="{C5F2AF33-DA00-49AC-92E0-025F1F1C2513}"/>
    <hyperlink ref="X131" location="A130143116F" display="A130143116F" xr:uid="{8F30090D-D7CF-4EBC-8DA8-4F670CA2E460}"/>
    <hyperlink ref="X132" location="A130143124F" display="A130143124F" xr:uid="{FE33F3BE-A5EA-4D87-B822-49CEF1294F1C}"/>
    <hyperlink ref="X133" location="A130143172X" display="A130143172X" xr:uid="{D7AB59A0-84BD-481C-B172-05812E2F1F3D}"/>
    <hyperlink ref="X134" location="A130143060F" display="A130143060F" xr:uid="{7C49E86C-2769-4FA5-8F4C-099832998B6C}"/>
    <hyperlink ref="X135" location="A130143236X" display="A130143236X" xr:uid="{AE300873-DF79-44BE-BFCB-93AE89EBF6DC}"/>
    <hyperlink ref="X136" location="A130143180X" display="A130143180X" xr:uid="{909BE383-F5D0-43A3-9635-BB233D9719E5}"/>
    <hyperlink ref="X137" location="A130143244X" display="A130143244X" xr:uid="{36E0EFD5-8844-4C96-BC10-02FEA6AD44CC}"/>
    <hyperlink ref="X138" location="A130143068X" display="A130143068X" xr:uid="{63625101-A2C9-4DE5-AC5E-95DCFC848F1B}"/>
    <hyperlink ref="X139" location="A130142980C" display="A130142980C" xr:uid="{891D3B3E-C9BF-492B-8D93-038E7DDEF711}"/>
    <hyperlink ref="X140" location="A130143004L" display="A130143004L" xr:uid="{11DDA081-8EC7-47CC-8161-F6956740292E}"/>
    <hyperlink ref="X142" location="A130143132F" display="A130143132F" xr:uid="{17B61587-595D-4743-832C-2E60FF4CB996}"/>
    <hyperlink ref="X144" location="A130143012L" display="A130143012L" xr:uid="{74F07078-4347-4B3C-A85B-02210C9BABF3}"/>
    <hyperlink ref="X143" location="A130143054K" display="A130143054K" xr:uid="{656A6F3A-B1CA-498D-9498-B99CC05CB9C4}"/>
    <hyperlink ref="X163" location="A130142996W" display="A130142996W" xr:uid="{6EDF01E6-15F5-4CBA-9BC0-FFB0D90CC04A}"/>
    <hyperlink ref="X147" location="A130143188T" display="A130143188T" xr:uid="{557CC99B-944C-46BE-B266-CBD37024E625}"/>
    <hyperlink ref="X148" location="A130143196T" display="A130143196T" xr:uid="{8094BAF9-2E4C-4675-93F4-83A0FD7FA33B}"/>
    <hyperlink ref="X149" location="A130143028F" display="A130143028F" xr:uid="{8EC2ABEB-8B06-4F67-BA39-30A382C14773}"/>
    <hyperlink ref="X150" location="A130142988W" display="A130142988W" xr:uid="{25C3B85E-A879-4B4A-90C3-35995CDBD987}"/>
    <hyperlink ref="X151" location="A130143076X" display="A130143076X" xr:uid="{A521E6AD-B758-42A4-951A-003FBC715C21}"/>
    <hyperlink ref="X152" location="A130143020L" display="A130143020L" xr:uid="{D723DBAD-7EC9-4743-98A5-2744111028A6}"/>
    <hyperlink ref="X153" location="A130143084X" display="A130143084X" xr:uid="{D70110D2-82F7-4D28-8EF1-CB21D1A324CC}"/>
    <hyperlink ref="X154" location="A130143036F" display="A130143036F" xr:uid="{23D4E928-9354-472F-95EF-84FF6DE83DBB}"/>
    <hyperlink ref="X155" location="A130143092X" display="A130143092X" xr:uid="{80DBAC73-3B34-47EE-8063-6D1F3E5710FF}"/>
    <hyperlink ref="X156" location="A130143148X" display="A130143148X" xr:uid="{1B53C901-DB3F-4C09-881E-FA61C0D89EF3}"/>
    <hyperlink ref="X157" location="A130143100L" display="A130143100L" xr:uid="{219EE345-4BDD-452E-8CF7-1181A122D69F}"/>
    <hyperlink ref="X158" location="A130143044F" display="A130143044F" xr:uid="{EAC4A354-6524-453D-AD5A-DBCAACDD8826}"/>
    <hyperlink ref="X159" location="A130143204F" display="A130143204F" xr:uid="{C373F9F7-0727-435A-AA44-2A94870B65E8}"/>
    <hyperlink ref="X160" location="A130143156X" display="A130143156X" xr:uid="{E0BB266E-EEBD-4DEF-86E2-FECC6D7F471D}"/>
    <hyperlink ref="X161" location="A130143164X" display="A130143164X" xr:uid="{6AF96DEE-1E66-4EC7-8CDE-BF5B0BDE8CCC}"/>
    <hyperlink ref="X162" location="A130143252X" display="A130143252X" xr:uid="{BD8CE07E-C9C9-4875-B4F7-6067B74DA8F3}"/>
    <hyperlink ref="AA145" location="A130143420X" display="A130143420X" xr:uid="{F3F0FF3C-9282-4490-88CB-EAF5052D0E1D}"/>
    <hyperlink ref="AA127" location="A130143492K" display="A130143492K" xr:uid="{265447B1-D61B-40B7-A1E5-7686F6592A0A}"/>
    <hyperlink ref="AA128" location="A130143388K" display="A130143388K" xr:uid="{82F095B7-A867-4A90-A5B3-CEAA77D5275A}"/>
    <hyperlink ref="AA129" location="A130143500X" display="A130143500X" xr:uid="{588EF4DB-F38C-4431-92A2-18E1F707C483}"/>
    <hyperlink ref="AA130" location="A130143508T" display="A130143508T" xr:uid="{022C525C-1A08-49E5-9933-109A0B84372C}"/>
    <hyperlink ref="AA131" location="A130143396K" display="A130143396K" xr:uid="{B12477B7-D09F-463A-AACF-04F3042A33B8}"/>
    <hyperlink ref="AA132" location="A130143404X" display="A130143404X" xr:uid="{74148AFB-97D0-49AD-96AE-AEB7556D1312}"/>
    <hyperlink ref="AA133" location="A130143452T" display="A130143452T" xr:uid="{E3BB6D31-5049-4598-9A82-DA9DA10C789D}"/>
    <hyperlink ref="AA134" location="A130143340X" display="A130143340X" xr:uid="{066E1385-BE54-4FA8-A98F-CCFA7A3739A6}"/>
    <hyperlink ref="AA135" location="A130143516T" display="A130143516T" xr:uid="{F2330EE4-A511-444B-BB55-56BFA519B5CB}"/>
    <hyperlink ref="AA136" location="A130143460T" display="A130143460T" xr:uid="{24D8E910-719C-4F4E-AD38-F87F00170FF5}"/>
    <hyperlink ref="AA137" location="A130143524T" display="A130143524T" xr:uid="{B924CC65-DCE2-46A6-A2FA-F4EFC2DE2457}"/>
    <hyperlink ref="AA138" location="A130143348T" display="A130143348T" xr:uid="{419C553C-3990-41DD-9675-A9A45258710B}"/>
    <hyperlink ref="AA139" location="A130143260X" display="A130143260X" xr:uid="{52F93FA6-81B3-435D-BEEA-DBF8F98E358F}"/>
    <hyperlink ref="AA140" location="A130143284T" display="A130143284T" xr:uid="{79A7BCB4-DB19-4B4B-8A5D-8CC5C7D39CEC}"/>
    <hyperlink ref="AA142" location="A130143412X" display="A130143412X" xr:uid="{A4579F55-D5ED-46BC-8A62-F9B385DF5D5B}"/>
    <hyperlink ref="AA144" location="A130143292T" display="A130143292T" xr:uid="{286C1A1B-9F9E-4C91-B9A8-33A14FF71E3C}"/>
    <hyperlink ref="AA143" location="A130143334C" display="A130143334C" xr:uid="{D62D8F2D-F55D-4A50-B94C-5D4E417E12F6}"/>
    <hyperlink ref="AA163" location="A130143276T" display="A130143276T" xr:uid="{C661AEF2-67CC-4E18-AAA7-F73A30B9FF79}"/>
    <hyperlink ref="AA147" location="A130143468K" display="A130143468K" xr:uid="{184160F5-11F1-446D-AE6B-09471EA45CF5}"/>
    <hyperlink ref="AA148" location="A130143476K" display="A130143476K" xr:uid="{1FC71B40-975B-4381-9B72-D2E2E33A8E3C}"/>
    <hyperlink ref="AA149" location="A130143308X" display="A130143308X" xr:uid="{9ED3EF57-2A08-4851-822E-C03B9EC0F376}"/>
    <hyperlink ref="AA150" location="A130143268T" display="A130143268T" xr:uid="{AF1A34E8-E148-488F-B6A8-A245DDF97B8D}"/>
    <hyperlink ref="AA151" location="A130143356T" display="A130143356T" xr:uid="{2724BB10-6097-4794-BB86-82D212F2F226}"/>
    <hyperlink ref="AA152" location="A130143300F" display="A130143300F" xr:uid="{C2943132-9AD1-49A7-A43B-A1FD37DC237A}"/>
    <hyperlink ref="AA153" location="A130143364T" display="A130143364T" xr:uid="{11E0B2A1-31C8-4673-B7CC-290C5EAAF214}"/>
    <hyperlink ref="AA154" location="A130143316X" display="A130143316X" xr:uid="{A8ED8147-997C-47BF-BEC2-F0C6C003E49B}"/>
    <hyperlink ref="AA155" location="A130143372T" display="A130143372T" xr:uid="{683F4E09-BA34-4D32-BAEB-FC9014932AE2}"/>
    <hyperlink ref="AA156" location="A130143428T" display="A130143428T" xr:uid="{506813BA-2EF6-4D38-B241-49EB5272DF1F}"/>
    <hyperlink ref="AA157" location="A130143380T" display="A130143380T" xr:uid="{5E117090-5D5A-4F5D-BF19-76ED79B66955}"/>
    <hyperlink ref="AA158" location="A130143324X" display="A130143324X" xr:uid="{7AC46B71-5340-4810-A81E-E21A5FF1FC38}"/>
    <hyperlink ref="AA159" location="A130143484K" display="A130143484K" xr:uid="{05359498-9018-445B-96BF-4461B69FBF2C}"/>
    <hyperlink ref="AA160" location="A130143436T" display="A130143436T" xr:uid="{86F1DB9C-5E1D-4B3B-87B8-C1F96569B065}"/>
    <hyperlink ref="AA161" location="A130143444T" display="A130143444T" xr:uid="{B04D6F1E-B768-4ADC-AB48-25FE76FA912A}"/>
    <hyperlink ref="AA162" location="A130143532T" display="A130143532T" xr:uid="{8168DCF0-BCF9-4EE3-9440-1434405B3CE9}"/>
    <hyperlink ref="AD145" location="A130142300L" display="A130142300L" xr:uid="{0E211898-573D-4278-A1E1-9D85D96F7635}"/>
    <hyperlink ref="AD127" location="A130142372X" display="A130142372X" xr:uid="{23C52F51-7DA7-4CC4-BF95-422C8C055169}"/>
    <hyperlink ref="AD128" location="A130142268X" display="A130142268X" xr:uid="{36AB67D5-D970-463B-A878-EED6B2EDA412}"/>
    <hyperlink ref="AD129" location="A130142380X" display="A130142380X" xr:uid="{32B63788-6F07-445D-8A5D-1B4D2C3B0E7F}"/>
    <hyperlink ref="AD130" location="A130142388T" display="A130142388T" xr:uid="{1579C667-9BB4-4DAC-BE35-4963A072F664}"/>
    <hyperlink ref="AD131" location="A130142276X" display="A130142276X" xr:uid="{5ED213C8-FE3C-4127-A811-564E9BA7BF90}"/>
    <hyperlink ref="AD132" location="A130142284X" display="A130142284X" xr:uid="{F73CC644-A00A-4B02-B50E-CAE629A3068E}"/>
    <hyperlink ref="AD133" location="A130142332F" display="A130142332F" xr:uid="{69A4649E-83DC-4A52-96DD-204D7A26A40C}"/>
    <hyperlink ref="AD134" location="A130142220L" display="A130142220L" xr:uid="{7D8F7001-8F67-4DD9-9FAB-A75E7C5A9B56}"/>
    <hyperlink ref="AD135" location="A130142396T" display="A130142396T" xr:uid="{758B55A6-B8C7-457E-9607-100A2A528C17}"/>
    <hyperlink ref="AD136" location="A130142340F" display="A130142340F" xr:uid="{BBEB6620-3DA8-4E65-BA10-0D957FFBAE06}"/>
    <hyperlink ref="AD137" location="A130142404F" display="A130142404F" xr:uid="{5AAAC6F1-D646-4650-8A12-42175229FCBB}"/>
    <hyperlink ref="AD138" location="A130142228F" display="A130142228F" xr:uid="{B68F08C4-28B4-49DC-9526-E04665943963}"/>
    <hyperlink ref="AD139" location="A130142140L" display="A130142140L" xr:uid="{0610D4E6-0069-4AEE-B5B1-3695C0078CC6}"/>
    <hyperlink ref="AD140" location="A130142164F" display="A130142164F" xr:uid="{3DE37181-DBDA-4241-8F51-41C85F05AC56}"/>
    <hyperlink ref="AD142" location="A130142292X" display="A130142292X" xr:uid="{B981F04A-9DE2-4692-A8C2-81A7A566E99D}"/>
    <hyperlink ref="AD144" location="A130142172F" display="A130142172F" xr:uid="{7C3A25D0-407E-4D3D-86FB-48289794353E}"/>
    <hyperlink ref="AD143" location="A130142214T" display="A130142214T" xr:uid="{8A1A84A2-CA6F-4DB8-A19B-FC5A709DD628}"/>
    <hyperlink ref="AD163" location="A130142156F" display="A130142156F" xr:uid="{155FC932-402B-471C-B0E9-1846AF629635}"/>
    <hyperlink ref="AD147" location="A130142348X" display="A130142348X" xr:uid="{40237C43-5DBA-4775-AD04-835BD6A27993}"/>
    <hyperlink ref="AD148" location="A130142356X" display="A130142356X" xr:uid="{FA6F3455-A15F-400B-8CEA-E142BEE2CD0F}"/>
    <hyperlink ref="AD149" location="A130142188X" display="A130142188X" xr:uid="{1A715A4D-1263-4376-97E7-9212025097C6}"/>
    <hyperlink ref="AD150" location="A130142148F" display="A130142148F" xr:uid="{B5076F32-16CA-4864-A504-DDF8E50C9782}"/>
    <hyperlink ref="AD151" location="A130142236F" display="A130142236F" xr:uid="{1D934849-B084-4E5D-A529-292DB9C13840}"/>
    <hyperlink ref="AD152" location="A130142180F" display="A130142180F" xr:uid="{80A5CD87-114C-4BCF-A004-C1739FF0F1D4}"/>
    <hyperlink ref="AD153" location="A130142244F" display="A130142244F" xr:uid="{139BD916-6112-4E26-81F7-15BCE42115F9}"/>
    <hyperlink ref="AD154" location="A130142196X" display="A130142196X" xr:uid="{581DEE32-B42C-4754-A9DE-A63234266179}"/>
    <hyperlink ref="AD155" location="A130142252F" display="A130142252F" xr:uid="{57ACA40C-C8CD-481C-9B3A-03ABB6E1D3DA}"/>
    <hyperlink ref="AD156" location="A130142308F" display="A130142308F" xr:uid="{FC6495B4-7A55-4ABB-834D-1F6E1ECD9B64}"/>
    <hyperlink ref="AD157" location="A130142260F" display="A130142260F" xr:uid="{73AB0A65-217A-4BFA-A1A9-3C8971117D85}"/>
    <hyperlink ref="AD158" location="A130142204L" display="A130142204L" xr:uid="{B8D7524C-8380-4491-9564-04B8D13A0388}"/>
    <hyperlink ref="AD159" location="A130142364X" display="A130142364X" xr:uid="{5DE2E13B-16DC-444B-829C-A1AC792AE808}"/>
    <hyperlink ref="AD160" location="A130142316F" display="A130142316F" xr:uid="{FF8B834E-B9DF-4ACB-BD91-0A8663F02D53}"/>
    <hyperlink ref="AD161" location="A130142324F" display="A130142324F" xr:uid="{9ACD436C-ED61-4E62-B351-B16AE4E5F146}"/>
    <hyperlink ref="AD162" location="A130142412F" display="A130142412F" xr:uid="{63768013-F5C1-421E-9831-4697C5BA0CB5}"/>
    <hyperlink ref="D145" location="A130126900T" display="A130126900T" xr:uid="{3315BE4E-511B-4912-986C-F2A2ACC048ED}"/>
    <hyperlink ref="D127" location="A130126972C" display="A130126972C" xr:uid="{6F9CA4DE-73A4-4BCE-A587-E0C081DD366C}"/>
    <hyperlink ref="D128" location="A130126868C" display="A130126868C" xr:uid="{FDA291DB-436E-4329-8984-E4FA4ACD0A89}"/>
    <hyperlink ref="D129" location="A130126980C" display="A130126980C" xr:uid="{DCF2A9DD-AC75-4800-9B99-F313AA4BAB26}"/>
    <hyperlink ref="D130" location="A130126988W" display="A130126988W" xr:uid="{6A4E20A4-9659-43D0-985A-7FE0C994E360}"/>
    <hyperlink ref="D131" location="A130126876C" display="A130126876C" xr:uid="{4F1CAA7C-ADD1-4B83-B298-98084BEF9ABD}"/>
    <hyperlink ref="D132" location="A130126884C" display="A130126884C" xr:uid="{DF3CC303-C3FC-4921-AFEF-38A0D763AA1D}"/>
    <hyperlink ref="D133" location="A130126932K" display="A130126932K" xr:uid="{051EF056-0E91-4211-B903-B2B5DF6E36E5}"/>
    <hyperlink ref="D134" location="A130126820T" display="A130126820T" xr:uid="{0A8BAF08-46B8-4932-BBAB-252B98AF65BE}"/>
    <hyperlink ref="D135" location="A130126996W" display="A130126996W" xr:uid="{7E46E020-10E0-4C52-8B85-22210AFAC58B}"/>
    <hyperlink ref="D136" location="A130126940K" display="A130126940K" xr:uid="{4A2E2FDD-FD26-47A8-89A6-AF8045E2F40B}"/>
    <hyperlink ref="D137" location="A130127004L" display="A130127004L" xr:uid="{6D7F147C-11E8-4D7B-AE6B-16A013860071}"/>
    <hyperlink ref="D138" location="A130126828K" display="A130126828K" xr:uid="{48BD8D84-CCB6-4B31-814A-2F6BF17B11C8}"/>
    <hyperlink ref="D139" location="A130126740T" display="A130126740T" xr:uid="{B2615C8D-530F-4376-A088-41FA5E70F987}"/>
    <hyperlink ref="D140" location="A130126764K" display="A130126764K" xr:uid="{A7B8C22A-B1E3-4DB6-8D09-A1C2A681FCEE}"/>
    <hyperlink ref="D142" location="A130126892C" display="A130126892C" xr:uid="{2BF71C70-2CEC-4F45-BFF7-4C20E403766C}"/>
    <hyperlink ref="D144" location="A130126772K" display="A130126772K" xr:uid="{AD3F1365-019D-4B33-ACB1-E0219FF2E806}"/>
    <hyperlink ref="D143" location="A130126814W" display="A130126814W" xr:uid="{4BE17A09-4843-4EE1-B02D-383761E64B52}"/>
    <hyperlink ref="D163" location="A130126756K" display="A130126756K" xr:uid="{EE22FFA6-7789-4FF6-BCF6-5BF21D178E47}"/>
    <hyperlink ref="D147" location="A130126948C" display="A130126948C" xr:uid="{91BB5083-311F-4B17-BF33-0078BE4404DD}"/>
    <hyperlink ref="D148" location="A130126956C" display="A130126956C" xr:uid="{BED36B79-4C5D-47EC-8211-090E057F7582}"/>
    <hyperlink ref="D149" location="A130126788C" display="A130126788C" xr:uid="{4DB25AD9-8487-4AE8-B241-C9065F92E348}"/>
    <hyperlink ref="D150" location="A130126748K" display="A130126748K" xr:uid="{E9267FE4-BEAE-41D1-B961-4982C0867D00}"/>
    <hyperlink ref="D151" location="A130126836K" display="A130126836K" xr:uid="{DCC81611-AAA6-49AC-81C5-908D2BDBAA71}"/>
    <hyperlink ref="D152" location="A130126780K" display="A130126780K" xr:uid="{3103DEA1-AC79-4C64-99D0-72FAC13AF89B}"/>
    <hyperlink ref="D153" location="A130126844K" display="A130126844K" xr:uid="{6E47A349-9318-4F5B-9AB8-BCD45245A70C}"/>
    <hyperlink ref="D154" location="A130126796C" display="A130126796C" xr:uid="{B319D65C-457A-44A4-8016-52D28CC3B501}"/>
    <hyperlink ref="D155" location="A130126852K" display="A130126852K" xr:uid="{9388BA7C-D898-4DDD-ACF6-9102C978BF7F}"/>
    <hyperlink ref="D156" location="A130126908K" display="A130126908K" xr:uid="{DDFC9E47-26BE-413E-9318-2303FC534D17}"/>
    <hyperlink ref="D157" location="A130126860K" display="A130126860K" xr:uid="{0F7F7D29-A98A-47B2-8CDA-77B122D5D00D}"/>
    <hyperlink ref="D158" location="A130126804T" display="A130126804T" xr:uid="{342C8324-09EB-452D-BAA2-C39FD5DB0C36}"/>
    <hyperlink ref="D159" location="A130126964C" display="A130126964C" xr:uid="{A17BD27F-F672-4DE2-8D9A-A34CF6101FEC}"/>
    <hyperlink ref="D160" location="A130126916K" display="A130126916K" xr:uid="{58D54C93-9549-4E76-8498-F24374EE687F}"/>
    <hyperlink ref="D161" location="A130126924K" display="A130126924K" xr:uid="{A63953BB-BA0A-490F-BB66-C10DA24C1959}"/>
    <hyperlink ref="D162" location="A130127012L" display="A130127012L" xr:uid="{A99F1300-86D6-4843-A2C7-9A76F5A6F31A}"/>
    <hyperlink ref="E145" location="A130157140R" display="A130157140R" xr:uid="{54C1F23E-27C5-4353-BBBF-5426793F26FE}"/>
    <hyperlink ref="E127" location="A130157212R" display="A130157212R" xr:uid="{51FA46D8-6383-4720-B7C3-337BD243D666}"/>
    <hyperlink ref="E128" location="A130157108R" display="A130157108R" xr:uid="{9778ADBC-8679-4DE3-B0E3-2953E98EA59A}"/>
    <hyperlink ref="E129" location="A130157220R" display="A130157220R" xr:uid="{DB9F761F-3FB3-45E0-BE40-3DBDCC921B78}"/>
    <hyperlink ref="E130" location="A130157228J" display="A130157228J" xr:uid="{BBC4E00A-BC66-4D0F-BC34-6288B3E4369A}"/>
    <hyperlink ref="E131" location="A130157116R" display="A130157116R" xr:uid="{7935F87A-2F2F-453E-BC09-B25C6291A9A4}"/>
    <hyperlink ref="E132" location="A130157124R" display="A130157124R" xr:uid="{238C65BD-BD77-4A3B-859C-110D4462AD88}"/>
    <hyperlink ref="E133" location="A130157172J" display="A130157172J" xr:uid="{842FD90E-07F3-4DDA-8363-F7F4BB823364}"/>
    <hyperlink ref="E134" location="A130157060R" display="A130157060R" xr:uid="{5EAA8D6A-E82D-4CCF-BA19-65E7E16DFBCC}"/>
    <hyperlink ref="E135" location="A130157236J" display="A130157236J" xr:uid="{61C75F33-DE73-4952-8F4B-B03437C970DF}"/>
    <hyperlink ref="E136" location="A130157180J" display="A130157180J" xr:uid="{9F7C8050-26EF-4DD7-BD6A-898DCEC001DA}"/>
    <hyperlink ref="E137" location="A130157244J" display="A130157244J" xr:uid="{6D4CDEF3-E326-4626-B41A-7664EE2B1A30}"/>
    <hyperlink ref="E138" location="A130157068J" display="A130157068J" xr:uid="{AD66DC01-C066-46A5-AB68-BA51D56F48F0}"/>
    <hyperlink ref="E139" location="A130156980L" display="A130156980L" xr:uid="{FCE862FB-FDCD-4AC9-80C9-D41AE647F8B2}"/>
    <hyperlink ref="E140" location="A130157004W" display="A130157004W" xr:uid="{BE0C103C-75E4-4579-817B-F31F1AB505B6}"/>
    <hyperlink ref="E142" location="A130157132R" display="A130157132R" xr:uid="{1296A9CB-980A-4140-8E18-F3B2749BBDF7}"/>
    <hyperlink ref="E144" location="A130157012W" display="A130157012W" xr:uid="{82BDB43C-94FA-4540-B80D-B31C064FC9EA}"/>
    <hyperlink ref="E143" location="A130157054V" display="A130157054V" xr:uid="{B26ADC40-BD9F-4AB1-B0C2-C54F761B1DF8}"/>
    <hyperlink ref="E163" location="A130156996F" display="A130156996F" xr:uid="{7FCE867A-0F99-49D9-B573-37A33D626649}"/>
    <hyperlink ref="E147" location="A130157188A" display="A130157188A" xr:uid="{CB90CFCA-9528-4759-9E15-D1C7C154D5D3}"/>
    <hyperlink ref="E148" location="A130157196A" display="A130157196A" xr:uid="{739AEC6D-2AE2-43C8-B241-63C72C0C2CF0}"/>
    <hyperlink ref="E149" location="A130157028R" display="A130157028R" xr:uid="{EB809DC4-516A-4ADC-83EE-967D68B49B15}"/>
    <hyperlink ref="E150" location="A130156988F" display="A130156988F" xr:uid="{BAB108E6-D432-4848-8FC8-AF42991A2A89}"/>
    <hyperlink ref="E151" location="A130157076J" display="A130157076J" xr:uid="{D536ABA2-36BB-4F05-A9D5-55E44929D8EB}"/>
    <hyperlink ref="E152" location="A130157020W" display="A130157020W" xr:uid="{50A713D1-BAE5-417E-AF25-5752024841CF}"/>
    <hyperlink ref="E153" location="A130157084J" display="A130157084J" xr:uid="{139C1F0B-FF5E-448A-9B98-9EF831A2D822}"/>
    <hyperlink ref="E154" location="A130157036R" display="A130157036R" xr:uid="{2D9EA979-D1F5-488D-A545-4C313C5BB0EA}"/>
    <hyperlink ref="E155" location="A130157092J" display="A130157092J" xr:uid="{498C5394-1D7E-400D-957F-26A266C3E107}"/>
    <hyperlink ref="E156" location="A130157148J" display="A130157148J" xr:uid="{01749C73-E0F5-450A-89FB-C6A595E884A8}"/>
    <hyperlink ref="E157" location="A130157100W" display="A130157100W" xr:uid="{56E68E7A-25C7-450E-BAD0-007F3EE0AC0C}"/>
    <hyperlink ref="E158" location="A130157044R" display="A130157044R" xr:uid="{8F6D852D-1682-4ECD-BC69-652C3BA6A006}"/>
    <hyperlink ref="E159" location="A130157204R" display="A130157204R" xr:uid="{73EBEE87-A93C-40EC-8D7F-DE4C87CCC611}"/>
    <hyperlink ref="E160" location="A130157156J" display="A130157156J" xr:uid="{87D3AC99-611A-4B0F-8EAE-461DAE542E1A}"/>
    <hyperlink ref="E161" location="A130157164J" display="A130157164J" xr:uid="{B1BD35F9-A0EB-4761-B35A-24F3BA072B6B}"/>
    <hyperlink ref="E162" location="A130157252J" display="A130157252J" xr:uid="{A4F74A5C-DC5B-48BA-8059-45C6360EBB12}"/>
    <hyperlink ref="F145" location="A130142020V" display="A130142020V" xr:uid="{9119C778-9710-4BD2-BA87-5F72503FD2D2}"/>
    <hyperlink ref="F127" location="A130142092F" display="A130142092F" xr:uid="{3FBA8FC9-7967-4E7F-A35E-8B8724A5EE15}"/>
    <hyperlink ref="F128" location="A130141988C" display="A130141988C" xr:uid="{4714D706-B798-40EB-87AD-9CBAC602771B}"/>
    <hyperlink ref="F129" location="A130142100V" display="A130142100V" xr:uid="{42105FEF-9209-4C08-9FFF-B1DDE0ECA99A}"/>
    <hyperlink ref="F130" location="A130142108L" display="A130142108L" xr:uid="{3CA8FC31-8BCC-47B8-AF0B-1DAD7B08F22B}"/>
    <hyperlink ref="F131" location="A130141996C" display="A130141996C" xr:uid="{DDC86E94-1979-48E8-9275-306C9A0792D2}"/>
    <hyperlink ref="F132" location="A130142004V" display="A130142004V" xr:uid="{60D73DDF-2C86-4E9F-8B67-3030FDA88BBA}"/>
    <hyperlink ref="F133" location="A130142052L" display="A130142052L" xr:uid="{5535A97C-BBBA-4277-BE41-E3F06703EDF8}"/>
    <hyperlink ref="F134" location="A130141940T" display="A130141940T" xr:uid="{30BEDA13-3D37-4E0A-B221-951ECD92D6B1}"/>
    <hyperlink ref="F135" location="A130142116L" display="A130142116L" xr:uid="{E2050A16-487E-4CE3-8C27-090546C43041}"/>
    <hyperlink ref="F136" location="A130142060L" display="A130142060L" xr:uid="{4C192F01-2F82-41CB-A93D-FD545F94A400}"/>
    <hyperlink ref="F137" location="A130142124L" display="A130142124L" xr:uid="{2A562C74-35AD-48B4-B6F5-AC950A3217FE}"/>
    <hyperlink ref="F138" location="A130141948K" display="A130141948K" xr:uid="{23E85889-B63F-4CAC-9B2C-94DE1497B7E6}"/>
    <hyperlink ref="F139" location="A130141860T" display="A130141860T" xr:uid="{6690D557-2DB4-4277-81B4-9C12308B493F}"/>
    <hyperlink ref="F140" location="A130141884K" display="A130141884K" xr:uid="{1B0E5F4D-D080-4957-ADAB-05D8488B8D61}"/>
    <hyperlink ref="F142" location="A130142012V" display="A130142012V" xr:uid="{41950AE2-4A72-4B69-BF53-F017FEC9A33B}"/>
    <hyperlink ref="F144" location="A130141892K" display="A130141892K" xr:uid="{2A08A1C2-9DB5-4F63-AA0F-F3943973F2A3}"/>
    <hyperlink ref="F143" location="A130141934W" display="A130141934W" xr:uid="{5BCB9540-80AD-4206-A02F-E7E35E4E8F01}"/>
    <hyperlink ref="F163" location="A130141876K" display="A130141876K" xr:uid="{DB69ECED-B1AA-4F8B-9677-A48D2C4B9379}"/>
    <hyperlink ref="F147" location="A130142068F" display="A130142068F" xr:uid="{DCDEAE07-0C53-4679-9B6C-2C9D70937341}"/>
    <hyperlink ref="F148" location="A130142076F" display="A130142076F" xr:uid="{815631B4-6A20-4231-A389-D39643943774}"/>
    <hyperlink ref="F149" location="A130141908T" display="A130141908T" xr:uid="{DFAC2210-71EF-4B6E-B41F-C3E0A45BB6B7}"/>
    <hyperlink ref="F150" location="A130141868K" display="A130141868K" xr:uid="{94F43EA6-BAEC-454C-8556-C058C750A735}"/>
    <hyperlink ref="F151" location="A130141956K" display="A130141956K" xr:uid="{8206B957-BA2F-44F6-B292-5A8C60A68616}"/>
    <hyperlink ref="F152" location="A130141900X" display="A130141900X" xr:uid="{1D60FD26-DEA2-49A6-9B06-B797AF2BB301}"/>
    <hyperlink ref="F153" location="A130141964K" display="A130141964K" xr:uid="{9EF0E202-316A-4EDC-9FAE-859ABE4E88DD}"/>
    <hyperlink ref="F154" location="A130141916T" display="A130141916T" xr:uid="{457FE683-1779-473C-8FFE-FC78BFCBF1DF}"/>
    <hyperlink ref="F155" location="A130141972K" display="A130141972K" xr:uid="{CAB6B9DF-CB67-473B-9EAF-628DFE6AC059}"/>
    <hyperlink ref="F156" location="A130142028L" display="A130142028L" xr:uid="{C7B91408-D5C5-4D7B-B3B0-9EE56B97B785}"/>
    <hyperlink ref="F157" location="A130141980K" display="A130141980K" xr:uid="{1790F6DF-9BBE-46B8-9892-FB5AD388B439}"/>
    <hyperlink ref="F158" location="A130141924T" display="A130141924T" xr:uid="{90339A83-D7AE-4949-B7C8-C42582939B0D}"/>
    <hyperlink ref="F159" location="A130142084F" display="A130142084F" xr:uid="{E723DF02-E463-401D-8DA9-F77CFFBD2E2E}"/>
    <hyperlink ref="F160" location="A130142036L" display="A130142036L" xr:uid="{6DEBC176-E057-4124-A45D-53E92A9FFF1E}"/>
    <hyperlink ref="F161" location="A130142044L" display="A130142044L" xr:uid="{E57AF5DF-0390-41BB-9D48-0EB4EF049193}"/>
    <hyperlink ref="F162" location="A130142132L" display="A130142132L" xr:uid="{F22F380B-8580-462E-BF88-7269A93D73E3}"/>
  </hyperlinks>
  <pageMargins left="0.74803149606299213" right="0.74803149606299213" top="0.98425196850393704" bottom="0.98425196850393704" header="0.51181102362204722" footer="0.51181102362204722"/>
  <pageSetup paperSize="8" scale="62" fitToHeight="0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M1483"/>
  <sheetViews>
    <sheetView showGridLines="0" workbookViewId="0">
      <pane ySplit="11" topLeftCell="A12" activePane="bottomLeft" state="frozen"/>
      <selection pane="bottomLeft"/>
    </sheetView>
  </sheetViews>
  <sheetFormatPr defaultColWidth="7.7109375" defaultRowHeight="11.25"/>
  <cols>
    <col min="1" max="1" width="17.85546875" style="11" customWidth="1"/>
    <col min="2" max="2" width="19.140625" style="11" customWidth="1"/>
    <col min="3" max="3" width="30.7109375" style="11" customWidth="1"/>
    <col min="4" max="4" width="7.7109375" style="11"/>
    <col min="5" max="5" width="11" style="11" bestFit="1" customWidth="1"/>
    <col min="6" max="11" width="7.7109375" style="11"/>
    <col min="12" max="12" width="9.7109375" style="11" customWidth="1"/>
    <col min="13" max="25" width="7.7109375" style="11"/>
    <col min="26" max="26" width="7.7109375" style="11" customWidth="1"/>
    <col min="27" max="16384" width="7.7109375" style="11"/>
  </cols>
  <sheetData>
    <row r="2" spans="1:13" ht="12.75">
      <c r="B2" s="13" t="s">
        <v>2954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</row>
    <row r="3" spans="1:13"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</row>
    <row r="4" spans="1:13"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</row>
    <row r="5" spans="1:13" ht="15.75">
      <c r="B5" s="14" t="s">
        <v>2955</v>
      </c>
    </row>
    <row r="6" spans="1:13" ht="15.75" customHeight="1">
      <c r="B6" s="86" t="s">
        <v>2956</v>
      </c>
      <c r="C6" s="86"/>
      <c r="D6" s="86"/>
      <c r="E6" s="86"/>
      <c r="F6" s="86"/>
      <c r="G6" s="86"/>
      <c r="H6" s="86"/>
      <c r="I6" s="86"/>
      <c r="J6" s="86"/>
      <c r="K6" s="86"/>
      <c r="L6" s="86"/>
    </row>
    <row r="8" spans="1:13" ht="15">
      <c r="D8" s="16" t="s">
        <v>2958</v>
      </c>
    </row>
    <row r="9" spans="1:13" s="17" customFormat="1"/>
    <row r="10" spans="1:13" ht="22.5" customHeight="1">
      <c r="A10" s="18" t="s">
        <v>2959</v>
      </c>
      <c r="B10" s="18"/>
      <c r="C10" s="18"/>
      <c r="D10" s="18" t="s">
        <v>251</v>
      </c>
      <c r="E10" s="18" t="s">
        <v>258</v>
      </c>
      <c r="F10" s="18" t="s">
        <v>255</v>
      </c>
      <c r="G10" s="18" t="s">
        <v>256</v>
      </c>
      <c r="H10" s="18" t="s">
        <v>2960</v>
      </c>
      <c r="I10" s="18" t="s">
        <v>250</v>
      </c>
      <c r="J10" s="18" t="s">
        <v>252</v>
      </c>
      <c r="K10" s="18" t="s">
        <v>2961</v>
      </c>
      <c r="L10" s="18" t="s">
        <v>254</v>
      </c>
    </row>
    <row r="12" spans="1:13">
      <c r="A12" s="11" t="s">
        <v>0</v>
      </c>
      <c r="D12" s="11" t="s">
        <v>260</v>
      </c>
      <c r="E12" s="19" t="s">
        <v>262</v>
      </c>
      <c r="F12" s="10">
        <v>42036</v>
      </c>
      <c r="G12" s="10">
        <v>44958</v>
      </c>
      <c r="H12" s="11">
        <v>9</v>
      </c>
      <c r="I12" s="20" t="s">
        <v>259</v>
      </c>
      <c r="J12" s="11" t="s">
        <v>261</v>
      </c>
      <c r="K12" s="11" t="s">
        <v>3037</v>
      </c>
      <c r="L12" s="11">
        <v>2</v>
      </c>
    </row>
    <row r="13" spans="1:13">
      <c r="A13" s="11" t="s">
        <v>1</v>
      </c>
      <c r="D13" s="11" t="s">
        <v>260</v>
      </c>
      <c r="E13" s="19" t="s">
        <v>263</v>
      </c>
      <c r="F13" s="10">
        <v>42036</v>
      </c>
      <c r="G13" s="10">
        <v>44958</v>
      </c>
      <c r="H13" s="11">
        <v>9</v>
      </c>
      <c r="I13" s="20" t="s">
        <v>259</v>
      </c>
      <c r="J13" s="11" t="s">
        <v>261</v>
      </c>
      <c r="K13" s="11" t="s">
        <v>3037</v>
      </c>
      <c r="L13" s="11">
        <v>2</v>
      </c>
    </row>
    <row r="14" spans="1:13">
      <c r="A14" s="11" t="s">
        <v>2</v>
      </c>
      <c r="D14" s="11" t="s">
        <v>260</v>
      </c>
      <c r="E14" s="19" t="s">
        <v>264</v>
      </c>
      <c r="F14" s="10">
        <v>42036</v>
      </c>
      <c r="G14" s="10">
        <v>44958</v>
      </c>
      <c r="H14" s="11">
        <v>9</v>
      </c>
      <c r="I14" s="20" t="s">
        <v>259</v>
      </c>
      <c r="J14" s="11" t="s">
        <v>261</v>
      </c>
      <c r="K14" s="11" t="s">
        <v>3037</v>
      </c>
      <c r="L14" s="11">
        <v>2</v>
      </c>
    </row>
    <row r="15" spans="1:13">
      <c r="A15" s="11" t="s">
        <v>3</v>
      </c>
      <c r="D15" s="11" t="s">
        <v>260</v>
      </c>
      <c r="E15" s="19" t="s">
        <v>265</v>
      </c>
      <c r="F15" s="10">
        <v>42036</v>
      </c>
      <c r="G15" s="10">
        <v>44958</v>
      </c>
      <c r="H15" s="11">
        <v>9</v>
      </c>
      <c r="I15" s="20" t="s">
        <v>259</v>
      </c>
      <c r="J15" s="11" t="s">
        <v>261</v>
      </c>
      <c r="K15" s="11" t="s">
        <v>3037</v>
      </c>
      <c r="L15" s="11">
        <v>2</v>
      </c>
    </row>
    <row r="16" spans="1:13">
      <c r="A16" s="11" t="s">
        <v>4</v>
      </c>
      <c r="D16" s="11" t="s">
        <v>260</v>
      </c>
      <c r="E16" s="19" t="s">
        <v>266</v>
      </c>
      <c r="F16" s="10">
        <v>42036</v>
      </c>
      <c r="G16" s="10">
        <v>44958</v>
      </c>
      <c r="H16" s="11">
        <v>9</v>
      </c>
      <c r="I16" s="20" t="s">
        <v>259</v>
      </c>
      <c r="J16" s="11" t="s">
        <v>261</v>
      </c>
      <c r="K16" s="11" t="s">
        <v>3037</v>
      </c>
      <c r="L16" s="11">
        <v>2</v>
      </c>
    </row>
    <row r="17" spans="1:12">
      <c r="A17" s="11" t="s">
        <v>5</v>
      </c>
      <c r="D17" s="11" t="s">
        <v>260</v>
      </c>
      <c r="E17" s="19" t="s">
        <v>267</v>
      </c>
      <c r="F17" s="10">
        <v>42036</v>
      </c>
      <c r="G17" s="10">
        <v>44958</v>
      </c>
      <c r="H17" s="11">
        <v>9</v>
      </c>
      <c r="I17" s="20" t="s">
        <v>259</v>
      </c>
      <c r="J17" s="11" t="s">
        <v>261</v>
      </c>
      <c r="K17" s="11" t="s">
        <v>3037</v>
      </c>
      <c r="L17" s="11">
        <v>2</v>
      </c>
    </row>
    <row r="18" spans="1:12">
      <c r="A18" s="11" t="s">
        <v>6</v>
      </c>
      <c r="D18" s="11" t="s">
        <v>260</v>
      </c>
      <c r="E18" s="19" t="s">
        <v>268</v>
      </c>
      <c r="F18" s="10">
        <v>42036</v>
      </c>
      <c r="G18" s="10">
        <v>44958</v>
      </c>
      <c r="H18" s="11">
        <v>9</v>
      </c>
      <c r="I18" s="20" t="s">
        <v>259</v>
      </c>
      <c r="J18" s="11" t="s">
        <v>261</v>
      </c>
      <c r="K18" s="11" t="s">
        <v>3037</v>
      </c>
      <c r="L18" s="11">
        <v>2</v>
      </c>
    </row>
    <row r="19" spans="1:12">
      <c r="A19" s="11" t="s">
        <v>7</v>
      </c>
      <c r="D19" s="11" t="s">
        <v>260</v>
      </c>
      <c r="E19" s="19" t="s">
        <v>269</v>
      </c>
      <c r="F19" s="10">
        <v>42036</v>
      </c>
      <c r="G19" s="10">
        <v>44958</v>
      </c>
      <c r="H19" s="11">
        <v>9</v>
      </c>
      <c r="I19" s="20" t="s">
        <v>259</v>
      </c>
      <c r="J19" s="11" t="s">
        <v>261</v>
      </c>
      <c r="K19" s="11" t="s">
        <v>3037</v>
      </c>
      <c r="L19" s="11">
        <v>2</v>
      </c>
    </row>
    <row r="20" spans="1:12">
      <c r="A20" s="11" t="s">
        <v>8</v>
      </c>
      <c r="D20" s="11" t="s">
        <v>260</v>
      </c>
      <c r="E20" s="19" t="s">
        <v>270</v>
      </c>
      <c r="F20" s="10">
        <v>42036</v>
      </c>
      <c r="G20" s="10">
        <v>44958</v>
      </c>
      <c r="H20" s="11">
        <v>9</v>
      </c>
      <c r="I20" s="20" t="s">
        <v>259</v>
      </c>
      <c r="J20" s="11" t="s">
        <v>261</v>
      </c>
      <c r="K20" s="11" t="s">
        <v>3037</v>
      </c>
      <c r="L20" s="11">
        <v>2</v>
      </c>
    </row>
    <row r="21" spans="1:12">
      <c r="A21" s="11" t="s">
        <v>9</v>
      </c>
      <c r="D21" s="11" t="s">
        <v>260</v>
      </c>
      <c r="E21" s="19" t="s">
        <v>271</v>
      </c>
      <c r="F21" s="10">
        <v>42036</v>
      </c>
      <c r="G21" s="10">
        <v>44958</v>
      </c>
      <c r="H21" s="11">
        <v>9</v>
      </c>
      <c r="I21" s="20" t="s">
        <v>259</v>
      </c>
      <c r="J21" s="11" t="s">
        <v>261</v>
      </c>
      <c r="K21" s="11" t="s">
        <v>3037</v>
      </c>
      <c r="L21" s="11">
        <v>2</v>
      </c>
    </row>
    <row r="22" spans="1:12">
      <c r="A22" s="11" t="s">
        <v>10</v>
      </c>
      <c r="D22" s="11" t="s">
        <v>260</v>
      </c>
      <c r="E22" s="19" t="s">
        <v>272</v>
      </c>
      <c r="F22" s="10">
        <v>42036</v>
      </c>
      <c r="G22" s="10">
        <v>44958</v>
      </c>
      <c r="H22" s="11">
        <v>9</v>
      </c>
      <c r="I22" s="20" t="s">
        <v>259</v>
      </c>
      <c r="J22" s="11" t="s">
        <v>261</v>
      </c>
      <c r="K22" s="11" t="s">
        <v>3037</v>
      </c>
      <c r="L22" s="11">
        <v>2</v>
      </c>
    </row>
    <row r="23" spans="1:12">
      <c r="A23" s="11" t="s">
        <v>11</v>
      </c>
      <c r="D23" s="11" t="s">
        <v>260</v>
      </c>
      <c r="E23" s="19" t="s">
        <v>273</v>
      </c>
      <c r="F23" s="10">
        <v>42036</v>
      </c>
      <c r="G23" s="10">
        <v>44958</v>
      </c>
      <c r="H23" s="11">
        <v>9</v>
      </c>
      <c r="I23" s="20" t="s">
        <v>259</v>
      </c>
      <c r="J23" s="11" t="s">
        <v>261</v>
      </c>
      <c r="K23" s="11" t="s">
        <v>3037</v>
      </c>
      <c r="L23" s="11">
        <v>2</v>
      </c>
    </row>
    <row r="24" spans="1:12">
      <c r="A24" s="11" t="s">
        <v>12</v>
      </c>
      <c r="D24" s="11" t="s">
        <v>260</v>
      </c>
      <c r="E24" s="19" t="s">
        <v>274</v>
      </c>
      <c r="F24" s="10">
        <v>42036</v>
      </c>
      <c r="G24" s="10">
        <v>44958</v>
      </c>
      <c r="H24" s="11">
        <v>9</v>
      </c>
      <c r="I24" s="20" t="s">
        <v>259</v>
      </c>
      <c r="J24" s="11" t="s">
        <v>261</v>
      </c>
      <c r="K24" s="11" t="s">
        <v>3037</v>
      </c>
      <c r="L24" s="11">
        <v>2</v>
      </c>
    </row>
    <row r="25" spans="1:12">
      <c r="A25" s="11" t="s">
        <v>13</v>
      </c>
      <c r="D25" s="11" t="s">
        <v>260</v>
      </c>
      <c r="E25" s="19" t="s">
        <v>275</v>
      </c>
      <c r="F25" s="10">
        <v>42036</v>
      </c>
      <c r="G25" s="10">
        <v>44958</v>
      </c>
      <c r="H25" s="11">
        <v>9</v>
      </c>
      <c r="I25" s="20" t="s">
        <v>259</v>
      </c>
      <c r="J25" s="11" t="s">
        <v>261</v>
      </c>
      <c r="K25" s="11" t="s">
        <v>3037</v>
      </c>
      <c r="L25" s="11">
        <v>2</v>
      </c>
    </row>
    <row r="26" spans="1:12">
      <c r="A26" s="11" t="s">
        <v>14</v>
      </c>
      <c r="D26" s="11" t="s">
        <v>260</v>
      </c>
      <c r="E26" s="19" t="s">
        <v>276</v>
      </c>
      <c r="F26" s="10">
        <v>42036</v>
      </c>
      <c r="G26" s="10">
        <v>44958</v>
      </c>
      <c r="H26" s="11">
        <v>9</v>
      </c>
      <c r="I26" s="20" t="s">
        <v>259</v>
      </c>
      <c r="J26" s="11" t="s">
        <v>261</v>
      </c>
      <c r="K26" s="11" t="s">
        <v>3037</v>
      </c>
      <c r="L26" s="11">
        <v>2</v>
      </c>
    </row>
    <row r="27" spans="1:12">
      <c r="A27" s="11" t="s">
        <v>15</v>
      </c>
      <c r="D27" s="11" t="s">
        <v>260</v>
      </c>
      <c r="E27" s="19" t="s">
        <v>277</v>
      </c>
      <c r="F27" s="10">
        <v>42036</v>
      </c>
      <c r="G27" s="10">
        <v>44958</v>
      </c>
      <c r="H27" s="11">
        <v>9</v>
      </c>
      <c r="I27" s="20" t="s">
        <v>259</v>
      </c>
      <c r="J27" s="11" t="s">
        <v>261</v>
      </c>
      <c r="K27" s="11" t="s">
        <v>3037</v>
      </c>
      <c r="L27" s="11">
        <v>2</v>
      </c>
    </row>
    <row r="28" spans="1:12">
      <c r="A28" s="11" t="s">
        <v>16</v>
      </c>
      <c r="D28" s="11" t="s">
        <v>260</v>
      </c>
      <c r="E28" s="19" t="s">
        <v>278</v>
      </c>
      <c r="F28" s="10">
        <v>42036</v>
      </c>
      <c r="G28" s="10">
        <v>44958</v>
      </c>
      <c r="H28" s="11">
        <v>9</v>
      </c>
      <c r="I28" s="20" t="s">
        <v>259</v>
      </c>
      <c r="J28" s="11" t="s">
        <v>261</v>
      </c>
      <c r="K28" s="11" t="s">
        <v>3037</v>
      </c>
      <c r="L28" s="11">
        <v>2</v>
      </c>
    </row>
    <row r="29" spans="1:12">
      <c r="A29" s="11" t="s">
        <v>17</v>
      </c>
      <c r="D29" s="11" t="s">
        <v>260</v>
      </c>
      <c r="E29" s="19" t="s">
        <v>279</v>
      </c>
      <c r="F29" s="10">
        <v>42036</v>
      </c>
      <c r="G29" s="10">
        <v>44958</v>
      </c>
      <c r="H29" s="11">
        <v>9</v>
      </c>
      <c r="I29" s="20" t="s">
        <v>259</v>
      </c>
      <c r="J29" s="11" t="s">
        <v>261</v>
      </c>
      <c r="K29" s="11" t="s">
        <v>3037</v>
      </c>
      <c r="L29" s="11">
        <v>2</v>
      </c>
    </row>
    <row r="30" spans="1:12">
      <c r="A30" s="11" t="s">
        <v>18</v>
      </c>
      <c r="D30" s="11" t="s">
        <v>260</v>
      </c>
      <c r="E30" s="19" t="s">
        <v>280</v>
      </c>
      <c r="F30" s="10">
        <v>42036</v>
      </c>
      <c r="G30" s="10">
        <v>44958</v>
      </c>
      <c r="H30" s="11">
        <v>9</v>
      </c>
      <c r="I30" s="20" t="s">
        <v>259</v>
      </c>
      <c r="J30" s="11" t="s">
        <v>261</v>
      </c>
      <c r="K30" s="11" t="s">
        <v>3037</v>
      </c>
      <c r="L30" s="11">
        <v>2</v>
      </c>
    </row>
    <row r="31" spans="1:12">
      <c r="A31" s="11" t="s">
        <v>19</v>
      </c>
      <c r="D31" s="11" t="s">
        <v>260</v>
      </c>
      <c r="E31" s="19" t="s">
        <v>281</v>
      </c>
      <c r="F31" s="10">
        <v>42036</v>
      </c>
      <c r="G31" s="10">
        <v>44958</v>
      </c>
      <c r="H31" s="11">
        <v>9</v>
      </c>
      <c r="I31" s="20" t="s">
        <v>259</v>
      </c>
      <c r="J31" s="11" t="s">
        <v>261</v>
      </c>
      <c r="K31" s="11" t="s">
        <v>3037</v>
      </c>
      <c r="L31" s="11">
        <v>2</v>
      </c>
    </row>
    <row r="32" spans="1:12">
      <c r="A32" s="11" t="s">
        <v>20</v>
      </c>
      <c r="D32" s="11" t="s">
        <v>260</v>
      </c>
      <c r="E32" s="19" t="s">
        <v>282</v>
      </c>
      <c r="F32" s="10">
        <v>42036</v>
      </c>
      <c r="G32" s="10">
        <v>44958</v>
      </c>
      <c r="H32" s="11">
        <v>9</v>
      </c>
      <c r="I32" s="20" t="s">
        <v>259</v>
      </c>
      <c r="J32" s="11" t="s">
        <v>261</v>
      </c>
      <c r="K32" s="11" t="s">
        <v>3037</v>
      </c>
      <c r="L32" s="11">
        <v>2</v>
      </c>
    </row>
    <row r="33" spans="1:12">
      <c r="A33" s="11" t="s">
        <v>21</v>
      </c>
      <c r="D33" s="11" t="s">
        <v>260</v>
      </c>
      <c r="E33" s="19" t="s">
        <v>283</v>
      </c>
      <c r="F33" s="10">
        <v>42036</v>
      </c>
      <c r="G33" s="10">
        <v>44958</v>
      </c>
      <c r="H33" s="11">
        <v>9</v>
      </c>
      <c r="I33" s="20" t="s">
        <v>259</v>
      </c>
      <c r="J33" s="11" t="s">
        <v>261</v>
      </c>
      <c r="K33" s="11" t="s">
        <v>3037</v>
      </c>
      <c r="L33" s="11">
        <v>2</v>
      </c>
    </row>
    <row r="34" spans="1:12">
      <c r="A34" s="11" t="s">
        <v>22</v>
      </c>
      <c r="D34" s="11" t="s">
        <v>260</v>
      </c>
      <c r="E34" s="19" t="s">
        <v>284</v>
      </c>
      <c r="F34" s="10">
        <v>42036</v>
      </c>
      <c r="G34" s="10">
        <v>44958</v>
      </c>
      <c r="H34" s="11">
        <v>9</v>
      </c>
      <c r="I34" s="20" t="s">
        <v>259</v>
      </c>
      <c r="J34" s="11" t="s">
        <v>261</v>
      </c>
      <c r="K34" s="11" t="s">
        <v>3037</v>
      </c>
      <c r="L34" s="11">
        <v>2</v>
      </c>
    </row>
    <row r="35" spans="1:12">
      <c r="A35" s="11" t="s">
        <v>23</v>
      </c>
      <c r="D35" s="11" t="s">
        <v>260</v>
      </c>
      <c r="E35" s="19" t="s">
        <v>285</v>
      </c>
      <c r="F35" s="10">
        <v>42036</v>
      </c>
      <c r="G35" s="10">
        <v>44958</v>
      </c>
      <c r="H35" s="11">
        <v>9</v>
      </c>
      <c r="I35" s="20" t="s">
        <v>259</v>
      </c>
      <c r="J35" s="11" t="s">
        <v>261</v>
      </c>
      <c r="K35" s="11" t="s">
        <v>3037</v>
      </c>
      <c r="L35" s="11">
        <v>2</v>
      </c>
    </row>
    <row r="36" spans="1:12">
      <c r="A36" s="11" t="s">
        <v>24</v>
      </c>
      <c r="D36" s="11" t="s">
        <v>260</v>
      </c>
      <c r="E36" s="19" t="s">
        <v>286</v>
      </c>
      <c r="F36" s="10">
        <v>42036</v>
      </c>
      <c r="G36" s="10">
        <v>44958</v>
      </c>
      <c r="H36" s="11">
        <v>9</v>
      </c>
      <c r="I36" s="20" t="s">
        <v>259</v>
      </c>
      <c r="J36" s="11" t="s">
        <v>261</v>
      </c>
      <c r="K36" s="11" t="s">
        <v>3037</v>
      </c>
      <c r="L36" s="11">
        <v>2</v>
      </c>
    </row>
    <row r="37" spans="1:12">
      <c r="A37" s="11" t="s">
        <v>25</v>
      </c>
      <c r="D37" s="11" t="s">
        <v>260</v>
      </c>
      <c r="E37" s="19" t="s">
        <v>287</v>
      </c>
      <c r="F37" s="10">
        <v>42036</v>
      </c>
      <c r="G37" s="10">
        <v>44958</v>
      </c>
      <c r="H37" s="11">
        <v>9</v>
      </c>
      <c r="I37" s="20" t="s">
        <v>259</v>
      </c>
      <c r="J37" s="11" t="s">
        <v>261</v>
      </c>
      <c r="K37" s="11" t="s">
        <v>3037</v>
      </c>
      <c r="L37" s="11">
        <v>2</v>
      </c>
    </row>
    <row r="38" spans="1:12">
      <c r="A38" s="11" t="s">
        <v>26</v>
      </c>
      <c r="D38" s="11" t="s">
        <v>260</v>
      </c>
      <c r="E38" s="19" t="s">
        <v>288</v>
      </c>
      <c r="F38" s="10">
        <v>42036</v>
      </c>
      <c r="G38" s="10">
        <v>44958</v>
      </c>
      <c r="H38" s="11">
        <v>9</v>
      </c>
      <c r="I38" s="20" t="s">
        <v>259</v>
      </c>
      <c r="J38" s="11" t="s">
        <v>261</v>
      </c>
      <c r="K38" s="11" t="s">
        <v>3037</v>
      </c>
      <c r="L38" s="11">
        <v>2</v>
      </c>
    </row>
    <row r="39" spans="1:12">
      <c r="A39" s="11" t="s">
        <v>27</v>
      </c>
      <c r="D39" s="11" t="s">
        <v>260</v>
      </c>
      <c r="E39" s="19" t="s">
        <v>289</v>
      </c>
      <c r="F39" s="10">
        <v>42036</v>
      </c>
      <c r="G39" s="10">
        <v>44958</v>
      </c>
      <c r="H39" s="11">
        <v>9</v>
      </c>
      <c r="I39" s="20" t="s">
        <v>259</v>
      </c>
      <c r="J39" s="11" t="s">
        <v>261</v>
      </c>
      <c r="K39" s="11" t="s">
        <v>3037</v>
      </c>
      <c r="L39" s="11">
        <v>2</v>
      </c>
    </row>
    <row r="40" spans="1:12">
      <c r="A40" s="11" t="s">
        <v>28</v>
      </c>
      <c r="D40" s="11" t="s">
        <v>260</v>
      </c>
      <c r="E40" s="19" t="s">
        <v>290</v>
      </c>
      <c r="F40" s="10">
        <v>42036</v>
      </c>
      <c r="G40" s="10">
        <v>44958</v>
      </c>
      <c r="H40" s="11">
        <v>9</v>
      </c>
      <c r="I40" s="20" t="s">
        <v>259</v>
      </c>
      <c r="J40" s="11" t="s">
        <v>261</v>
      </c>
      <c r="K40" s="11" t="s">
        <v>3037</v>
      </c>
      <c r="L40" s="11">
        <v>2</v>
      </c>
    </row>
    <row r="41" spans="1:12">
      <c r="A41" s="11" t="s">
        <v>29</v>
      </c>
      <c r="D41" s="11" t="s">
        <v>260</v>
      </c>
      <c r="E41" s="19" t="s">
        <v>291</v>
      </c>
      <c r="F41" s="10">
        <v>42036</v>
      </c>
      <c r="G41" s="10">
        <v>44958</v>
      </c>
      <c r="H41" s="11">
        <v>9</v>
      </c>
      <c r="I41" s="20" t="s">
        <v>259</v>
      </c>
      <c r="J41" s="11" t="s">
        <v>261</v>
      </c>
      <c r="K41" s="11" t="s">
        <v>3037</v>
      </c>
      <c r="L41" s="11">
        <v>2</v>
      </c>
    </row>
    <row r="42" spans="1:12">
      <c r="A42" s="11" t="s">
        <v>30</v>
      </c>
      <c r="D42" s="11" t="s">
        <v>260</v>
      </c>
      <c r="E42" s="19" t="s">
        <v>292</v>
      </c>
      <c r="F42" s="10">
        <v>42036</v>
      </c>
      <c r="G42" s="10">
        <v>44958</v>
      </c>
      <c r="H42" s="11">
        <v>9</v>
      </c>
      <c r="I42" s="20" t="s">
        <v>259</v>
      </c>
      <c r="J42" s="11" t="s">
        <v>261</v>
      </c>
      <c r="K42" s="11" t="s">
        <v>3037</v>
      </c>
      <c r="L42" s="11">
        <v>2</v>
      </c>
    </row>
    <row r="43" spans="1:12">
      <c r="A43" s="11" t="s">
        <v>31</v>
      </c>
      <c r="D43" s="11" t="s">
        <v>260</v>
      </c>
      <c r="E43" s="19" t="s">
        <v>293</v>
      </c>
      <c r="F43" s="10">
        <v>42036</v>
      </c>
      <c r="G43" s="10">
        <v>44958</v>
      </c>
      <c r="H43" s="11">
        <v>9</v>
      </c>
      <c r="I43" s="20" t="s">
        <v>259</v>
      </c>
      <c r="J43" s="11" t="s">
        <v>261</v>
      </c>
      <c r="K43" s="11" t="s">
        <v>3037</v>
      </c>
      <c r="L43" s="11">
        <v>2</v>
      </c>
    </row>
    <row r="44" spans="1:12">
      <c r="A44" s="11" t="s">
        <v>32</v>
      </c>
      <c r="D44" s="11" t="s">
        <v>260</v>
      </c>
      <c r="E44" s="19" t="s">
        <v>294</v>
      </c>
      <c r="F44" s="10">
        <v>42036</v>
      </c>
      <c r="G44" s="10">
        <v>44958</v>
      </c>
      <c r="H44" s="11">
        <v>9</v>
      </c>
      <c r="I44" s="20" t="s">
        <v>259</v>
      </c>
      <c r="J44" s="11" t="s">
        <v>261</v>
      </c>
      <c r="K44" s="11" t="s">
        <v>3037</v>
      </c>
      <c r="L44" s="11">
        <v>2</v>
      </c>
    </row>
    <row r="45" spans="1:12">
      <c r="A45" s="11" t="s">
        <v>33</v>
      </c>
      <c r="D45" s="11" t="s">
        <v>260</v>
      </c>
      <c r="E45" s="19" t="s">
        <v>295</v>
      </c>
      <c r="F45" s="10">
        <v>42036</v>
      </c>
      <c r="G45" s="10">
        <v>44958</v>
      </c>
      <c r="H45" s="11">
        <v>9</v>
      </c>
      <c r="I45" s="20" t="s">
        <v>259</v>
      </c>
      <c r="J45" s="11" t="s">
        <v>261</v>
      </c>
      <c r="K45" s="11" t="s">
        <v>3037</v>
      </c>
      <c r="L45" s="11">
        <v>2</v>
      </c>
    </row>
    <row r="46" spans="1:12">
      <c r="A46" s="11" t="s">
        <v>34</v>
      </c>
      <c r="D46" s="11" t="s">
        <v>260</v>
      </c>
      <c r="E46" s="19" t="s">
        <v>296</v>
      </c>
      <c r="F46" s="10">
        <v>42036</v>
      </c>
      <c r="G46" s="10">
        <v>44958</v>
      </c>
      <c r="H46" s="11">
        <v>9</v>
      </c>
      <c r="I46" s="20" t="s">
        <v>259</v>
      </c>
      <c r="J46" s="11" t="s">
        <v>261</v>
      </c>
      <c r="K46" s="11" t="s">
        <v>3037</v>
      </c>
      <c r="L46" s="11">
        <v>2</v>
      </c>
    </row>
    <row r="47" spans="1:12">
      <c r="A47" s="11" t="s">
        <v>35</v>
      </c>
      <c r="D47" s="11" t="s">
        <v>260</v>
      </c>
      <c r="E47" s="19" t="s">
        <v>297</v>
      </c>
      <c r="F47" s="10">
        <v>42036</v>
      </c>
      <c r="G47" s="10">
        <v>44958</v>
      </c>
      <c r="H47" s="11">
        <v>9</v>
      </c>
      <c r="I47" s="20" t="s">
        <v>259</v>
      </c>
      <c r="J47" s="11" t="s">
        <v>261</v>
      </c>
      <c r="K47" s="11" t="s">
        <v>3037</v>
      </c>
      <c r="L47" s="11">
        <v>2</v>
      </c>
    </row>
    <row r="48" spans="1:12">
      <c r="A48" s="11" t="s">
        <v>36</v>
      </c>
      <c r="D48" s="11" t="s">
        <v>260</v>
      </c>
      <c r="E48" s="19" t="s">
        <v>298</v>
      </c>
      <c r="F48" s="10">
        <v>42036</v>
      </c>
      <c r="G48" s="10">
        <v>44958</v>
      </c>
      <c r="H48" s="11">
        <v>9</v>
      </c>
      <c r="I48" s="20" t="s">
        <v>259</v>
      </c>
      <c r="J48" s="11" t="s">
        <v>261</v>
      </c>
      <c r="K48" s="11" t="s">
        <v>3037</v>
      </c>
      <c r="L48" s="11">
        <v>2</v>
      </c>
    </row>
    <row r="49" spans="1:12">
      <c r="A49" s="11" t="s">
        <v>37</v>
      </c>
      <c r="D49" s="11" t="s">
        <v>260</v>
      </c>
      <c r="E49" s="19" t="s">
        <v>299</v>
      </c>
      <c r="F49" s="10">
        <v>42036</v>
      </c>
      <c r="G49" s="10">
        <v>44958</v>
      </c>
      <c r="H49" s="11">
        <v>9</v>
      </c>
      <c r="I49" s="20" t="s">
        <v>259</v>
      </c>
      <c r="J49" s="11" t="s">
        <v>261</v>
      </c>
      <c r="K49" s="11" t="s">
        <v>3037</v>
      </c>
      <c r="L49" s="11">
        <v>2</v>
      </c>
    </row>
    <row r="50" spans="1:12">
      <c r="A50" s="11" t="s">
        <v>38</v>
      </c>
      <c r="D50" s="11" t="s">
        <v>260</v>
      </c>
      <c r="E50" s="19" t="s">
        <v>300</v>
      </c>
      <c r="F50" s="10">
        <v>42036</v>
      </c>
      <c r="G50" s="10">
        <v>44958</v>
      </c>
      <c r="H50" s="11">
        <v>9</v>
      </c>
      <c r="I50" s="20" t="s">
        <v>259</v>
      </c>
      <c r="J50" s="11" t="s">
        <v>261</v>
      </c>
      <c r="K50" s="11" t="s">
        <v>3037</v>
      </c>
      <c r="L50" s="11">
        <v>2</v>
      </c>
    </row>
    <row r="51" spans="1:12">
      <c r="A51" s="11" t="s">
        <v>39</v>
      </c>
      <c r="D51" s="11" t="s">
        <v>260</v>
      </c>
      <c r="E51" s="19" t="s">
        <v>301</v>
      </c>
      <c r="F51" s="10">
        <v>42036</v>
      </c>
      <c r="G51" s="10">
        <v>44958</v>
      </c>
      <c r="H51" s="11">
        <v>9</v>
      </c>
      <c r="I51" s="20" t="s">
        <v>259</v>
      </c>
      <c r="J51" s="11" t="s">
        <v>261</v>
      </c>
      <c r="K51" s="11" t="s">
        <v>3037</v>
      </c>
      <c r="L51" s="11">
        <v>2</v>
      </c>
    </row>
    <row r="52" spans="1:12">
      <c r="A52" s="11" t="s">
        <v>40</v>
      </c>
      <c r="D52" s="11" t="s">
        <v>260</v>
      </c>
      <c r="E52" s="19" t="s">
        <v>302</v>
      </c>
      <c r="F52" s="10">
        <v>42036</v>
      </c>
      <c r="G52" s="10">
        <v>44958</v>
      </c>
      <c r="H52" s="11">
        <v>9</v>
      </c>
      <c r="I52" s="20" t="s">
        <v>259</v>
      </c>
      <c r="J52" s="11" t="s">
        <v>261</v>
      </c>
      <c r="K52" s="11" t="s">
        <v>3037</v>
      </c>
      <c r="L52" s="11">
        <v>2</v>
      </c>
    </row>
    <row r="53" spans="1:12">
      <c r="A53" s="11" t="s">
        <v>41</v>
      </c>
      <c r="D53" s="11" t="s">
        <v>260</v>
      </c>
      <c r="E53" s="19" t="s">
        <v>303</v>
      </c>
      <c r="F53" s="10">
        <v>42036</v>
      </c>
      <c r="G53" s="10">
        <v>44958</v>
      </c>
      <c r="H53" s="11">
        <v>9</v>
      </c>
      <c r="I53" s="20" t="s">
        <v>259</v>
      </c>
      <c r="J53" s="11" t="s">
        <v>261</v>
      </c>
      <c r="K53" s="11" t="s">
        <v>3037</v>
      </c>
      <c r="L53" s="11">
        <v>2</v>
      </c>
    </row>
    <row r="54" spans="1:12">
      <c r="A54" s="11" t="s">
        <v>42</v>
      </c>
      <c r="D54" s="11" t="s">
        <v>260</v>
      </c>
      <c r="E54" s="19" t="s">
        <v>304</v>
      </c>
      <c r="F54" s="10">
        <v>42036</v>
      </c>
      <c r="G54" s="10">
        <v>44958</v>
      </c>
      <c r="H54" s="11">
        <v>9</v>
      </c>
      <c r="I54" s="20" t="s">
        <v>259</v>
      </c>
      <c r="J54" s="11" t="s">
        <v>261</v>
      </c>
      <c r="K54" s="11" t="s">
        <v>3037</v>
      </c>
      <c r="L54" s="11">
        <v>2</v>
      </c>
    </row>
    <row r="55" spans="1:12">
      <c r="A55" s="11" t="s">
        <v>43</v>
      </c>
      <c r="D55" s="11" t="s">
        <v>260</v>
      </c>
      <c r="E55" s="19" t="s">
        <v>305</v>
      </c>
      <c r="F55" s="10">
        <v>42036</v>
      </c>
      <c r="G55" s="10">
        <v>44958</v>
      </c>
      <c r="H55" s="11">
        <v>9</v>
      </c>
      <c r="I55" s="20" t="s">
        <v>259</v>
      </c>
      <c r="J55" s="11" t="s">
        <v>261</v>
      </c>
      <c r="K55" s="11" t="s">
        <v>3037</v>
      </c>
      <c r="L55" s="11">
        <v>2</v>
      </c>
    </row>
    <row r="56" spans="1:12">
      <c r="A56" s="11" t="s">
        <v>44</v>
      </c>
      <c r="D56" s="11" t="s">
        <v>260</v>
      </c>
      <c r="E56" s="19" t="s">
        <v>306</v>
      </c>
      <c r="F56" s="10">
        <v>42036</v>
      </c>
      <c r="G56" s="10">
        <v>44958</v>
      </c>
      <c r="H56" s="11">
        <v>9</v>
      </c>
      <c r="I56" s="20" t="s">
        <v>259</v>
      </c>
      <c r="J56" s="11" t="s">
        <v>261</v>
      </c>
      <c r="K56" s="11" t="s">
        <v>3037</v>
      </c>
      <c r="L56" s="11">
        <v>2</v>
      </c>
    </row>
    <row r="57" spans="1:12">
      <c r="A57" s="11" t="s">
        <v>45</v>
      </c>
      <c r="D57" s="11" t="s">
        <v>260</v>
      </c>
      <c r="E57" s="19" t="s">
        <v>307</v>
      </c>
      <c r="F57" s="10">
        <v>42036</v>
      </c>
      <c r="G57" s="10">
        <v>44958</v>
      </c>
      <c r="H57" s="11">
        <v>9</v>
      </c>
      <c r="I57" s="20" t="s">
        <v>259</v>
      </c>
      <c r="J57" s="11" t="s">
        <v>261</v>
      </c>
      <c r="K57" s="11" t="s">
        <v>3037</v>
      </c>
      <c r="L57" s="11">
        <v>2</v>
      </c>
    </row>
    <row r="58" spans="1:12">
      <c r="A58" s="11" t="s">
        <v>46</v>
      </c>
      <c r="D58" s="11" t="s">
        <v>260</v>
      </c>
      <c r="E58" s="19" t="s">
        <v>308</v>
      </c>
      <c r="F58" s="10">
        <v>42036</v>
      </c>
      <c r="G58" s="10">
        <v>44958</v>
      </c>
      <c r="H58" s="11">
        <v>9</v>
      </c>
      <c r="I58" s="20" t="s">
        <v>259</v>
      </c>
      <c r="J58" s="11" t="s">
        <v>261</v>
      </c>
      <c r="K58" s="11" t="s">
        <v>3037</v>
      </c>
      <c r="L58" s="11">
        <v>2</v>
      </c>
    </row>
    <row r="59" spans="1:12">
      <c r="A59" s="11" t="s">
        <v>47</v>
      </c>
      <c r="D59" s="11" t="s">
        <v>260</v>
      </c>
      <c r="E59" s="19" t="s">
        <v>309</v>
      </c>
      <c r="F59" s="10">
        <v>42036</v>
      </c>
      <c r="G59" s="10">
        <v>44958</v>
      </c>
      <c r="H59" s="11">
        <v>9</v>
      </c>
      <c r="I59" s="20" t="s">
        <v>259</v>
      </c>
      <c r="J59" s="11" t="s">
        <v>261</v>
      </c>
      <c r="K59" s="11" t="s">
        <v>3037</v>
      </c>
      <c r="L59" s="11">
        <v>2</v>
      </c>
    </row>
    <row r="60" spans="1:12">
      <c r="A60" s="11" t="s">
        <v>48</v>
      </c>
      <c r="D60" s="11" t="s">
        <v>260</v>
      </c>
      <c r="E60" s="19" t="s">
        <v>310</v>
      </c>
      <c r="F60" s="10">
        <v>42036</v>
      </c>
      <c r="G60" s="10">
        <v>44958</v>
      </c>
      <c r="H60" s="11">
        <v>9</v>
      </c>
      <c r="I60" s="20" t="s">
        <v>259</v>
      </c>
      <c r="J60" s="11" t="s">
        <v>261</v>
      </c>
      <c r="K60" s="11" t="s">
        <v>3037</v>
      </c>
      <c r="L60" s="11">
        <v>2</v>
      </c>
    </row>
    <row r="61" spans="1:12">
      <c r="A61" s="11" t="s">
        <v>49</v>
      </c>
      <c r="D61" s="11" t="s">
        <v>260</v>
      </c>
      <c r="E61" s="19" t="s">
        <v>311</v>
      </c>
      <c r="F61" s="10">
        <v>42036</v>
      </c>
      <c r="G61" s="10">
        <v>44958</v>
      </c>
      <c r="H61" s="11">
        <v>9</v>
      </c>
      <c r="I61" s="20" t="s">
        <v>259</v>
      </c>
      <c r="J61" s="11" t="s">
        <v>261</v>
      </c>
      <c r="K61" s="11" t="s">
        <v>3037</v>
      </c>
      <c r="L61" s="11">
        <v>2</v>
      </c>
    </row>
    <row r="62" spans="1:12">
      <c r="A62" s="11" t="s">
        <v>50</v>
      </c>
      <c r="D62" s="11" t="s">
        <v>260</v>
      </c>
      <c r="E62" s="19" t="s">
        <v>312</v>
      </c>
      <c r="F62" s="10">
        <v>42036</v>
      </c>
      <c r="G62" s="10">
        <v>44958</v>
      </c>
      <c r="H62" s="11">
        <v>9</v>
      </c>
      <c r="I62" s="20" t="s">
        <v>259</v>
      </c>
      <c r="J62" s="11" t="s">
        <v>261</v>
      </c>
      <c r="K62" s="11" t="s">
        <v>3037</v>
      </c>
      <c r="L62" s="11">
        <v>2</v>
      </c>
    </row>
    <row r="63" spans="1:12">
      <c r="A63" s="11" t="s">
        <v>51</v>
      </c>
      <c r="D63" s="11" t="s">
        <v>260</v>
      </c>
      <c r="E63" s="19" t="s">
        <v>315</v>
      </c>
      <c r="F63" s="10">
        <v>42036</v>
      </c>
      <c r="G63" s="10">
        <v>44958</v>
      </c>
      <c r="H63" s="11">
        <v>9</v>
      </c>
      <c r="I63" s="11" t="s">
        <v>313</v>
      </c>
      <c r="J63" s="11" t="s">
        <v>314</v>
      </c>
      <c r="K63" s="11" t="s">
        <v>3037</v>
      </c>
      <c r="L63" s="11">
        <v>2</v>
      </c>
    </row>
    <row r="64" spans="1:12">
      <c r="A64" s="11" t="s">
        <v>52</v>
      </c>
      <c r="D64" s="11" t="s">
        <v>260</v>
      </c>
      <c r="E64" s="19" t="s">
        <v>316</v>
      </c>
      <c r="F64" s="10">
        <v>42036</v>
      </c>
      <c r="G64" s="10">
        <v>44958</v>
      </c>
      <c r="H64" s="11">
        <v>9</v>
      </c>
      <c r="I64" s="11" t="s">
        <v>313</v>
      </c>
      <c r="J64" s="11" t="s">
        <v>314</v>
      </c>
      <c r="K64" s="11" t="s">
        <v>3037</v>
      </c>
      <c r="L64" s="11">
        <v>2</v>
      </c>
    </row>
    <row r="65" spans="1:12">
      <c r="A65" s="11" t="s">
        <v>53</v>
      </c>
      <c r="D65" s="11" t="s">
        <v>260</v>
      </c>
      <c r="E65" s="19" t="s">
        <v>317</v>
      </c>
      <c r="F65" s="10">
        <v>42036</v>
      </c>
      <c r="G65" s="10">
        <v>44958</v>
      </c>
      <c r="H65" s="11">
        <v>9</v>
      </c>
      <c r="I65" s="11" t="s">
        <v>313</v>
      </c>
      <c r="J65" s="11" t="s">
        <v>314</v>
      </c>
      <c r="K65" s="11" t="s">
        <v>3037</v>
      </c>
      <c r="L65" s="11">
        <v>2</v>
      </c>
    </row>
    <row r="66" spans="1:12">
      <c r="A66" s="11" t="s">
        <v>54</v>
      </c>
      <c r="D66" s="11" t="s">
        <v>260</v>
      </c>
      <c r="E66" s="19" t="s">
        <v>318</v>
      </c>
      <c r="F66" s="10">
        <v>42036</v>
      </c>
      <c r="G66" s="10">
        <v>44958</v>
      </c>
      <c r="H66" s="11">
        <v>9</v>
      </c>
      <c r="I66" s="20" t="s">
        <v>259</v>
      </c>
      <c r="J66" s="11" t="s">
        <v>261</v>
      </c>
      <c r="K66" s="11" t="s">
        <v>3037</v>
      </c>
      <c r="L66" s="11">
        <v>2</v>
      </c>
    </row>
    <row r="67" spans="1:12">
      <c r="A67" s="11" t="s">
        <v>55</v>
      </c>
      <c r="D67" s="11" t="s">
        <v>260</v>
      </c>
      <c r="E67" s="19" t="s">
        <v>319</v>
      </c>
      <c r="F67" s="10">
        <v>42036</v>
      </c>
      <c r="G67" s="10">
        <v>44958</v>
      </c>
      <c r="H67" s="11">
        <v>9</v>
      </c>
      <c r="I67" s="20" t="s">
        <v>259</v>
      </c>
      <c r="J67" s="11" t="s">
        <v>261</v>
      </c>
      <c r="K67" s="11" t="s">
        <v>3037</v>
      </c>
      <c r="L67" s="11">
        <v>2</v>
      </c>
    </row>
    <row r="68" spans="1:12">
      <c r="A68" s="11" t="s">
        <v>56</v>
      </c>
      <c r="D68" s="11" t="s">
        <v>260</v>
      </c>
      <c r="E68" s="19" t="s">
        <v>320</v>
      </c>
      <c r="F68" s="10">
        <v>42036</v>
      </c>
      <c r="G68" s="10">
        <v>44958</v>
      </c>
      <c r="H68" s="11">
        <v>9</v>
      </c>
      <c r="I68" s="20" t="s">
        <v>259</v>
      </c>
      <c r="J68" s="11" t="s">
        <v>261</v>
      </c>
      <c r="K68" s="11" t="s">
        <v>3037</v>
      </c>
      <c r="L68" s="11">
        <v>2</v>
      </c>
    </row>
    <row r="69" spans="1:12">
      <c r="A69" s="11" t="s">
        <v>57</v>
      </c>
      <c r="D69" s="11" t="s">
        <v>260</v>
      </c>
      <c r="E69" s="19" t="s">
        <v>321</v>
      </c>
      <c r="F69" s="10">
        <v>42036</v>
      </c>
      <c r="G69" s="10">
        <v>44958</v>
      </c>
      <c r="H69" s="11">
        <v>9</v>
      </c>
      <c r="I69" s="20" t="s">
        <v>259</v>
      </c>
      <c r="J69" s="11" t="s">
        <v>261</v>
      </c>
      <c r="K69" s="11" t="s">
        <v>3037</v>
      </c>
      <c r="L69" s="11">
        <v>2</v>
      </c>
    </row>
    <row r="70" spans="1:12">
      <c r="A70" s="11" t="s">
        <v>58</v>
      </c>
      <c r="D70" s="11" t="s">
        <v>260</v>
      </c>
      <c r="E70" s="19" t="s">
        <v>322</v>
      </c>
      <c r="F70" s="10">
        <v>42036</v>
      </c>
      <c r="G70" s="10">
        <v>44958</v>
      </c>
      <c r="H70" s="11">
        <v>9</v>
      </c>
      <c r="I70" s="20" t="s">
        <v>259</v>
      </c>
      <c r="J70" s="11" t="s">
        <v>261</v>
      </c>
      <c r="K70" s="11" t="s">
        <v>3037</v>
      </c>
      <c r="L70" s="11">
        <v>2</v>
      </c>
    </row>
    <row r="71" spans="1:12">
      <c r="A71" s="11" t="s">
        <v>59</v>
      </c>
      <c r="D71" s="11" t="s">
        <v>260</v>
      </c>
      <c r="E71" s="19" t="s">
        <v>323</v>
      </c>
      <c r="F71" s="10">
        <v>42036</v>
      </c>
      <c r="G71" s="10">
        <v>44958</v>
      </c>
      <c r="H71" s="11">
        <v>9</v>
      </c>
      <c r="I71" s="20" t="s">
        <v>259</v>
      </c>
      <c r="J71" s="11" t="s">
        <v>261</v>
      </c>
      <c r="K71" s="11" t="s">
        <v>3037</v>
      </c>
      <c r="L71" s="11">
        <v>2</v>
      </c>
    </row>
    <row r="72" spans="1:12">
      <c r="A72" s="11" t="s">
        <v>60</v>
      </c>
      <c r="D72" s="11" t="s">
        <v>260</v>
      </c>
      <c r="E72" s="19" t="s">
        <v>324</v>
      </c>
      <c r="F72" s="10">
        <v>42036</v>
      </c>
      <c r="G72" s="10">
        <v>44958</v>
      </c>
      <c r="H72" s="11">
        <v>9</v>
      </c>
      <c r="I72" s="20" t="s">
        <v>259</v>
      </c>
      <c r="J72" s="11" t="s">
        <v>261</v>
      </c>
      <c r="K72" s="11" t="s">
        <v>3037</v>
      </c>
      <c r="L72" s="11">
        <v>2</v>
      </c>
    </row>
    <row r="73" spans="1:12">
      <c r="A73" s="11" t="s">
        <v>61</v>
      </c>
      <c r="D73" s="11" t="s">
        <v>260</v>
      </c>
      <c r="E73" s="19" t="s">
        <v>325</v>
      </c>
      <c r="F73" s="10">
        <v>42036</v>
      </c>
      <c r="G73" s="10">
        <v>44958</v>
      </c>
      <c r="H73" s="11">
        <v>9</v>
      </c>
      <c r="I73" s="20" t="s">
        <v>259</v>
      </c>
      <c r="J73" s="11" t="s">
        <v>261</v>
      </c>
      <c r="K73" s="11" t="s">
        <v>3037</v>
      </c>
      <c r="L73" s="11">
        <v>2</v>
      </c>
    </row>
    <row r="74" spans="1:12">
      <c r="A74" s="11" t="s">
        <v>62</v>
      </c>
      <c r="D74" s="11" t="s">
        <v>260</v>
      </c>
      <c r="E74" s="19" t="s">
        <v>326</v>
      </c>
      <c r="F74" s="10">
        <v>42036</v>
      </c>
      <c r="G74" s="10">
        <v>44958</v>
      </c>
      <c r="H74" s="11">
        <v>9</v>
      </c>
      <c r="I74" s="20" t="s">
        <v>259</v>
      </c>
      <c r="J74" s="11" t="s">
        <v>261</v>
      </c>
      <c r="K74" s="11" t="s">
        <v>3037</v>
      </c>
      <c r="L74" s="11">
        <v>2</v>
      </c>
    </row>
    <row r="75" spans="1:12">
      <c r="A75" s="11" t="s">
        <v>63</v>
      </c>
      <c r="D75" s="11" t="s">
        <v>260</v>
      </c>
      <c r="E75" s="19" t="s">
        <v>327</v>
      </c>
      <c r="F75" s="10">
        <v>42036</v>
      </c>
      <c r="G75" s="10">
        <v>44958</v>
      </c>
      <c r="H75" s="11">
        <v>9</v>
      </c>
      <c r="I75" s="20" t="s">
        <v>259</v>
      </c>
      <c r="J75" s="11" t="s">
        <v>261</v>
      </c>
      <c r="K75" s="11" t="s">
        <v>3037</v>
      </c>
      <c r="L75" s="11">
        <v>2</v>
      </c>
    </row>
    <row r="76" spans="1:12">
      <c r="A76" s="11" t="s">
        <v>64</v>
      </c>
      <c r="D76" s="11" t="s">
        <v>260</v>
      </c>
      <c r="E76" s="19" t="s">
        <v>328</v>
      </c>
      <c r="F76" s="10">
        <v>42036</v>
      </c>
      <c r="G76" s="10">
        <v>44958</v>
      </c>
      <c r="H76" s="11">
        <v>9</v>
      </c>
      <c r="I76" s="20" t="s">
        <v>259</v>
      </c>
      <c r="J76" s="11" t="s">
        <v>261</v>
      </c>
      <c r="K76" s="11" t="s">
        <v>3037</v>
      </c>
      <c r="L76" s="11">
        <v>2</v>
      </c>
    </row>
    <row r="77" spans="1:12">
      <c r="A77" s="11" t="s">
        <v>65</v>
      </c>
      <c r="D77" s="11" t="s">
        <v>260</v>
      </c>
      <c r="E77" s="19" t="s">
        <v>329</v>
      </c>
      <c r="F77" s="10">
        <v>42036</v>
      </c>
      <c r="G77" s="10">
        <v>44958</v>
      </c>
      <c r="H77" s="11">
        <v>9</v>
      </c>
      <c r="I77" s="20" t="s">
        <v>259</v>
      </c>
      <c r="J77" s="11" t="s">
        <v>261</v>
      </c>
      <c r="K77" s="11" t="s">
        <v>3037</v>
      </c>
      <c r="L77" s="11">
        <v>2</v>
      </c>
    </row>
    <row r="78" spans="1:12">
      <c r="A78" s="11" t="s">
        <v>66</v>
      </c>
      <c r="D78" s="11" t="s">
        <v>260</v>
      </c>
      <c r="E78" s="19" t="s">
        <v>330</v>
      </c>
      <c r="F78" s="10">
        <v>42036</v>
      </c>
      <c r="G78" s="10">
        <v>44958</v>
      </c>
      <c r="H78" s="11">
        <v>9</v>
      </c>
      <c r="I78" s="20" t="s">
        <v>259</v>
      </c>
      <c r="J78" s="11" t="s">
        <v>261</v>
      </c>
      <c r="K78" s="11" t="s">
        <v>3037</v>
      </c>
      <c r="L78" s="11">
        <v>2</v>
      </c>
    </row>
    <row r="79" spans="1:12">
      <c r="A79" s="11" t="s">
        <v>67</v>
      </c>
      <c r="D79" s="11" t="s">
        <v>260</v>
      </c>
      <c r="E79" s="19" t="s">
        <v>331</v>
      </c>
      <c r="F79" s="10">
        <v>42036</v>
      </c>
      <c r="G79" s="10">
        <v>44958</v>
      </c>
      <c r="H79" s="11">
        <v>9</v>
      </c>
      <c r="I79" s="20" t="s">
        <v>259</v>
      </c>
      <c r="J79" s="11" t="s">
        <v>261</v>
      </c>
      <c r="K79" s="11" t="s">
        <v>3037</v>
      </c>
      <c r="L79" s="11">
        <v>2</v>
      </c>
    </row>
    <row r="80" spans="1:12">
      <c r="A80" s="11" t="s">
        <v>68</v>
      </c>
      <c r="D80" s="11" t="s">
        <v>260</v>
      </c>
      <c r="E80" s="19" t="s">
        <v>332</v>
      </c>
      <c r="F80" s="10">
        <v>42036</v>
      </c>
      <c r="G80" s="10">
        <v>44958</v>
      </c>
      <c r="H80" s="11">
        <v>9</v>
      </c>
      <c r="I80" s="20" t="s">
        <v>259</v>
      </c>
      <c r="J80" s="11" t="s">
        <v>261</v>
      </c>
      <c r="K80" s="11" t="s">
        <v>3037</v>
      </c>
      <c r="L80" s="11">
        <v>2</v>
      </c>
    </row>
    <row r="81" spans="1:12">
      <c r="A81" s="11" t="s">
        <v>69</v>
      </c>
      <c r="D81" s="11" t="s">
        <v>260</v>
      </c>
      <c r="E81" s="19" t="s">
        <v>333</v>
      </c>
      <c r="F81" s="10">
        <v>42036</v>
      </c>
      <c r="G81" s="10">
        <v>44958</v>
      </c>
      <c r="H81" s="11">
        <v>9</v>
      </c>
      <c r="I81" s="20" t="s">
        <v>259</v>
      </c>
      <c r="J81" s="11" t="s">
        <v>261</v>
      </c>
      <c r="K81" s="11" t="s">
        <v>3037</v>
      </c>
      <c r="L81" s="11">
        <v>2</v>
      </c>
    </row>
    <row r="82" spans="1:12">
      <c r="A82" s="11" t="s">
        <v>70</v>
      </c>
      <c r="D82" s="11" t="s">
        <v>260</v>
      </c>
      <c r="E82" s="19" t="s">
        <v>334</v>
      </c>
      <c r="F82" s="10">
        <v>42036</v>
      </c>
      <c r="G82" s="10">
        <v>44958</v>
      </c>
      <c r="H82" s="11">
        <v>9</v>
      </c>
      <c r="I82" s="20" t="s">
        <v>259</v>
      </c>
      <c r="J82" s="11" t="s">
        <v>261</v>
      </c>
      <c r="K82" s="11" t="s">
        <v>3037</v>
      </c>
      <c r="L82" s="11">
        <v>2</v>
      </c>
    </row>
    <row r="83" spans="1:12">
      <c r="A83" s="11" t="s">
        <v>71</v>
      </c>
      <c r="D83" s="11" t="s">
        <v>260</v>
      </c>
      <c r="E83" s="19" t="s">
        <v>335</v>
      </c>
      <c r="F83" s="10">
        <v>42036</v>
      </c>
      <c r="G83" s="10">
        <v>44958</v>
      </c>
      <c r="H83" s="11">
        <v>9</v>
      </c>
      <c r="I83" s="20" t="s">
        <v>259</v>
      </c>
      <c r="J83" s="11" t="s">
        <v>261</v>
      </c>
      <c r="K83" s="11" t="s">
        <v>3037</v>
      </c>
      <c r="L83" s="11">
        <v>2</v>
      </c>
    </row>
    <row r="84" spans="1:12">
      <c r="A84" s="11" t="s">
        <v>72</v>
      </c>
      <c r="D84" s="11" t="s">
        <v>260</v>
      </c>
      <c r="E84" s="19" t="s">
        <v>336</v>
      </c>
      <c r="F84" s="10">
        <v>42036</v>
      </c>
      <c r="G84" s="10">
        <v>44958</v>
      </c>
      <c r="H84" s="11">
        <v>9</v>
      </c>
      <c r="I84" s="20" t="s">
        <v>259</v>
      </c>
      <c r="J84" s="11" t="s">
        <v>261</v>
      </c>
      <c r="K84" s="11" t="s">
        <v>3037</v>
      </c>
      <c r="L84" s="11">
        <v>2</v>
      </c>
    </row>
    <row r="85" spans="1:12">
      <c r="A85" s="11" t="s">
        <v>73</v>
      </c>
      <c r="D85" s="11" t="s">
        <v>260</v>
      </c>
      <c r="E85" s="19" t="s">
        <v>337</v>
      </c>
      <c r="F85" s="10">
        <v>42036</v>
      </c>
      <c r="G85" s="10">
        <v>44958</v>
      </c>
      <c r="H85" s="11">
        <v>9</v>
      </c>
      <c r="I85" s="20" t="s">
        <v>259</v>
      </c>
      <c r="J85" s="11" t="s">
        <v>261</v>
      </c>
      <c r="K85" s="11" t="s">
        <v>3037</v>
      </c>
      <c r="L85" s="11">
        <v>2</v>
      </c>
    </row>
    <row r="86" spans="1:12">
      <c r="A86" s="11" t="s">
        <v>74</v>
      </c>
      <c r="D86" s="11" t="s">
        <v>260</v>
      </c>
      <c r="E86" s="19" t="s">
        <v>338</v>
      </c>
      <c r="F86" s="10">
        <v>42036</v>
      </c>
      <c r="G86" s="10">
        <v>44958</v>
      </c>
      <c r="H86" s="11">
        <v>9</v>
      </c>
      <c r="I86" s="20" t="s">
        <v>259</v>
      </c>
      <c r="J86" s="11" t="s">
        <v>261</v>
      </c>
      <c r="K86" s="11" t="s">
        <v>3037</v>
      </c>
      <c r="L86" s="11">
        <v>2</v>
      </c>
    </row>
    <row r="87" spans="1:12">
      <c r="A87" s="11" t="s">
        <v>75</v>
      </c>
      <c r="D87" s="11" t="s">
        <v>260</v>
      </c>
      <c r="E87" s="19" t="s">
        <v>339</v>
      </c>
      <c r="F87" s="10">
        <v>42036</v>
      </c>
      <c r="G87" s="10">
        <v>44958</v>
      </c>
      <c r="H87" s="11">
        <v>9</v>
      </c>
      <c r="I87" s="20" t="s">
        <v>259</v>
      </c>
      <c r="J87" s="11" t="s">
        <v>261</v>
      </c>
      <c r="K87" s="11" t="s">
        <v>3037</v>
      </c>
      <c r="L87" s="11">
        <v>2</v>
      </c>
    </row>
    <row r="88" spans="1:12">
      <c r="A88" s="11" t="s">
        <v>76</v>
      </c>
      <c r="D88" s="11" t="s">
        <v>260</v>
      </c>
      <c r="E88" s="19" t="s">
        <v>340</v>
      </c>
      <c r="F88" s="10">
        <v>42036</v>
      </c>
      <c r="G88" s="10">
        <v>44958</v>
      </c>
      <c r="H88" s="11">
        <v>9</v>
      </c>
      <c r="I88" s="20" t="s">
        <v>259</v>
      </c>
      <c r="J88" s="11" t="s">
        <v>261</v>
      </c>
      <c r="K88" s="11" t="s">
        <v>3037</v>
      </c>
      <c r="L88" s="11">
        <v>2</v>
      </c>
    </row>
    <row r="89" spans="1:12">
      <c r="A89" s="11" t="s">
        <v>77</v>
      </c>
      <c r="D89" s="11" t="s">
        <v>260</v>
      </c>
      <c r="E89" s="19" t="s">
        <v>341</v>
      </c>
      <c r="F89" s="10">
        <v>42036</v>
      </c>
      <c r="G89" s="10">
        <v>44958</v>
      </c>
      <c r="H89" s="11">
        <v>9</v>
      </c>
      <c r="I89" s="20" t="s">
        <v>259</v>
      </c>
      <c r="J89" s="11" t="s">
        <v>261</v>
      </c>
      <c r="K89" s="11" t="s">
        <v>3037</v>
      </c>
      <c r="L89" s="11">
        <v>2</v>
      </c>
    </row>
    <row r="90" spans="1:12">
      <c r="A90" s="11" t="s">
        <v>78</v>
      </c>
      <c r="D90" s="11" t="s">
        <v>260</v>
      </c>
      <c r="E90" s="19" t="s">
        <v>342</v>
      </c>
      <c r="F90" s="10">
        <v>42036</v>
      </c>
      <c r="G90" s="10">
        <v>44958</v>
      </c>
      <c r="H90" s="11">
        <v>9</v>
      </c>
      <c r="I90" s="20" t="s">
        <v>259</v>
      </c>
      <c r="J90" s="11" t="s">
        <v>261</v>
      </c>
      <c r="K90" s="11" t="s">
        <v>3037</v>
      </c>
      <c r="L90" s="11">
        <v>2</v>
      </c>
    </row>
    <row r="91" spans="1:12">
      <c r="A91" s="11" t="s">
        <v>79</v>
      </c>
      <c r="D91" s="11" t="s">
        <v>260</v>
      </c>
      <c r="E91" s="19" t="s">
        <v>343</v>
      </c>
      <c r="F91" s="10">
        <v>42036</v>
      </c>
      <c r="G91" s="10">
        <v>44958</v>
      </c>
      <c r="H91" s="11">
        <v>9</v>
      </c>
      <c r="I91" s="20" t="s">
        <v>259</v>
      </c>
      <c r="J91" s="11" t="s">
        <v>261</v>
      </c>
      <c r="K91" s="11" t="s">
        <v>3037</v>
      </c>
      <c r="L91" s="11">
        <v>2</v>
      </c>
    </row>
    <row r="92" spans="1:12">
      <c r="A92" s="11" t="s">
        <v>80</v>
      </c>
      <c r="D92" s="11" t="s">
        <v>260</v>
      </c>
      <c r="E92" s="19" t="s">
        <v>344</v>
      </c>
      <c r="F92" s="10">
        <v>42036</v>
      </c>
      <c r="G92" s="10">
        <v>44958</v>
      </c>
      <c r="H92" s="11">
        <v>9</v>
      </c>
      <c r="I92" s="20" t="s">
        <v>259</v>
      </c>
      <c r="J92" s="11" t="s">
        <v>261</v>
      </c>
      <c r="K92" s="11" t="s">
        <v>3037</v>
      </c>
      <c r="L92" s="11">
        <v>2</v>
      </c>
    </row>
    <row r="93" spans="1:12">
      <c r="A93" s="11" t="s">
        <v>81</v>
      </c>
      <c r="D93" s="11" t="s">
        <v>260</v>
      </c>
      <c r="E93" s="19" t="s">
        <v>345</v>
      </c>
      <c r="F93" s="10">
        <v>42036</v>
      </c>
      <c r="G93" s="10">
        <v>44958</v>
      </c>
      <c r="H93" s="11">
        <v>9</v>
      </c>
      <c r="I93" s="20" t="s">
        <v>259</v>
      </c>
      <c r="J93" s="11" t="s">
        <v>261</v>
      </c>
      <c r="K93" s="11" t="s">
        <v>3037</v>
      </c>
      <c r="L93" s="11">
        <v>2</v>
      </c>
    </row>
    <row r="94" spans="1:12">
      <c r="A94" s="11" t="s">
        <v>82</v>
      </c>
      <c r="D94" s="11" t="s">
        <v>260</v>
      </c>
      <c r="E94" s="19" t="s">
        <v>346</v>
      </c>
      <c r="F94" s="10">
        <v>42036</v>
      </c>
      <c r="G94" s="10">
        <v>44958</v>
      </c>
      <c r="H94" s="11">
        <v>9</v>
      </c>
      <c r="I94" s="20" t="s">
        <v>259</v>
      </c>
      <c r="J94" s="11" t="s">
        <v>261</v>
      </c>
      <c r="K94" s="11" t="s">
        <v>3037</v>
      </c>
      <c r="L94" s="11">
        <v>2</v>
      </c>
    </row>
    <row r="95" spans="1:12">
      <c r="A95" s="11" t="s">
        <v>83</v>
      </c>
      <c r="D95" s="11" t="s">
        <v>260</v>
      </c>
      <c r="E95" s="19" t="s">
        <v>347</v>
      </c>
      <c r="F95" s="10">
        <v>42036</v>
      </c>
      <c r="G95" s="10">
        <v>44958</v>
      </c>
      <c r="H95" s="11">
        <v>9</v>
      </c>
      <c r="I95" s="20" t="s">
        <v>259</v>
      </c>
      <c r="J95" s="11" t="s">
        <v>261</v>
      </c>
      <c r="K95" s="11" t="s">
        <v>3037</v>
      </c>
      <c r="L95" s="11">
        <v>2</v>
      </c>
    </row>
    <row r="96" spans="1:12">
      <c r="A96" s="11" t="s">
        <v>84</v>
      </c>
      <c r="D96" s="11" t="s">
        <v>260</v>
      </c>
      <c r="E96" s="19" t="s">
        <v>348</v>
      </c>
      <c r="F96" s="10">
        <v>42036</v>
      </c>
      <c r="G96" s="10">
        <v>44958</v>
      </c>
      <c r="H96" s="11">
        <v>9</v>
      </c>
      <c r="I96" s="20" t="s">
        <v>259</v>
      </c>
      <c r="J96" s="11" t="s">
        <v>261</v>
      </c>
      <c r="K96" s="11" t="s">
        <v>3037</v>
      </c>
      <c r="L96" s="11">
        <v>2</v>
      </c>
    </row>
    <row r="97" spans="1:12">
      <c r="A97" s="11" t="s">
        <v>85</v>
      </c>
      <c r="D97" s="11" t="s">
        <v>260</v>
      </c>
      <c r="E97" s="19" t="s">
        <v>349</v>
      </c>
      <c r="F97" s="10">
        <v>42036</v>
      </c>
      <c r="G97" s="10">
        <v>44958</v>
      </c>
      <c r="H97" s="11">
        <v>9</v>
      </c>
      <c r="I97" s="20" t="s">
        <v>259</v>
      </c>
      <c r="J97" s="11" t="s">
        <v>261</v>
      </c>
      <c r="K97" s="11" t="s">
        <v>3037</v>
      </c>
      <c r="L97" s="11">
        <v>2</v>
      </c>
    </row>
    <row r="98" spans="1:12">
      <c r="A98" s="11" t="s">
        <v>86</v>
      </c>
      <c r="D98" s="11" t="s">
        <v>260</v>
      </c>
      <c r="E98" s="19" t="s">
        <v>350</v>
      </c>
      <c r="F98" s="10">
        <v>42036</v>
      </c>
      <c r="G98" s="10">
        <v>44958</v>
      </c>
      <c r="H98" s="11">
        <v>9</v>
      </c>
      <c r="I98" s="20" t="s">
        <v>259</v>
      </c>
      <c r="J98" s="11" t="s">
        <v>261</v>
      </c>
      <c r="K98" s="11" t="s">
        <v>3037</v>
      </c>
      <c r="L98" s="11">
        <v>2</v>
      </c>
    </row>
    <row r="99" spans="1:12">
      <c r="A99" s="11" t="s">
        <v>87</v>
      </c>
      <c r="D99" s="11" t="s">
        <v>260</v>
      </c>
      <c r="E99" s="19" t="s">
        <v>351</v>
      </c>
      <c r="F99" s="10">
        <v>42036</v>
      </c>
      <c r="G99" s="10">
        <v>44958</v>
      </c>
      <c r="H99" s="11">
        <v>9</v>
      </c>
      <c r="I99" s="20" t="s">
        <v>259</v>
      </c>
      <c r="J99" s="11" t="s">
        <v>261</v>
      </c>
      <c r="K99" s="11" t="s">
        <v>3037</v>
      </c>
      <c r="L99" s="11">
        <v>2</v>
      </c>
    </row>
    <row r="100" spans="1:12">
      <c r="A100" s="11" t="s">
        <v>88</v>
      </c>
      <c r="D100" s="11" t="s">
        <v>260</v>
      </c>
      <c r="E100" s="19" t="s">
        <v>352</v>
      </c>
      <c r="F100" s="10">
        <v>42036</v>
      </c>
      <c r="G100" s="10">
        <v>44958</v>
      </c>
      <c r="H100" s="11">
        <v>9</v>
      </c>
      <c r="I100" s="20" t="s">
        <v>259</v>
      </c>
      <c r="J100" s="11" t="s">
        <v>261</v>
      </c>
      <c r="K100" s="11" t="s">
        <v>3037</v>
      </c>
      <c r="L100" s="11">
        <v>2</v>
      </c>
    </row>
    <row r="101" spans="1:12">
      <c r="A101" s="11" t="s">
        <v>89</v>
      </c>
      <c r="D101" s="11" t="s">
        <v>260</v>
      </c>
      <c r="E101" s="19" t="s">
        <v>353</v>
      </c>
      <c r="F101" s="10">
        <v>42036</v>
      </c>
      <c r="G101" s="10">
        <v>44958</v>
      </c>
      <c r="H101" s="11">
        <v>9</v>
      </c>
      <c r="I101" s="20" t="s">
        <v>259</v>
      </c>
      <c r="J101" s="11" t="s">
        <v>261</v>
      </c>
      <c r="K101" s="11" t="s">
        <v>3037</v>
      </c>
      <c r="L101" s="11">
        <v>2</v>
      </c>
    </row>
    <row r="102" spans="1:12">
      <c r="A102" s="11" t="s">
        <v>90</v>
      </c>
      <c r="D102" s="11" t="s">
        <v>260</v>
      </c>
      <c r="E102" s="19" t="s">
        <v>354</v>
      </c>
      <c r="F102" s="10">
        <v>42036</v>
      </c>
      <c r="G102" s="10">
        <v>44958</v>
      </c>
      <c r="H102" s="11">
        <v>9</v>
      </c>
      <c r="I102" s="20" t="s">
        <v>259</v>
      </c>
      <c r="J102" s="11" t="s">
        <v>261</v>
      </c>
      <c r="K102" s="11" t="s">
        <v>3037</v>
      </c>
      <c r="L102" s="11">
        <v>2</v>
      </c>
    </row>
    <row r="103" spans="1:12">
      <c r="A103" s="11" t="s">
        <v>91</v>
      </c>
      <c r="D103" s="11" t="s">
        <v>260</v>
      </c>
      <c r="E103" s="19" t="s">
        <v>355</v>
      </c>
      <c r="F103" s="10">
        <v>42036</v>
      </c>
      <c r="G103" s="10">
        <v>44958</v>
      </c>
      <c r="H103" s="11">
        <v>9</v>
      </c>
      <c r="I103" s="20" t="s">
        <v>259</v>
      </c>
      <c r="J103" s="11" t="s">
        <v>261</v>
      </c>
      <c r="K103" s="11" t="s">
        <v>3037</v>
      </c>
      <c r="L103" s="11">
        <v>2</v>
      </c>
    </row>
    <row r="104" spans="1:12">
      <c r="A104" s="11" t="s">
        <v>92</v>
      </c>
      <c r="D104" s="11" t="s">
        <v>260</v>
      </c>
      <c r="E104" s="19" t="s">
        <v>356</v>
      </c>
      <c r="F104" s="10">
        <v>42036</v>
      </c>
      <c r="G104" s="10">
        <v>44958</v>
      </c>
      <c r="H104" s="11">
        <v>9</v>
      </c>
      <c r="I104" s="20" t="s">
        <v>259</v>
      </c>
      <c r="J104" s="11" t="s">
        <v>261</v>
      </c>
      <c r="K104" s="11" t="s">
        <v>3037</v>
      </c>
      <c r="L104" s="11">
        <v>2</v>
      </c>
    </row>
    <row r="105" spans="1:12">
      <c r="A105" s="11" t="s">
        <v>93</v>
      </c>
      <c r="D105" s="11" t="s">
        <v>260</v>
      </c>
      <c r="E105" s="19" t="s">
        <v>357</v>
      </c>
      <c r="F105" s="10">
        <v>42036</v>
      </c>
      <c r="G105" s="10">
        <v>44958</v>
      </c>
      <c r="H105" s="11">
        <v>9</v>
      </c>
      <c r="I105" s="20" t="s">
        <v>259</v>
      </c>
      <c r="J105" s="11" t="s">
        <v>261</v>
      </c>
      <c r="K105" s="11" t="s">
        <v>3037</v>
      </c>
      <c r="L105" s="11">
        <v>2</v>
      </c>
    </row>
    <row r="106" spans="1:12">
      <c r="A106" s="11" t="s">
        <v>94</v>
      </c>
      <c r="D106" s="11" t="s">
        <v>260</v>
      </c>
      <c r="E106" s="19" t="s">
        <v>358</v>
      </c>
      <c r="F106" s="10">
        <v>42036</v>
      </c>
      <c r="G106" s="10">
        <v>44958</v>
      </c>
      <c r="H106" s="11">
        <v>9</v>
      </c>
      <c r="I106" s="20" t="s">
        <v>259</v>
      </c>
      <c r="J106" s="11" t="s">
        <v>261</v>
      </c>
      <c r="K106" s="11" t="s">
        <v>3037</v>
      </c>
      <c r="L106" s="11">
        <v>2</v>
      </c>
    </row>
    <row r="107" spans="1:12">
      <c r="A107" s="11" t="s">
        <v>95</v>
      </c>
      <c r="D107" s="11" t="s">
        <v>260</v>
      </c>
      <c r="E107" s="19" t="s">
        <v>359</v>
      </c>
      <c r="F107" s="10">
        <v>42036</v>
      </c>
      <c r="G107" s="10">
        <v>44958</v>
      </c>
      <c r="H107" s="11">
        <v>9</v>
      </c>
      <c r="I107" s="20" t="s">
        <v>259</v>
      </c>
      <c r="J107" s="11" t="s">
        <v>261</v>
      </c>
      <c r="K107" s="11" t="s">
        <v>3037</v>
      </c>
      <c r="L107" s="11">
        <v>2</v>
      </c>
    </row>
    <row r="108" spans="1:12">
      <c r="A108" s="11" t="s">
        <v>96</v>
      </c>
      <c r="D108" s="11" t="s">
        <v>260</v>
      </c>
      <c r="E108" s="19" t="s">
        <v>360</v>
      </c>
      <c r="F108" s="10">
        <v>42036</v>
      </c>
      <c r="G108" s="10">
        <v>44958</v>
      </c>
      <c r="H108" s="11">
        <v>9</v>
      </c>
      <c r="I108" s="20" t="s">
        <v>259</v>
      </c>
      <c r="J108" s="11" t="s">
        <v>261</v>
      </c>
      <c r="K108" s="11" t="s">
        <v>3037</v>
      </c>
      <c r="L108" s="11">
        <v>2</v>
      </c>
    </row>
    <row r="109" spans="1:12">
      <c r="A109" s="11" t="s">
        <v>97</v>
      </c>
      <c r="D109" s="11" t="s">
        <v>260</v>
      </c>
      <c r="E109" s="19" t="s">
        <v>361</v>
      </c>
      <c r="F109" s="10">
        <v>42036</v>
      </c>
      <c r="G109" s="10">
        <v>44958</v>
      </c>
      <c r="H109" s="11">
        <v>9</v>
      </c>
      <c r="I109" s="20" t="s">
        <v>259</v>
      </c>
      <c r="J109" s="11" t="s">
        <v>261</v>
      </c>
      <c r="K109" s="11" t="s">
        <v>3037</v>
      </c>
      <c r="L109" s="11">
        <v>2</v>
      </c>
    </row>
    <row r="110" spans="1:12">
      <c r="A110" s="11" t="s">
        <v>98</v>
      </c>
      <c r="D110" s="11" t="s">
        <v>260</v>
      </c>
      <c r="E110" s="19" t="s">
        <v>362</v>
      </c>
      <c r="F110" s="10">
        <v>42036</v>
      </c>
      <c r="G110" s="10">
        <v>44958</v>
      </c>
      <c r="H110" s="11">
        <v>9</v>
      </c>
      <c r="I110" s="20" t="s">
        <v>259</v>
      </c>
      <c r="J110" s="11" t="s">
        <v>261</v>
      </c>
      <c r="K110" s="11" t="s">
        <v>3037</v>
      </c>
      <c r="L110" s="11">
        <v>2</v>
      </c>
    </row>
    <row r="111" spans="1:12">
      <c r="A111" s="11" t="s">
        <v>99</v>
      </c>
      <c r="D111" s="11" t="s">
        <v>260</v>
      </c>
      <c r="E111" s="19" t="s">
        <v>363</v>
      </c>
      <c r="F111" s="10">
        <v>42036</v>
      </c>
      <c r="G111" s="10">
        <v>44958</v>
      </c>
      <c r="H111" s="11">
        <v>9</v>
      </c>
      <c r="I111" s="20" t="s">
        <v>259</v>
      </c>
      <c r="J111" s="11" t="s">
        <v>261</v>
      </c>
      <c r="K111" s="11" t="s">
        <v>3037</v>
      </c>
      <c r="L111" s="11">
        <v>2</v>
      </c>
    </row>
    <row r="112" spans="1:12">
      <c r="A112" s="11" t="s">
        <v>100</v>
      </c>
      <c r="D112" s="11" t="s">
        <v>260</v>
      </c>
      <c r="E112" s="19" t="s">
        <v>364</v>
      </c>
      <c r="F112" s="10">
        <v>42036</v>
      </c>
      <c r="G112" s="10">
        <v>44958</v>
      </c>
      <c r="H112" s="11">
        <v>9</v>
      </c>
      <c r="I112" s="20" t="s">
        <v>259</v>
      </c>
      <c r="J112" s="11" t="s">
        <v>261</v>
      </c>
      <c r="K112" s="11" t="s">
        <v>3037</v>
      </c>
      <c r="L112" s="11">
        <v>2</v>
      </c>
    </row>
    <row r="113" spans="1:12">
      <c r="A113" s="11" t="s">
        <v>101</v>
      </c>
      <c r="D113" s="11" t="s">
        <v>260</v>
      </c>
      <c r="E113" s="19" t="s">
        <v>365</v>
      </c>
      <c r="F113" s="10">
        <v>42036</v>
      </c>
      <c r="G113" s="10">
        <v>44958</v>
      </c>
      <c r="H113" s="11">
        <v>9</v>
      </c>
      <c r="I113" s="20" t="s">
        <v>259</v>
      </c>
      <c r="J113" s="11" t="s">
        <v>261</v>
      </c>
      <c r="K113" s="11" t="s">
        <v>3037</v>
      </c>
      <c r="L113" s="11">
        <v>2</v>
      </c>
    </row>
    <row r="114" spans="1:12">
      <c r="A114" s="11" t="s">
        <v>102</v>
      </c>
      <c r="D114" s="11" t="s">
        <v>260</v>
      </c>
      <c r="E114" s="19" t="s">
        <v>366</v>
      </c>
      <c r="F114" s="10">
        <v>42036</v>
      </c>
      <c r="G114" s="10">
        <v>44958</v>
      </c>
      <c r="H114" s="11">
        <v>9</v>
      </c>
      <c r="I114" s="20" t="s">
        <v>259</v>
      </c>
      <c r="J114" s="11" t="s">
        <v>261</v>
      </c>
      <c r="K114" s="11" t="s">
        <v>3037</v>
      </c>
      <c r="L114" s="11">
        <v>2</v>
      </c>
    </row>
    <row r="115" spans="1:12">
      <c r="A115" s="11" t="s">
        <v>103</v>
      </c>
      <c r="D115" s="11" t="s">
        <v>260</v>
      </c>
      <c r="E115" s="19" t="s">
        <v>367</v>
      </c>
      <c r="F115" s="10">
        <v>42036</v>
      </c>
      <c r="G115" s="10">
        <v>44958</v>
      </c>
      <c r="H115" s="11">
        <v>9</v>
      </c>
      <c r="I115" s="20" t="s">
        <v>259</v>
      </c>
      <c r="J115" s="11" t="s">
        <v>261</v>
      </c>
      <c r="K115" s="11" t="s">
        <v>3037</v>
      </c>
      <c r="L115" s="11">
        <v>2</v>
      </c>
    </row>
    <row r="116" spans="1:12">
      <c r="A116" s="11" t="s">
        <v>104</v>
      </c>
      <c r="D116" s="11" t="s">
        <v>260</v>
      </c>
      <c r="E116" s="19" t="s">
        <v>368</v>
      </c>
      <c r="F116" s="10">
        <v>42036</v>
      </c>
      <c r="G116" s="10">
        <v>44958</v>
      </c>
      <c r="H116" s="11">
        <v>9</v>
      </c>
      <c r="I116" s="20" t="s">
        <v>259</v>
      </c>
      <c r="J116" s="11" t="s">
        <v>261</v>
      </c>
      <c r="K116" s="11" t="s">
        <v>3037</v>
      </c>
      <c r="L116" s="11">
        <v>2</v>
      </c>
    </row>
    <row r="117" spans="1:12">
      <c r="A117" s="11" t="s">
        <v>105</v>
      </c>
      <c r="D117" s="11" t="s">
        <v>260</v>
      </c>
      <c r="E117" s="19" t="s">
        <v>369</v>
      </c>
      <c r="F117" s="10">
        <v>42036</v>
      </c>
      <c r="G117" s="10">
        <v>44958</v>
      </c>
      <c r="H117" s="11">
        <v>9</v>
      </c>
      <c r="I117" s="20" t="s">
        <v>259</v>
      </c>
      <c r="J117" s="11" t="s">
        <v>261</v>
      </c>
      <c r="K117" s="11" t="s">
        <v>3037</v>
      </c>
      <c r="L117" s="11">
        <v>2</v>
      </c>
    </row>
    <row r="118" spans="1:12">
      <c r="A118" s="11" t="s">
        <v>106</v>
      </c>
      <c r="D118" s="11" t="s">
        <v>260</v>
      </c>
      <c r="E118" s="19" t="s">
        <v>370</v>
      </c>
      <c r="F118" s="10">
        <v>42036</v>
      </c>
      <c r="G118" s="10">
        <v>44958</v>
      </c>
      <c r="H118" s="11">
        <v>9</v>
      </c>
      <c r="I118" s="20" t="s">
        <v>259</v>
      </c>
      <c r="J118" s="11" t="s">
        <v>261</v>
      </c>
      <c r="K118" s="11" t="s">
        <v>3037</v>
      </c>
      <c r="L118" s="11">
        <v>2</v>
      </c>
    </row>
    <row r="119" spans="1:12">
      <c r="A119" s="11" t="s">
        <v>107</v>
      </c>
      <c r="D119" s="11" t="s">
        <v>260</v>
      </c>
      <c r="E119" s="19" t="s">
        <v>371</v>
      </c>
      <c r="F119" s="10">
        <v>42036</v>
      </c>
      <c r="G119" s="10">
        <v>44958</v>
      </c>
      <c r="H119" s="11">
        <v>9</v>
      </c>
      <c r="I119" s="20" t="s">
        <v>259</v>
      </c>
      <c r="J119" s="11" t="s">
        <v>261</v>
      </c>
      <c r="K119" s="11" t="s">
        <v>3037</v>
      </c>
      <c r="L119" s="11">
        <v>2</v>
      </c>
    </row>
    <row r="120" spans="1:12">
      <c r="A120" s="11" t="s">
        <v>108</v>
      </c>
      <c r="D120" s="11" t="s">
        <v>260</v>
      </c>
      <c r="E120" s="19" t="s">
        <v>372</v>
      </c>
      <c r="F120" s="10">
        <v>42036</v>
      </c>
      <c r="G120" s="10">
        <v>44958</v>
      </c>
      <c r="H120" s="11">
        <v>9</v>
      </c>
      <c r="I120" s="20" t="s">
        <v>259</v>
      </c>
      <c r="J120" s="11" t="s">
        <v>261</v>
      </c>
      <c r="K120" s="11" t="s">
        <v>3037</v>
      </c>
      <c r="L120" s="11">
        <v>2</v>
      </c>
    </row>
    <row r="121" spans="1:12">
      <c r="A121" s="11" t="s">
        <v>109</v>
      </c>
      <c r="D121" s="11" t="s">
        <v>260</v>
      </c>
      <c r="E121" s="19" t="s">
        <v>373</v>
      </c>
      <c r="F121" s="10">
        <v>42036</v>
      </c>
      <c r="G121" s="10">
        <v>44958</v>
      </c>
      <c r="H121" s="11">
        <v>9</v>
      </c>
      <c r="I121" s="20" t="s">
        <v>259</v>
      </c>
      <c r="J121" s="11" t="s">
        <v>261</v>
      </c>
      <c r="K121" s="11" t="s">
        <v>3037</v>
      </c>
      <c r="L121" s="11">
        <v>2</v>
      </c>
    </row>
    <row r="122" spans="1:12">
      <c r="A122" s="11" t="s">
        <v>110</v>
      </c>
      <c r="D122" s="11" t="s">
        <v>260</v>
      </c>
      <c r="E122" s="19" t="s">
        <v>374</v>
      </c>
      <c r="F122" s="10">
        <v>42036</v>
      </c>
      <c r="G122" s="10">
        <v>44958</v>
      </c>
      <c r="H122" s="11">
        <v>9</v>
      </c>
      <c r="I122" s="20" t="s">
        <v>259</v>
      </c>
      <c r="J122" s="11" t="s">
        <v>261</v>
      </c>
      <c r="K122" s="11" t="s">
        <v>3037</v>
      </c>
      <c r="L122" s="11">
        <v>2</v>
      </c>
    </row>
    <row r="123" spans="1:12">
      <c r="A123" s="11" t="s">
        <v>111</v>
      </c>
      <c r="D123" s="11" t="s">
        <v>260</v>
      </c>
      <c r="E123" s="19" t="s">
        <v>375</v>
      </c>
      <c r="F123" s="10">
        <v>42036</v>
      </c>
      <c r="G123" s="10">
        <v>44958</v>
      </c>
      <c r="H123" s="11">
        <v>9</v>
      </c>
      <c r="I123" s="20" t="s">
        <v>259</v>
      </c>
      <c r="J123" s="11" t="s">
        <v>261</v>
      </c>
      <c r="K123" s="11" t="s">
        <v>3037</v>
      </c>
      <c r="L123" s="11">
        <v>2</v>
      </c>
    </row>
    <row r="124" spans="1:12">
      <c r="A124" s="11" t="s">
        <v>112</v>
      </c>
      <c r="D124" s="11" t="s">
        <v>260</v>
      </c>
      <c r="E124" s="19" t="s">
        <v>376</v>
      </c>
      <c r="F124" s="10">
        <v>42036</v>
      </c>
      <c r="G124" s="10">
        <v>44958</v>
      </c>
      <c r="H124" s="11">
        <v>9</v>
      </c>
      <c r="I124" s="20" t="s">
        <v>259</v>
      </c>
      <c r="J124" s="11" t="s">
        <v>261</v>
      </c>
      <c r="K124" s="11" t="s">
        <v>3037</v>
      </c>
      <c r="L124" s="11">
        <v>2</v>
      </c>
    </row>
    <row r="125" spans="1:12">
      <c r="A125" s="11" t="s">
        <v>113</v>
      </c>
      <c r="D125" s="11" t="s">
        <v>260</v>
      </c>
      <c r="E125" s="19" t="s">
        <v>377</v>
      </c>
      <c r="F125" s="10">
        <v>42036</v>
      </c>
      <c r="G125" s="10">
        <v>44958</v>
      </c>
      <c r="H125" s="11">
        <v>9</v>
      </c>
      <c r="I125" s="20" t="s">
        <v>259</v>
      </c>
      <c r="J125" s="11" t="s">
        <v>261</v>
      </c>
      <c r="K125" s="11" t="s">
        <v>3037</v>
      </c>
      <c r="L125" s="11">
        <v>2</v>
      </c>
    </row>
    <row r="126" spans="1:12">
      <c r="A126" s="11" t="s">
        <v>114</v>
      </c>
      <c r="D126" s="11" t="s">
        <v>260</v>
      </c>
      <c r="E126" s="19" t="s">
        <v>378</v>
      </c>
      <c r="F126" s="10">
        <v>42036</v>
      </c>
      <c r="G126" s="10">
        <v>44958</v>
      </c>
      <c r="H126" s="11">
        <v>9</v>
      </c>
      <c r="I126" s="20" t="s">
        <v>259</v>
      </c>
      <c r="J126" s="11" t="s">
        <v>261</v>
      </c>
      <c r="K126" s="11" t="s">
        <v>3037</v>
      </c>
      <c r="L126" s="11">
        <v>2</v>
      </c>
    </row>
    <row r="127" spans="1:12">
      <c r="A127" s="11" t="s">
        <v>115</v>
      </c>
      <c r="D127" s="11" t="s">
        <v>260</v>
      </c>
      <c r="E127" s="19" t="s">
        <v>379</v>
      </c>
      <c r="F127" s="10">
        <v>42036</v>
      </c>
      <c r="G127" s="10">
        <v>44958</v>
      </c>
      <c r="H127" s="11">
        <v>9</v>
      </c>
      <c r="I127" s="20" t="s">
        <v>259</v>
      </c>
      <c r="J127" s="11" t="s">
        <v>261</v>
      </c>
      <c r="K127" s="11" t="s">
        <v>3037</v>
      </c>
      <c r="L127" s="11">
        <v>2</v>
      </c>
    </row>
    <row r="128" spans="1:12">
      <c r="A128" s="11" t="s">
        <v>116</v>
      </c>
      <c r="D128" s="11" t="s">
        <v>260</v>
      </c>
      <c r="E128" s="19" t="s">
        <v>380</v>
      </c>
      <c r="F128" s="10">
        <v>42036</v>
      </c>
      <c r="G128" s="10">
        <v>44958</v>
      </c>
      <c r="H128" s="11">
        <v>9</v>
      </c>
      <c r="I128" s="20" t="s">
        <v>259</v>
      </c>
      <c r="J128" s="11" t="s">
        <v>261</v>
      </c>
      <c r="K128" s="11" t="s">
        <v>3037</v>
      </c>
      <c r="L128" s="11">
        <v>2</v>
      </c>
    </row>
    <row r="129" spans="1:12">
      <c r="A129" s="11" t="s">
        <v>117</v>
      </c>
      <c r="D129" s="11" t="s">
        <v>260</v>
      </c>
      <c r="E129" s="19" t="s">
        <v>381</v>
      </c>
      <c r="F129" s="10">
        <v>42036</v>
      </c>
      <c r="G129" s="10">
        <v>44958</v>
      </c>
      <c r="H129" s="11">
        <v>9</v>
      </c>
      <c r="I129" s="20" t="s">
        <v>259</v>
      </c>
      <c r="J129" s="11" t="s">
        <v>261</v>
      </c>
      <c r="K129" s="11" t="s">
        <v>3037</v>
      </c>
      <c r="L129" s="11">
        <v>2</v>
      </c>
    </row>
    <row r="130" spans="1:12">
      <c r="A130" s="11" t="s">
        <v>118</v>
      </c>
      <c r="D130" s="11" t="s">
        <v>260</v>
      </c>
      <c r="E130" s="19" t="s">
        <v>382</v>
      </c>
      <c r="F130" s="10">
        <v>42036</v>
      </c>
      <c r="G130" s="10">
        <v>44958</v>
      </c>
      <c r="H130" s="11">
        <v>9</v>
      </c>
      <c r="I130" s="20" t="s">
        <v>259</v>
      </c>
      <c r="J130" s="11" t="s">
        <v>261</v>
      </c>
      <c r="K130" s="11" t="s">
        <v>3037</v>
      </c>
      <c r="L130" s="11">
        <v>2</v>
      </c>
    </row>
    <row r="131" spans="1:12">
      <c r="A131" s="11" t="s">
        <v>119</v>
      </c>
      <c r="D131" s="11" t="s">
        <v>260</v>
      </c>
      <c r="E131" s="19" t="s">
        <v>383</v>
      </c>
      <c r="F131" s="10">
        <v>42036</v>
      </c>
      <c r="G131" s="10">
        <v>44958</v>
      </c>
      <c r="H131" s="11">
        <v>9</v>
      </c>
      <c r="I131" s="20" t="s">
        <v>259</v>
      </c>
      <c r="J131" s="11" t="s">
        <v>261</v>
      </c>
      <c r="K131" s="11" t="s">
        <v>3037</v>
      </c>
      <c r="L131" s="11">
        <v>2</v>
      </c>
    </row>
    <row r="132" spans="1:12">
      <c r="A132" s="11" t="s">
        <v>120</v>
      </c>
      <c r="D132" s="11" t="s">
        <v>260</v>
      </c>
      <c r="E132" s="19" t="s">
        <v>384</v>
      </c>
      <c r="F132" s="10">
        <v>42036</v>
      </c>
      <c r="G132" s="10">
        <v>44958</v>
      </c>
      <c r="H132" s="11">
        <v>9</v>
      </c>
      <c r="I132" s="20" t="s">
        <v>259</v>
      </c>
      <c r="J132" s="11" t="s">
        <v>261</v>
      </c>
      <c r="K132" s="11" t="s">
        <v>3037</v>
      </c>
      <c r="L132" s="11">
        <v>2</v>
      </c>
    </row>
    <row r="133" spans="1:12">
      <c r="A133" s="11" t="s">
        <v>121</v>
      </c>
      <c r="D133" s="11" t="s">
        <v>260</v>
      </c>
      <c r="E133" s="19" t="s">
        <v>385</v>
      </c>
      <c r="F133" s="10">
        <v>42036</v>
      </c>
      <c r="G133" s="10">
        <v>44958</v>
      </c>
      <c r="H133" s="11">
        <v>9</v>
      </c>
      <c r="I133" s="20" t="s">
        <v>259</v>
      </c>
      <c r="J133" s="11" t="s">
        <v>261</v>
      </c>
      <c r="K133" s="11" t="s">
        <v>3037</v>
      </c>
      <c r="L133" s="11">
        <v>2</v>
      </c>
    </row>
    <row r="134" spans="1:12">
      <c r="A134" s="11" t="s">
        <v>122</v>
      </c>
      <c r="D134" s="11" t="s">
        <v>260</v>
      </c>
      <c r="E134" s="19" t="s">
        <v>386</v>
      </c>
      <c r="F134" s="10">
        <v>42036</v>
      </c>
      <c r="G134" s="10">
        <v>44958</v>
      </c>
      <c r="H134" s="11">
        <v>9</v>
      </c>
      <c r="I134" s="20" t="s">
        <v>259</v>
      </c>
      <c r="J134" s="11" t="s">
        <v>261</v>
      </c>
      <c r="K134" s="11" t="s">
        <v>3037</v>
      </c>
      <c r="L134" s="11">
        <v>2</v>
      </c>
    </row>
    <row r="135" spans="1:12">
      <c r="A135" s="11" t="s">
        <v>123</v>
      </c>
      <c r="D135" s="11" t="s">
        <v>260</v>
      </c>
      <c r="E135" s="19" t="s">
        <v>387</v>
      </c>
      <c r="F135" s="10">
        <v>42036</v>
      </c>
      <c r="G135" s="10">
        <v>44958</v>
      </c>
      <c r="H135" s="11">
        <v>9</v>
      </c>
      <c r="I135" s="20" t="s">
        <v>259</v>
      </c>
      <c r="J135" s="11" t="s">
        <v>261</v>
      </c>
      <c r="K135" s="11" t="s">
        <v>3037</v>
      </c>
      <c r="L135" s="11">
        <v>2</v>
      </c>
    </row>
    <row r="136" spans="1:12">
      <c r="A136" s="11" t="s">
        <v>124</v>
      </c>
      <c r="D136" s="11" t="s">
        <v>260</v>
      </c>
      <c r="E136" s="19" t="s">
        <v>388</v>
      </c>
      <c r="F136" s="10">
        <v>42036</v>
      </c>
      <c r="G136" s="10">
        <v>44958</v>
      </c>
      <c r="H136" s="11">
        <v>9</v>
      </c>
      <c r="I136" s="20" t="s">
        <v>259</v>
      </c>
      <c r="J136" s="11" t="s">
        <v>261</v>
      </c>
      <c r="K136" s="11" t="s">
        <v>3037</v>
      </c>
      <c r="L136" s="11">
        <v>2</v>
      </c>
    </row>
    <row r="137" spans="1:12">
      <c r="A137" s="11" t="s">
        <v>125</v>
      </c>
      <c r="D137" s="11" t="s">
        <v>260</v>
      </c>
      <c r="E137" s="19" t="s">
        <v>389</v>
      </c>
      <c r="F137" s="10">
        <v>42036</v>
      </c>
      <c r="G137" s="10">
        <v>44958</v>
      </c>
      <c r="H137" s="11">
        <v>9</v>
      </c>
      <c r="I137" s="20" t="s">
        <v>259</v>
      </c>
      <c r="J137" s="11" t="s">
        <v>261</v>
      </c>
      <c r="K137" s="11" t="s">
        <v>3037</v>
      </c>
      <c r="L137" s="11">
        <v>2</v>
      </c>
    </row>
    <row r="138" spans="1:12">
      <c r="A138" s="11" t="s">
        <v>126</v>
      </c>
      <c r="D138" s="11" t="s">
        <v>260</v>
      </c>
      <c r="E138" s="19" t="s">
        <v>390</v>
      </c>
      <c r="F138" s="10">
        <v>42036</v>
      </c>
      <c r="G138" s="10">
        <v>44958</v>
      </c>
      <c r="H138" s="11">
        <v>9</v>
      </c>
      <c r="I138" s="20" t="s">
        <v>259</v>
      </c>
      <c r="J138" s="11" t="s">
        <v>261</v>
      </c>
      <c r="K138" s="11" t="s">
        <v>3037</v>
      </c>
      <c r="L138" s="11">
        <v>2</v>
      </c>
    </row>
    <row r="139" spans="1:12">
      <c r="A139" s="11" t="s">
        <v>127</v>
      </c>
      <c r="D139" s="11" t="s">
        <v>260</v>
      </c>
      <c r="E139" s="19" t="s">
        <v>391</v>
      </c>
      <c r="F139" s="10">
        <v>42036</v>
      </c>
      <c r="G139" s="10">
        <v>44958</v>
      </c>
      <c r="H139" s="11">
        <v>9</v>
      </c>
      <c r="I139" s="20" t="s">
        <v>259</v>
      </c>
      <c r="J139" s="11" t="s">
        <v>261</v>
      </c>
      <c r="K139" s="11" t="s">
        <v>3037</v>
      </c>
      <c r="L139" s="11">
        <v>2</v>
      </c>
    </row>
    <row r="140" spans="1:12">
      <c r="A140" s="11" t="s">
        <v>128</v>
      </c>
      <c r="D140" s="11" t="s">
        <v>260</v>
      </c>
      <c r="E140" s="19" t="s">
        <v>392</v>
      </c>
      <c r="F140" s="10">
        <v>42036</v>
      </c>
      <c r="G140" s="10">
        <v>44958</v>
      </c>
      <c r="H140" s="11">
        <v>9</v>
      </c>
      <c r="I140" s="20" t="s">
        <v>259</v>
      </c>
      <c r="J140" s="11" t="s">
        <v>261</v>
      </c>
      <c r="K140" s="11" t="s">
        <v>3037</v>
      </c>
      <c r="L140" s="11">
        <v>2</v>
      </c>
    </row>
    <row r="141" spans="1:12">
      <c r="A141" s="11" t="s">
        <v>129</v>
      </c>
      <c r="D141" s="11" t="s">
        <v>260</v>
      </c>
      <c r="E141" s="19" t="s">
        <v>393</v>
      </c>
      <c r="F141" s="10">
        <v>42036</v>
      </c>
      <c r="G141" s="10">
        <v>44958</v>
      </c>
      <c r="H141" s="11">
        <v>9</v>
      </c>
      <c r="I141" s="20" t="s">
        <v>259</v>
      </c>
      <c r="J141" s="11" t="s">
        <v>261</v>
      </c>
      <c r="K141" s="11" t="s">
        <v>3037</v>
      </c>
      <c r="L141" s="11">
        <v>2</v>
      </c>
    </row>
    <row r="142" spans="1:12">
      <c r="A142" s="11" t="s">
        <v>130</v>
      </c>
      <c r="D142" s="11" t="s">
        <v>260</v>
      </c>
      <c r="E142" s="19" t="s">
        <v>394</v>
      </c>
      <c r="F142" s="10">
        <v>42036</v>
      </c>
      <c r="G142" s="10">
        <v>44958</v>
      </c>
      <c r="H142" s="11">
        <v>9</v>
      </c>
      <c r="I142" s="20" t="s">
        <v>259</v>
      </c>
      <c r="J142" s="11" t="s">
        <v>261</v>
      </c>
      <c r="K142" s="11" t="s">
        <v>3037</v>
      </c>
      <c r="L142" s="11">
        <v>2</v>
      </c>
    </row>
    <row r="143" spans="1:12">
      <c r="A143" s="11" t="s">
        <v>131</v>
      </c>
      <c r="D143" s="11" t="s">
        <v>260</v>
      </c>
      <c r="E143" s="19" t="s">
        <v>395</v>
      </c>
      <c r="F143" s="10">
        <v>42036</v>
      </c>
      <c r="G143" s="10">
        <v>44958</v>
      </c>
      <c r="H143" s="11">
        <v>9</v>
      </c>
      <c r="I143" s="20" t="s">
        <v>259</v>
      </c>
      <c r="J143" s="11" t="s">
        <v>261</v>
      </c>
      <c r="K143" s="11" t="s">
        <v>3037</v>
      </c>
      <c r="L143" s="11">
        <v>2</v>
      </c>
    </row>
    <row r="144" spans="1:12">
      <c r="A144" s="11" t="s">
        <v>132</v>
      </c>
      <c r="D144" s="11" t="s">
        <v>260</v>
      </c>
      <c r="E144" s="19" t="s">
        <v>396</v>
      </c>
      <c r="F144" s="10">
        <v>42036</v>
      </c>
      <c r="G144" s="10">
        <v>44958</v>
      </c>
      <c r="H144" s="11">
        <v>9</v>
      </c>
      <c r="I144" s="20" t="s">
        <v>259</v>
      </c>
      <c r="J144" s="11" t="s">
        <v>261</v>
      </c>
      <c r="K144" s="11" t="s">
        <v>3037</v>
      </c>
      <c r="L144" s="11">
        <v>2</v>
      </c>
    </row>
    <row r="145" spans="1:12">
      <c r="A145" s="11" t="s">
        <v>133</v>
      </c>
      <c r="D145" s="11" t="s">
        <v>260</v>
      </c>
      <c r="E145" s="19" t="s">
        <v>397</v>
      </c>
      <c r="F145" s="10">
        <v>42036</v>
      </c>
      <c r="G145" s="10">
        <v>44958</v>
      </c>
      <c r="H145" s="11">
        <v>9</v>
      </c>
      <c r="I145" s="20" t="s">
        <v>259</v>
      </c>
      <c r="J145" s="11" t="s">
        <v>261</v>
      </c>
      <c r="K145" s="11" t="s">
        <v>3037</v>
      </c>
      <c r="L145" s="11">
        <v>2</v>
      </c>
    </row>
    <row r="146" spans="1:12">
      <c r="A146" s="11" t="s">
        <v>134</v>
      </c>
      <c r="D146" s="11" t="s">
        <v>260</v>
      </c>
      <c r="E146" s="19" t="s">
        <v>398</v>
      </c>
      <c r="F146" s="10">
        <v>42036</v>
      </c>
      <c r="G146" s="10">
        <v>44958</v>
      </c>
      <c r="H146" s="11">
        <v>9</v>
      </c>
      <c r="I146" s="20" t="s">
        <v>259</v>
      </c>
      <c r="J146" s="11" t="s">
        <v>261</v>
      </c>
      <c r="K146" s="11" t="s">
        <v>3037</v>
      </c>
      <c r="L146" s="11">
        <v>2</v>
      </c>
    </row>
    <row r="147" spans="1:12">
      <c r="A147" s="11" t="s">
        <v>135</v>
      </c>
      <c r="D147" s="11" t="s">
        <v>260</v>
      </c>
      <c r="E147" s="19" t="s">
        <v>399</v>
      </c>
      <c r="F147" s="10">
        <v>42036</v>
      </c>
      <c r="G147" s="10">
        <v>44958</v>
      </c>
      <c r="H147" s="11">
        <v>9</v>
      </c>
      <c r="I147" s="20" t="s">
        <v>259</v>
      </c>
      <c r="J147" s="11" t="s">
        <v>261</v>
      </c>
      <c r="K147" s="11" t="s">
        <v>3037</v>
      </c>
      <c r="L147" s="11">
        <v>2</v>
      </c>
    </row>
    <row r="148" spans="1:12">
      <c r="A148" s="11" t="s">
        <v>136</v>
      </c>
      <c r="D148" s="11" t="s">
        <v>260</v>
      </c>
      <c r="E148" s="19" t="s">
        <v>400</v>
      </c>
      <c r="F148" s="10">
        <v>42036</v>
      </c>
      <c r="G148" s="10">
        <v>44958</v>
      </c>
      <c r="H148" s="11">
        <v>9</v>
      </c>
      <c r="I148" s="20" t="s">
        <v>259</v>
      </c>
      <c r="J148" s="11" t="s">
        <v>261</v>
      </c>
      <c r="K148" s="11" t="s">
        <v>3037</v>
      </c>
      <c r="L148" s="11">
        <v>2</v>
      </c>
    </row>
    <row r="149" spans="1:12">
      <c r="A149" s="11" t="s">
        <v>137</v>
      </c>
      <c r="D149" s="11" t="s">
        <v>260</v>
      </c>
      <c r="E149" s="19" t="s">
        <v>401</v>
      </c>
      <c r="F149" s="10">
        <v>42036</v>
      </c>
      <c r="G149" s="10">
        <v>44958</v>
      </c>
      <c r="H149" s="11">
        <v>9</v>
      </c>
      <c r="I149" s="20" t="s">
        <v>259</v>
      </c>
      <c r="J149" s="11" t="s">
        <v>261</v>
      </c>
      <c r="K149" s="11" t="s">
        <v>3037</v>
      </c>
      <c r="L149" s="11">
        <v>2</v>
      </c>
    </row>
    <row r="150" spans="1:12">
      <c r="A150" s="11" t="s">
        <v>138</v>
      </c>
      <c r="D150" s="11" t="s">
        <v>260</v>
      </c>
      <c r="E150" s="19" t="s">
        <v>402</v>
      </c>
      <c r="F150" s="10">
        <v>42036</v>
      </c>
      <c r="G150" s="10">
        <v>44958</v>
      </c>
      <c r="H150" s="11">
        <v>9</v>
      </c>
      <c r="I150" s="20" t="s">
        <v>259</v>
      </c>
      <c r="J150" s="11" t="s">
        <v>261</v>
      </c>
      <c r="K150" s="11" t="s">
        <v>3037</v>
      </c>
      <c r="L150" s="11">
        <v>2</v>
      </c>
    </row>
    <row r="151" spans="1:12">
      <c r="A151" s="11" t="s">
        <v>139</v>
      </c>
      <c r="D151" s="11" t="s">
        <v>260</v>
      </c>
      <c r="E151" s="19" t="s">
        <v>403</v>
      </c>
      <c r="F151" s="10">
        <v>42036</v>
      </c>
      <c r="G151" s="10">
        <v>44958</v>
      </c>
      <c r="H151" s="11">
        <v>9</v>
      </c>
      <c r="I151" s="20" t="s">
        <v>259</v>
      </c>
      <c r="J151" s="11" t="s">
        <v>261</v>
      </c>
      <c r="K151" s="11" t="s">
        <v>3037</v>
      </c>
      <c r="L151" s="11">
        <v>2</v>
      </c>
    </row>
    <row r="152" spans="1:12">
      <c r="A152" s="11" t="s">
        <v>140</v>
      </c>
      <c r="D152" s="11" t="s">
        <v>260</v>
      </c>
      <c r="E152" s="19" t="s">
        <v>404</v>
      </c>
      <c r="F152" s="10">
        <v>42036</v>
      </c>
      <c r="G152" s="10">
        <v>44958</v>
      </c>
      <c r="H152" s="11">
        <v>9</v>
      </c>
      <c r="I152" s="20" t="s">
        <v>259</v>
      </c>
      <c r="J152" s="11" t="s">
        <v>261</v>
      </c>
      <c r="K152" s="11" t="s">
        <v>3037</v>
      </c>
      <c r="L152" s="11">
        <v>2</v>
      </c>
    </row>
    <row r="153" spans="1:12">
      <c r="A153" s="11" t="s">
        <v>141</v>
      </c>
      <c r="D153" s="11" t="s">
        <v>260</v>
      </c>
      <c r="E153" s="19" t="s">
        <v>405</v>
      </c>
      <c r="F153" s="10">
        <v>42036</v>
      </c>
      <c r="G153" s="10">
        <v>44958</v>
      </c>
      <c r="H153" s="11">
        <v>9</v>
      </c>
      <c r="I153" s="20" t="s">
        <v>259</v>
      </c>
      <c r="J153" s="11" t="s">
        <v>261</v>
      </c>
      <c r="K153" s="11" t="s">
        <v>3037</v>
      </c>
      <c r="L153" s="11">
        <v>2</v>
      </c>
    </row>
    <row r="154" spans="1:12">
      <c r="A154" s="11" t="s">
        <v>142</v>
      </c>
      <c r="D154" s="11" t="s">
        <v>260</v>
      </c>
      <c r="E154" s="19" t="s">
        <v>406</v>
      </c>
      <c r="F154" s="10">
        <v>42036</v>
      </c>
      <c r="G154" s="10">
        <v>44958</v>
      </c>
      <c r="H154" s="11">
        <v>9</v>
      </c>
      <c r="I154" s="20" t="s">
        <v>259</v>
      </c>
      <c r="J154" s="11" t="s">
        <v>261</v>
      </c>
      <c r="K154" s="11" t="s">
        <v>3037</v>
      </c>
      <c r="L154" s="11">
        <v>2</v>
      </c>
    </row>
    <row r="155" spans="1:12">
      <c r="A155" s="11" t="s">
        <v>143</v>
      </c>
      <c r="D155" s="11" t="s">
        <v>260</v>
      </c>
      <c r="E155" s="19" t="s">
        <v>407</v>
      </c>
      <c r="F155" s="10">
        <v>42036</v>
      </c>
      <c r="G155" s="10">
        <v>44958</v>
      </c>
      <c r="H155" s="11">
        <v>9</v>
      </c>
      <c r="I155" s="20" t="s">
        <v>259</v>
      </c>
      <c r="J155" s="11" t="s">
        <v>261</v>
      </c>
      <c r="K155" s="11" t="s">
        <v>3037</v>
      </c>
      <c r="L155" s="11">
        <v>2</v>
      </c>
    </row>
    <row r="156" spans="1:12">
      <c r="A156" s="11" t="s">
        <v>144</v>
      </c>
      <c r="D156" s="11" t="s">
        <v>260</v>
      </c>
      <c r="E156" s="19" t="s">
        <v>408</v>
      </c>
      <c r="F156" s="10">
        <v>42036</v>
      </c>
      <c r="G156" s="10">
        <v>44958</v>
      </c>
      <c r="H156" s="11">
        <v>9</v>
      </c>
      <c r="I156" s="20" t="s">
        <v>259</v>
      </c>
      <c r="J156" s="11" t="s">
        <v>261</v>
      </c>
      <c r="K156" s="11" t="s">
        <v>3037</v>
      </c>
      <c r="L156" s="11">
        <v>2</v>
      </c>
    </row>
    <row r="157" spans="1:12">
      <c r="A157" s="11" t="s">
        <v>145</v>
      </c>
      <c r="D157" s="11" t="s">
        <v>260</v>
      </c>
      <c r="E157" s="19" t="s">
        <v>409</v>
      </c>
      <c r="F157" s="10">
        <v>42036</v>
      </c>
      <c r="G157" s="10">
        <v>44958</v>
      </c>
      <c r="H157" s="11">
        <v>9</v>
      </c>
      <c r="I157" s="20" t="s">
        <v>259</v>
      </c>
      <c r="J157" s="11" t="s">
        <v>261</v>
      </c>
      <c r="K157" s="11" t="s">
        <v>3037</v>
      </c>
      <c r="L157" s="11">
        <v>2</v>
      </c>
    </row>
    <row r="158" spans="1:12">
      <c r="A158" s="11" t="s">
        <v>146</v>
      </c>
      <c r="D158" s="11" t="s">
        <v>260</v>
      </c>
      <c r="E158" s="19" t="s">
        <v>410</v>
      </c>
      <c r="F158" s="10">
        <v>42036</v>
      </c>
      <c r="G158" s="10">
        <v>44958</v>
      </c>
      <c r="H158" s="11">
        <v>9</v>
      </c>
      <c r="I158" s="20" t="s">
        <v>259</v>
      </c>
      <c r="J158" s="11" t="s">
        <v>261</v>
      </c>
      <c r="K158" s="11" t="s">
        <v>3037</v>
      </c>
      <c r="L158" s="11">
        <v>2</v>
      </c>
    </row>
    <row r="159" spans="1:12">
      <c r="A159" s="11" t="s">
        <v>147</v>
      </c>
      <c r="D159" s="11" t="s">
        <v>260</v>
      </c>
      <c r="E159" s="19" t="s">
        <v>411</v>
      </c>
      <c r="F159" s="10">
        <v>42036</v>
      </c>
      <c r="G159" s="10">
        <v>44958</v>
      </c>
      <c r="H159" s="11">
        <v>9</v>
      </c>
      <c r="I159" s="20" t="s">
        <v>259</v>
      </c>
      <c r="J159" s="11" t="s">
        <v>261</v>
      </c>
      <c r="K159" s="11" t="s">
        <v>3037</v>
      </c>
      <c r="L159" s="11">
        <v>2</v>
      </c>
    </row>
    <row r="160" spans="1:12">
      <c r="A160" s="11" t="s">
        <v>148</v>
      </c>
      <c r="D160" s="11" t="s">
        <v>260</v>
      </c>
      <c r="E160" s="19" t="s">
        <v>412</v>
      </c>
      <c r="F160" s="10">
        <v>42036</v>
      </c>
      <c r="G160" s="10">
        <v>44958</v>
      </c>
      <c r="H160" s="11">
        <v>9</v>
      </c>
      <c r="I160" s="20" t="s">
        <v>259</v>
      </c>
      <c r="J160" s="11" t="s">
        <v>261</v>
      </c>
      <c r="K160" s="11" t="s">
        <v>3037</v>
      </c>
      <c r="L160" s="11">
        <v>2</v>
      </c>
    </row>
    <row r="161" spans="1:12">
      <c r="A161" s="11" t="s">
        <v>149</v>
      </c>
      <c r="D161" s="11" t="s">
        <v>260</v>
      </c>
      <c r="E161" s="19" t="s">
        <v>413</v>
      </c>
      <c r="F161" s="10">
        <v>42036</v>
      </c>
      <c r="G161" s="10">
        <v>44958</v>
      </c>
      <c r="H161" s="11">
        <v>9</v>
      </c>
      <c r="I161" s="20" t="s">
        <v>259</v>
      </c>
      <c r="J161" s="11" t="s">
        <v>261</v>
      </c>
      <c r="K161" s="11" t="s">
        <v>3037</v>
      </c>
      <c r="L161" s="11">
        <v>2</v>
      </c>
    </row>
    <row r="162" spans="1:12">
      <c r="A162" s="11" t="s">
        <v>150</v>
      </c>
      <c r="D162" s="11" t="s">
        <v>260</v>
      </c>
      <c r="E162" s="19" t="s">
        <v>414</v>
      </c>
      <c r="F162" s="10">
        <v>42036</v>
      </c>
      <c r="G162" s="10">
        <v>44958</v>
      </c>
      <c r="H162" s="11">
        <v>9</v>
      </c>
      <c r="I162" s="20" t="s">
        <v>259</v>
      </c>
      <c r="J162" s="11" t="s">
        <v>261</v>
      </c>
      <c r="K162" s="11" t="s">
        <v>3037</v>
      </c>
      <c r="L162" s="11">
        <v>2</v>
      </c>
    </row>
    <row r="163" spans="1:12">
      <c r="A163" s="11" t="s">
        <v>151</v>
      </c>
      <c r="D163" s="11" t="s">
        <v>260</v>
      </c>
      <c r="E163" s="19" t="s">
        <v>415</v>
      </c>
      <c r="F163" s="10">
        <v>42036</v>
      </c>
      <c r="G163" s="10">
        <v>44958</v>
      </c>
      <c r="H163" s="11">
        <v>9</v>
      </c>
      <c r="I163" s="20" t="s">
        <v>259</v>
      </c>
      <c r="J163" s="11" t="s">
        <v>261</v>
      </c>
      <c r="K163" s="11" t="s">
        <v>3037</v>
      </c>
      <c r="L163" s="11">
        <v>2</v>
      </c>
    </row>
    <row r="164" spans="1:12">
      <c r="A164" s="11" t="s">
        <v>152</v>
      </c>
      <c r="D164" s="11" t="s">
        <v>260</v>
      </c>
      <c r="E164" s="19" t="s">
        <v>416</v>
      </c>
      <c r="F164" s="10">
        <v>42036</v>
      </c>
      <c r="G164" s="10">
        <v>44958</v>
      </c>
      <c r="H164" s="11">
        <v>9</v>
      </c>
      <c r="I164" s="20" t="s">
        <v>259</v>
      </c>
      <c r="J164" s="11" t="s">
        <v>261</v>
      </c>
      <c r="K164" s="11" t="s">
        <v>3037</v>
      </c>
      <c r="L164" s="11">
        <v>2</v>
      </c>
    </row>
    <row r="165" spans="1:12">
      <c r="A165" s="11" t="s">
        <v>153</v>
      </c>
      <c r="D165" s="11" t="s">
        <v>260</v>
      </c>
      <c r="E165" s="19" t="s">
        <v>417</v>
      </c>
      <c r="F165" s="10">
        <v>42036</v>
      </c>
      <c r="G165" s="10">
        <v>44958</v>
      </c>
      <c r="H165" s="11">
        <v>9</v>
      </c>
      <c r="I165" s="20" t="s">
        <v>259</v>
      </c>
      <c r="J165" s="11" t="s">
        <v>261</v>
      </c>
      <c r="K165" s="11" t="s">
        <v>3037</v>
      </c>
      <c r="L165" s="11">
        <v>2</v>
      </c>
    </row>
    <row r="166" spans="1:12">
      <c r="A166" s="11" t="s">
        <v>154</v>
      </c>
      <c r="D166" s="11" t="s">
        <v>260</v>
      </c>
      <c r="E166" s="19" t="s">
        <v>418</v>
      </c>
      <c r="F166" s="10">
        <v>42036</v>
      </c>
      <c r="G166" s="10">
        <v>44958</v>
      </c>
      <c r="H166" s="11">
        <v>9</v>
      </c>
      <c r="I166" s="20" t="s">
        <v>259</v>
      </c>
      <c r="J166" s="11" t="s">
        <v>261</v>
      </c>
      <c r="K166" s="11" t="s">
        <v>3037</v>
      </c>
      <c r="L166" s="11">
        <v>2</v>
      </c>
    </row>
    <row r="167" spans="1:12">
      <c r="A167" s="11" t="s">
        <v>155</v>
      </c>
      <c r="D167" s="11" t="s">
        <v>260</v>
      </c>
      <c r="E167" s="19" t="s">
        <v>419</v>
      </c>
      <c r="F167" s="10">
        <v>42036</v>
      </c>
      <c r="G167" s="10">
        <v>44958</v>
      </c>
      <c r="H167" s="11">
        <v>9</v>
      </c>
      <c r="I167" s="20" t="s">
        <v>259</v>
      </c>
      <c r="J167" s="11" t="s">
        <v>261</v>
      </c>
      <c r="K167" s="11" t="s">
        <v>3037</v>
      </c>
      <c r="L167" s="11">
        <v>2</v>
      </c>
    </row>
    <row r="168" spans="1:12">
      <c r="A168" s="11" t="s">
        <v>156</v>
      </c>
      <c r="D168" s="11" t="s">
        <v>260</v>
      </c>
      <c r="E168" s="19" t="s">
        <v>420</v>
      </c>
      <c r="F168" s="10">
        <v>42036</v>
      </c>
      <c r="G168" s="10">
        <v>44958</v>
      </c>
      <c r="H168" s="11">
        <v>9</v>
      </c>
      <c r="I168" s="11" t="s">
        <v>313</v>
      </c>
      <c r="J168" s="11" t="s">
        <v>314</v>
      </c>
      <c r="K168" s="11" t="s">
        <v>3037</v>
      </c>
      <c r="L168" s="11">
        <v>2</v>
      </c>
    </row>
    <row r="169" spans="1:12">
      <c r="A169" s="11" t="s">
        <v>157</v>
      </c>
      <c r="D169" s="11" t="s">
        <v>260</v>
      </c>
      <c r="E169" s="19" t="s">
        <v>421</v>
      </c>
      <c r="F169" s="10">
        <v>42036</v>
      </c>
      <c r="G169" s="10">
        <v>44958</v>
      </c>
      <c r="H169" s="11">
        <v>9</v>
      </c>
      <c r="I169" s="11" t="s">
        <v>313</v>
      </c>
      <c r="J169" s="11" t="s">
        <v>314</v>
      </c>
      <c r="K169" s="11" t="s">
        <v>3037</v>
      </c>
      <c r="L169" s="11">
        <v>2</v>
      </c>
    </row>
    <row r="170" spans="1:12">
      <c r="A170" s="11" t="s">
        <v>158</v>
      </c>
      <c r="D170" s="11" t="s">
        <v>260</v>
      </c>
      <c r="E170" s="19" t="s">
        <v>422</v>
      </c>
      <c r="F170" s="10">
        <v>42036</v>
      </c>
      <c r="G170" s="10">
        <v>44958</v>
      </c>
      <c r="H170" s="11">
        <v>9</v>
      </c>
      <c r="I170" s="11" t="s">
        <v>313</v>
      </c>
      <c r="J170" s="11" t="s">
        <v>314</v>
      </c>
      <c r="K170" s="11" t="s">
        <v>3037</v>
      </c>
      <c r="L170" s="11">
        <v>2</v>
      </c>
    </row>
    <row r="171" spans="1:12">
      <c r="A171" s="11" t="s">
        <v>159</v>
      </c>
      <c r="D171" s="11" t="s">
        <v>260</v>
      </c>
      <c r="E171" s="19" t="s">
        <v>423</v>
      </c>
      <c r="F171" s="10">
        <v>42036</v>
      </c>
      <c r="G171" s="10">
        <v>44958</v>
      </c>
      <c r="H171" s="11">
        <v>9</v>
      </c>
      <c r="I171" s="20" t="s">
        <v>259</v>
      </c>
      <c r="J171" s="11" t="s">
        <v>261</v>
      </c>
      <c r="K171" s="11" t="s">
        <v>3037</v>
      </c>
      <c r="L171" s="11">
        <v>2</v>
      </c>
    </row>
    <row r="172" spans="1:12">
      <c r="A172" s="11" t="s">
        <v>160</v>
      </c>
      <c r="D172" s="11" t="s">
        <v>260</v>
      </c>
      <c r="E172" s="19" t="s">
        <v>424</v>
      </c>
      <c r="F172" s="10">
        <v>42036</v>
      </c>
      <c r="G172" s="10">
        <v>44958</v>
      </c>
      <c r="H172" s="11">
        <v>9</v>
      </c>
      <c r="I172" s="20" t="s">
        <v>259</v>
      </c>
      <c r="J172" s="11" t="s">
        <v>261</v>
      </c>
      <c r="K172" s="11" t="s">
        <v>3037</v>
      </c>
      <c r="L172" s="11">
        <v>2</v>
      </c>
    </row>
    <row r="173" spans="1:12">
      <c r="A173" s="11" t="s">
        <v>161</v>
      </c>
      <c r="D173" s="11" t="s">
        <v>260</v>
      </c>
      <c r="E173" s="19" t="s">
        <v>425</v>
      </c>
      <c r="F173" s="10">
        <v>42036</v>
      </c>
      <c r="G173" s="10">
        <v>44958</v>
      </c>
      <c r="H173" s="11">
        <v>9</v>
      </c>
      <c r="I173" s="20" t="s">
        <v>259</v>
      </c>
      <c r="J173" s="11" t="s">
        <v>261</v>
      </c>
      <c r="K173" s="11" t="s">
        <v>3037</v>
      </c>
      <c r="L173" s="11">
        <v>2</v>
      </c>
    </row>
    <row r="174" spans="1:12">
      <c r="A174" s="11" t="s">
        <v>162</v>
      </c>
      <c r="D174" s="11" t="s">
        <v>260</v>
      </c>
      <c r="E174" s="19" t="s">
        <v>426</v>
      </c>
      <c r="F174" s="10">
        <v>42036</v>
      </c>
      <c r="G174" s="10">
        <v>44958</v>
      </c>
      <c r="H174" s="11">
        <v>9</v>
      </c>
      <c r="I174" s="20" t="s">
        <v>259</v>
      </c>
      <c r="J174" s="11" t="s">
        <v>261</v>
      </c>
      <c r="K174" s="11" t="s">
        <v>3037</v>
      </c>
      <c r="L174" s="11">
        <v>2</v>
      </c>
    </row>
    <row r="175" spans="1:12">
      <c r="A175" s="11" t="s">
        <v>163</v>
      </c>
      <c r="D175" s="11" t="s">
        <v>260</v>
      </c>
      <c r="E175" s="19" t="s">
        <v>427</v>
      </c>
      <c r="F175" s="10">
        <v>42036</v>
      </c>
      <c r="G175" s="10">
        <v>44958</v>
      </c>
      <c r="H175" s="11">
        <v>9</v>
      </c>
      <c r="I175" s="20" t="s">
        <v>259</v>
      </c>
      <c r="J175" s="11" t="s">
        <v>261</v>
      </c>
      <c r="K175" s="11" t="s">
        <v>3037</v>
      </c>
      <c r="L175" s="11">
        <v>2</v>
      </c>
    </row>
    <row r="176" spans="1:12">
      <c r="A176" s="11" t="s">
        <v>164</v>
      </c>
      <c r="D176" s="11" t="s">
        <v>260</v>
      </c>
      <c r="E176" s="19" t="s">
        <v>428</v>
      </c>
      <c r="F176" s="10">
        <v>42036</v>
      </c>
      <c r="G176" s="10">
        <v>44958</v>
      </c>
      <c r="H176" s="11">
        <v>9</v>
      </c>
      <c r="I176" s="20" t="s">
        <v>259</v>
      </c>
      <c r="J176" s="11" t="s">
        <v>261</v>
      </c>
      <c r="K176" s="11" t="s">
        <v>3037</v>
      </c>
      <c r="L176" s="11">
        <v>2</v>
      </c>
    </row>
    <row r="177" spans="1:12">
      <c r="A177" s="11" t="s">
        <v>165</v>
      </c>
      <c r="D177" s="11" t="s">
        <v>260</v>
      </c>
      <c r="E177" s="19" t="s">
        <v>429</v>
      </c>
      <c r="F177" s="10">
        <v>42036</v>
      </c>
      <c r="G177" s="10">
        <v>44958</v>
      </c>
      <c r="H177" s="11">
        <v>9</v>
      </c>
      <c r="I177" s="20" t="s">
        <v>259</v>
      </c>
      <c r="J177" s="11" t="s">
        <v>261</v>
      </c>
      <c r="K177" s="11" t="s">
        <v>3037</v>
      </c>
      <c r="L177" s="11">
        <v>2</v>
      </c>
    </row>
    <row r="178" spans="1:12">
      <c r="A178" s="11" t="s">
        <v>166</v>
      </c>
      <c r="D178" s="11" t="s">
        <v>260</v>
      </c>
      <c r="E178" s="19" t="s">
        <v>430</v>
      </c>
      <c r="F178" s="10">
        <v>42036</v>
      </c>
      <c r="G178" s="10">
        <v>44958</v>
      </c>
      <c r="H178" s="11">
        <v>9</v>
      </c>
      <c r="I178" s="20" t="s">
        <v>259</v>
      </c>
      <c r="J178" s="11" t="s">
        <v>261</v>
      </c>
      <c r="K178" s="11" t="s">
        <v>3037</v>
      </c>
      <c r="L178" s="11">
        <v>2</v>
      </c>
    </row>
    <row r="179" spans="1:12">
      <c r="A179" s="11" t="s">
        <v>167</v>
      </c>
      <c r="D179" s="11" t="s">
        <v>260</v>
      </c>
      <c r="E179" s="19" t="s">
        <v>431</v>
      </c>
      <c r="F179" s="10">
        <v>42036</v>
      </c>
      <c r="G179" s="10">
        <v>44958</v>
      </c>
      <c r="H179" s="11">
        <v>9</v>
      </c>
      <c r="I179" s="20" t="s">
        <v>259</v>
      </c>
      <c r="J179" s="11" t="s">
        <v>261</v>
      </c>
      <c r="K179" s="11" t="s">
        <v>3037</v>
      </c>
      <c r="L179" s="11">
        <v>2</v>
      </c>
    </row>
    <row r="180" spans="1:12">
      <c r="A180" s="11" t="s">
        <v>168</v>
      </c>
      <c r="D180" s="11" t="s">
        <v>260</v>
      </c>
      <c r="E180" s="19" t="s">
        <v>432</v>
      </c>
      <c r="F180" s="10">
        <v>42036</v>
      </c>
      <c r="G180" s="10">
        <v>44958</v>
      </c>
      <c r="H180" s="11">
        <v>9</v>
      </c>
      <c r="I180" s="20" t="s">
        <v>259</v>
      </c>
      <c r="J180" s="11" t="s">
        <v>261</v>
      </c>
      <c r="K180" s="11" t="s">
        <v>3037</v>
      </c>
      <c r="L180" s="11">
        <v>2</v>
      </c>
    </row>
    <row r="181" spans="1:12">
      <c r="A181" s="11" t="s">
        <v>169</v>
      </c>
      <c r="D181" s="11" t="s">
        <v>260</v>
      </c>
      <c r="E181" s="19" t="s">
        <v>433</v>
      </c>
      <c r="F181" s="10">
        <v>42036</v>
      </c>
      <c r="G181" s="10">
        <v>44958</v>
      </c>
      <c r="H181" s="11">
        <v>9</v>
      </c>
      <c r="I181" s="20" t="s">
        <v>259</v>
      </c>
      <c r="J181" s="11" t="s">
        <v>261</v>
      </c>
      <c r="K181" s="11" t="s">
        <v>3037</v>
      </c>
      <c r="L181" s="11">
        <v>2</v>
      </c>
    </row>
    <row r="182" spans="1:12">
      <c r="A182" s="11" t="s">
        <v>170</v>
      </c>
      <c r="D182" s="11" t="s">
        <v>260</v>
      </c>
      <c r="E182" s="19" t="s">
        <v>434</v>
      </c>
      <c r="F182" s="10">
        <v>42036</v>
      </c>
      <c r="G182" s="10">
        <v>44958</v>
      </c>
      <c r="H182" s="11">
        <v>9</v>
      </c>
      <c r="I182" s="20" t="s">
        <v>259</v>
      </c>
      <c r="J182" s="11" t="s">
        <v>261</v>
      </c>
      <c r="K182" s="11" t="s">
        <v>3037</v>
      </c>
      <c r="L182" s="11">
        <v>2</v>
      </c>
    </row>
    <row r="183" spans="1:12">
      <c r="A183" s="11" t="s">
        <v>171</v>
      </c>
      <c r="D183" s="11" t="s">
        <v>260</v>
      </c>
      <c r="E183" s="19" t="s">
        <v>435</v>
      </c>
      <c r="F183" s="10">
        <v>42036</v>
      </c>
      <c r="G183" s="10">
        <v>44958</v>
      </c>
      <c r="H183" s="11">
        <v>9</v>
      </c>
      <c r="I183" s="20" t="s">
        <v>259</v>
      </c>
      <c r="J183" s="11" t="s">
        <v>261</v>
      </c>
      <c r="K183" s="11" t="s">
        <v>3037</v>
      </c>
      <c r="L183" s="11">
        <v>2</v>
      </c>
    </row>
    <row r="184" spans="1:12">
      <c r="A184" s="11" t="s">
        <v>172</v>
      </c>
      <c r="D184" s="11" t="s">
        <v>260</v>
      </c>
      <c r="E184" s="19" t="s">
        <v>436</v>
      </c>
      <c r="F184" s="10">
        <v>42036</v>
      </c>
      <c r="G184" s="10">
        <v>44958</v>
      </c>
      <c r="H184" s="11">
        <v>9</v>
      </c>
      <c r="I184" s="20" t="s">
        <v>259</v>
      </c>
      <c r="J184" s="11" t="s">
        <v>261</v>
      </c>
      <c r="K184" s="11" t="s">
        <v>3037</v>
      </c>
      <c r="L184" s="11">
        <v>2</v>
      </c>
    </row>
    <row r="185" spans="1:12">
      <c r="A185" s="11" t="s">
        <v>173</v>
      </c>
      <c r="D185" s="11" t="s">
        <v>260</v>
      </c>
      <c r="E185" s="19" t="s">
        <v>437</v>
      </c>
      <c r="F185" s="10">
        <v>42036</v>
      </c>
      <c r="G185" s="10">
        <v>44958</v>
      </c>
      <c r="H185" s="11">
        <v>9</v>
      </c>
      <c r="I185" s="20" t="s">
        <v>259</v>
      </c>
      <c r="J185" s="11" t="s">
        <v>261</v>
      </c>
      <c r="K185" s="11" t="s">
        <v>3037</v>
      </c>
      <c r="L185" s="11">
        <v>2</v>
      </c>
    </row>
    <row r="186" spans="1:12">
      <c r="A186" s="11" t="s">
        <v>174</v>
      </c>
      <c r="D186" s="11" t="s">
        <v>260</v>
      </c>
      <c r="E186" s="19" t="s">
        <v>438</v>
      </c>
      <c r="F186" s="10">
        <v>42036</v>
      </c>
      <c r="G186" s="10">
        <v>44958</v>
      </c>
      <c r="H186" s="11">
        <v>9</v>
      </c>
      <c r="I186" s="20" t="s">
        <v>259</v>
      </c>
      <c r="J186" s="11" t="s">
        <v>261</v>
      </c>
      <c r="K186" s="11" t="s">
        <v>3037</v>
      </c>
      <c r="L186" s="11">
        <v>2</v>
      </c>
    </row>
    <row r="187" spans="1:12">
      <c r="A187" s="11" t="s">
        <v>175</v>
      </c>
      <c r="D187" s="11" t="s">
        <v>260</v>
      </c>
      <c r="E187" s="19" t="s">
        <v>439</v>
      </c>
      <c r="F187" s="10">
        <v>42036</v>
      </c>
      <c r="G187" s="10">
        <v>44958</v>
      </c>
      <c r="H187" s="11">
        <v>9</v>
      </c>
      <c r="I187" s="20" t="s">
        <v>259</v>
      </c>
      <c r="J187" s="11" t="s">
        <v>261</v>
      </c>
      <c r="K187" s="11" t="s">
        <v>3037</v>
      </c>
      <c r="L187" s="11">
        <v>2</v>
      </c>
    </row>
    <row r="188" spans="1:12">
      <c r="A188" s="11" t="s">
        <v>176</v>
      </c>
      <c r="D188" s="11" t="s">
        <v>260</v>
      </c>
      <c r="E188" s="19" t="s">
        <v>440</v>
      </c>
      <c r="F188" s="10">
        <v>42036</v>
      </c>
      <c r="G188" s="10">
        <v>44958</v>
      </c>
      <c r="H188" s="11">
        <v>9</v>
      </c>
      <c r="I188" s="20" t="s">
        <v>259</v>
      </c>
      <c r="J188" s="11" t="s">
        <v>261</v>
      </c>
      <c r="K188" s="11" t="s">
        <v>3037</v>
      </c>
      <c r="L188" s="11">
        <v>2</v>
      </c>
    </row>
    <row r="189" spans="1:12">
      <c r="A189" s="11" t="s">
        <v>177</v>
      </c>
      <c r="D189" s="11" t="s">
        <v>260</v>
      </c>
      <c r="E189" s="19" t="s">
        <v>441</v>
      </c>
      <c r="F189" s="10">
        <v>42036</v>
      </c>
      <c r="G189" s="10">
        <v>44958</v>
      </c>
      <c r="H189" s="11">
        <v>9</v>
      </c>
      <c r="I189" s="20" t="s">
        <v>259</v>
      </c>
      <c r="J189" s="11" t="s">
        <v>261</v>
      </c>
      <c r="K189" s="11" t="s">
        <v>3037</v>
      </c>
      <c r="L189" s="11">
        <v>2</v>
      </c>
    </row>
    <row r="190" spans="1:12">
      <c r="A190" s="11" t="s">
        <v>178</v>
      </c>
      <c r="D190" s="11" t="s">
        <v>260</v>
      </c>
      <c r="E190" s="19" t="s">
        <v>442</v>
      </c>
      <c r="F190" s="10">
        <v>42036</v>
      </c>
      <c r="G190" s="10">
        <v>44958</v>
      </c>
      <c r="H190" s="11">
        <v>9</v>
      </c>
      <c r="I190" s="20" t="s">
        <v>259</v>
      </c>
      <c r="J190" s="11" t="s">
        <v>261</v>
      </c>
      <c r="K190" s="11" t="s">
        <v>3037</v>
      </c>
      <c r="L190" s="11">
        <v>2</v>
      </c>
    </row>
    <row r="191" spans="1:12">
      <c r="A191" s="11" t="s">
        <v>179</v>
      </c>
      <c r="D191" s="11" t="s">
        <v>260</v>
      </c>
      <c r="E191" s="19" t="s">
        <v>443</v>
      </c>
      <c r="F191" s="10">
        <v>42036</v>
      </c>
      <c r="G191" s="10">
        <v>44958</v>
      </c>
      <c r="H191" s="11">
        <v>9</v>
      </c>
      <c r="I191" s="20" t="s">
        <v>259</v>
      </c>
      <c r="J191" s="11" t="s">
        <v>261</v>
      </c>
      <c r="K191" s="11" t="s">
        <v>3037</v>
      </c>
      <c r="L191" s="11">
        <v>2</v>
      </c>
    </row>
    <row r="192" spans="1:12">
      <c r="A192" s="11" t="s">
        <v>180</v>
      </c>
      <c r="D192" s="11" t="s">
        <v>260</v>
      </c>
      <c r="E192" s="19" t="s">
        <v>444</v>
      </c>
      <c r="F192" s="10">
        <v>42036</v>
      </c>
      <c r="G192" s="10">
        <v>44958</v>
      </c>
      <c r="H192" s="11">
        <v>9</v>
      </c>
      <c r="I192" s="20" t="s">
        <v>259</v>
      </c>
      <c r="J192" s="11" t="s">
        <v>261</v>
      </c>
      <c r="K192" s="11" t="s">
        <v>3037</v>
      </c>
      <c r="L192" s="11">
        <v>2</v>
      </c>
    </row>
    <row r="193" spans="1:12">
      <c r="A193" s="11" t="s">
        <v>181</v>
      </c>
      <c r="D193" s="11" t="s">
        <v>260</v>
      </c>
      <c r="E193" s="19" t="s">
        <v>445</v>
      </c>
      <c r="F193" s="10">
        <v>42036</v>
      </c>
      <c r="G193" s="10">
        <v>44958</v>
      </c>
      <c r="H193" s="11">
        <v>9</v>
      </c>
      <c r="I193" s="20" t="s">
        <v>259</v>
      </c>
      <c r="J193" s="11" t="s">
        <v>261</v>
      </c>
      <c r="K193" s="11" t="s">
        <v>3037</v>
      </c>
      <c r="L193" s="11">
        <v>2</v>
      </c>
    </row>
    <row r="194" spans="1:12">
      <c r="A194" s="11" t="s">
        <v>182</v>
      </c>
      <c r="D194" s="11" t="s">
        <v>260</v>
      </c>
      <c r="E194" s="19" t="s">
        <v>446</v>
      </c>
      <c r="F194" s="10">
        <v>42036</v>
      </c>
      <c r="G194" s="10">
        <v>44958</v>
      </c>
      <c r="H194" s="11">
        <v>9</v>
      </c>
      <c r="I194" s="20" t="s">
        <v>259</v>
      </c>
      <c r="J194" s="11" t="s">
        <v>261</v>
      </c>
      <c r="K194" s="11" t="s">
        <v>3037</v>
      </c>
      <c r="L194" s="11">
        <v>2</v>
      </c>
    </row>
    <row r="195" spans="1:12">
      <c r="A195" s="11" t="s">
        <v>183</v>
      </c>
      <c r="D195" s="11" t="s">
        <v>260</v>
      </c>
      <c r="E195" s="19" t="s">
        <v>447</v>
      </c>
      <c r="F195" s="10">
        <v>42036</v>
      </c>
      <c r="G195" s="10">
        <v>44958</v>
      </c>
      <c r="H195" s="11">
        <v>9</v>
      </c>
      <c r="I195" s="20" t="s">
        <v>259</v>
      </c>
      <c r="J195" s="11" t="s">
        <v>261</v>
      </c>
      <c r="K195" s="11" t="s">
        <v>3037</v>
      </c>
      <c r="L195" s="11">
        <v>2</v>
      </c>
    </row>
    <row r="196" spans="1:12">
      <c r="A196" s="11" t="s">
        <v>184</v>
      </c>
      <c r="D196" s="11" t="s">
        <v>260</v>
      </c>
      <c r="E196" s="19" t="s">
        <v>448</v>
      </c>
      <c r="F196" s="10">
        <v>42036</v>
      </c>
      <c r="G196" s="10">
        <v>44958</v>
      </c>
      <c r="H196" s="11">
        <v>9</v>
      </c>
      <c r="I196" s="20" t="s">
        <v>259</v>
      </c>
      <c r="J196" s="11" t="s">
        <v>261</v>
      </c>
      <c r="K196" s="11" t="s">
        <v>3037</v>
      </c>
      <c r="L196" s="11">
        <v>2</v>
      </c>
    </row>
    <row r="197" spans="1:12">
      <c r="A197" s="11" t="s">
        <v>185</v>
      </c>
      <c r="D197" s="11" t="s">
        <v>260</v>
      </c>
      <c r="E197" s="19" t="s">
        <v>449</v>
      </c>
      <c r="F197" s="10">
        <v>42036</v>
      </c>
      <c r="G197" s="10">
        <v>44958</v>
      </c>
      <c r="H197" s="11">
        <v>9</v>
      </c>
      <c r="I197" s="20" t="s">
        <v>259</v>
      </c>
      <c r="J197" s="11" t="s">
        <v>261</v>
      </c>
      <c r="K197" s="11" t="s">
        <v>3037</v>
      </c>
      <c r="L197" s="11">
        <v>2</v>
      </c>
    </row>
    <row r="198" spans="1:12">
      <c r="A198" s="11" t="s">
        <v>186</v>
      </c>
      <c r="D198" s="11" t="s">
        <v>260</v>
      </c>
      <c r="E198" s="19" t="s">
        <v>450</v>
      </c>
      <c r="F198" s="10">
        <v>42036</v>
      </c>
      <c r="G198" s="10">
        <v>44958</v>
      </c>
      <c r="H198" s="11">
        <v>9</v>
      </c>
      <c r="I198" s="20" t="s">
        <v>259</v>
      </c>
      <c r="J198" s="11" t="s">
        <v>261</v>
      </c>
      <c r="K198" s="11" t="s">
        <v>3037</v>
      </c>
      <c r="L198" s="11">
        <v>2</v>
      </c>
    </row>
    <row r="199" spans="1:12">
      <c r="A199" s="11" t="s">
        <v>187</v>
      </c>
      <c r="D199" s="11" t="s">
        <v>260</v>
      </c>
      <c r="E199" s="19" t="s">
        <v>451</v>
      </c>
      <c r="F199" s="10">
        <v>42036</v>
      </c>
      <c r="G199" s="10">
        <v>44958</v>
      </c>
      <c r="H199" s="11">
        <v>9</v>
      </c>
      <c r="I199" s="20" t="s">
        <v>259</v>
      </c>
      <c r="J199" s="11" t="s">
        <v>261</v>
      </c>
      <c r="K199" s="11" t="s">
        <v>3037</v>
      </c>
      <c r="L199" s="11">
        <v>2</v>
      </c>
    </row>
    <row r="200" spans="1:12">
      <c r="A200" s="11" t="s">
        <v>188</v>
      </c>
      <c r="D200" s="11" t="s">
        <v>260</v>
      </c>
      <c r="E200" s="19" t="s">
        <v>452</v>
      </c>
      <c r="F200" s="10">
        <v>42036</v>
      </c>
      <c r="G200" s="10">
        <v>44958</v>
      </c>
      <c r="H200" s="11">
        <v>9</v>
      </c>
      <c r="I200" s="20" t="s">
        <v>259</v>
      </c>
      <c r="J200" s="11" t="s">
        <v>261</v>
      </c>
      <c r="K200" s="11" t="s">
        <v>3037</v>
      </c>
      <c r="L200" s="11">
        <v>2</v>
      </c>
    </row>
    <row r="201" spans="1:12">
      <c r="A201" s="11" t="s">
        <v>189</v>
      </c>
      <c r="D201" s="11" t="s">
        <v>260</v>
      </c>
      <c r="E201" s="19" t="s">
        <v>453</v>
      </c>
      <c r="F201" s="10">
        <v>42036</v>
      </c>
      <c r="G201" s="10">
        <v>44958</v>
      </c>
      <c r="H201" s="11">
        <v>9</v>
      </c>
      <c r="I201" s="20" t="s">
        <v>259</v>
      </c>
      <c r="J201" s="11" t="s">
        <v>261</v>
      </c>
      <c r="K201" s="11" t="s">
        <v>3037</v>
      </c>
      <c r="L201" s="11">
        <v>2</v>
      </c>
    </row>
    <row r="202" spans="1:12">
      <c r="A202" s="11" t="s">
        <v>190</v>
      </c>
      <c r="D202" s="11" t="s">
        <v>260</v>
      </c>
      <c r="E202" s="19" t="s">
        <v>454</v>
      </c>
      <c r="F202" s="10">
        <v>42036</v>
      </c>
      <c r="G202" s="10">
        <v>44958</v>
      </c>
      <c r="H202" s="11">
        <v>9</v>
      </c>
      <c r="I202" s="20" t="s">
        <v>259</v>
      </c>
      <c r="J202" s="11" t="s">
        <v>261</v>
      </c>
      <c r="K202" s="11" t="s">
        <v>3037</v>
      </c>
      <c r="L202" s="11">
        <v>2</v>
      </c>
    </row>
    <row r="203" spans="1:12">
      <c r="A203" s="11" t="s">
        <v>191</v>
      </c>
      <c r="D203" s="11" t="s">
        <v>260</v>
      </c>
      <c r="E203" s="19" t="s">
        <v>455</v>
      </c>
      <c r="F203" s="10">
        <v>42036</v>
      </c>
      <c r="G203" s="10">
        <v>44958</v>
      </c>
      <c r="H203" s="11">
        <v>9</v>
      </c>
      <c r="I203" s="20" t="s">
        <v>259</v>
      </c>
      <c r="J203" s="11" t="s">
        <v>261</v>
      </c>
      <c r="K203" s="11" t="s">
        <v>3037</v>
      </c>
      <c r="L203" s="11">
        <v>2</v>
      </c>
    </row>
    <row r="204" spans="1:12">
      <c r="A204" s="11" t="s">
        <v>192</v>
      </c>
      <c r="D204" s="11" t="s">
        <v>260</v>
      </c>
      <c r="E204" s="19" t="s">
        <v>456</v>
      </c>
      <c r="F204" s="10">
        <v>42036</v>
      </c>
      <c r="G204" s="10">
        <v>44958</v>
      </c>
      <c r="H204" s="11">
        <v>9</v>
      </c>
      <c r="I204" s="20" t="s">
        <v>259</v>
      </c>
      <c r="J204" s="11" t="s">
        <v>261</v>
      </c>
      <c r="K204" s="11" t="s">
        <v>3037</v>
      </c>
      <c r="L204" s="11">
        <v>2</v>
      </c>
    </row>
    <row r="205" spans="1:12">
      <c r="A205" s="11" t="s">
        <v>193</v>
      </c>
      <c r="D205" s="11" t="s">
        <v>260</v>
      </c>
      <c r="E205" s="19" t="s">
        <v>457</v>
      </c>
      <c r="F205" s="10">
        <v>42036</v>
      </c>
      <c r="G205" s="10">
        <v>44958</v>
      </c>
      <c r="H205" s="11">
        <v>9</v>
      </c>
      <c r="I205" s="20" t="s">
        <v>259</v>
      </c>
      <c r="J205" s="11" t="s">
        <v>261</v>
      </c>
      <c r="K205" s="11" t="s">
        <v>3037</v>
      </c>
      <c r="L205" s="11">
        <v>2</v>
      </c>
    </row>
    <row r="206" spans="1:12">
      <c r="A206" s="11" t="s">
        <v>194</v>
      </c>
      <c r="D206" s="11" t="s">
        <v>260</v>
      </c>
      <c r="E206" s="19" t="s">
        <v>458</v>
      </c>
      <c r="F206" s="10">
        <v>42036</v>
      </c>
      <c r="G206" s="10">
        <v>44958</v>
      </c>
      <c r="H206" s="11">
        <v>9</v>
      </c>
      <c r="I206" s="20" t="s">
        <v>259</v>
      </c>
      <c r="J206" s="11" t="s">
        <v>261</v>
      </c>
      <c r="K206" s="11" t="s">
        <v>3037</v>
      </c>
      <c r="L206" s="11">
        <v>2</v>
      </c>
    </row>
    <row r="207" spans="1:12">
      <c r="A207" s="11" t="s">
        <v>195</v>
      </c>
      <c r="D207" s="11" t="s">
        <v>260</v>
      </c>
      <c r="E207" s="19" t="s">
        <v>459</v>
      </c>
      <c r="F207" s="10">
        <v>42036</v>
      </c>
      <c r="G207" s="10">
        <v>44958</v>
      </c>
      <c r="H207" s="11">
        <v>9</v>
      </c>
      <c r="I207" s="20" t="s">
        <v>259</v>
      </c>
      <c r="J207" s="11" t="s">
        <v>261</v>
      </c>
      <c r="K207" s="11" t="s">
        <v>3037</v>
      </c>
      <c r="L207" s="11">
        <v>2</v>
      </c>
    </row>
    <row r="208" spans="1:12">
      <c r="A208" s="11" t="s">
        <v>196</v>
      </c>
      <c r="D208" s="11" t="s">
        <v>260</v>
      </c>
      <c r="E208" s="19" t="s">
        <v>460</v>
      </c>
      <c r="F208" s="10">
        <v>42036</v>
      </c>
      <c r="G208" s="10">
        <v>44958</v>
      </c>
      <c r="H208" s="11">
        <v>9</v>
      </c>
      <c r="I208" s="20" t="s">
        <v>259</v>
      </c>
      <c r="J208" s="11" t="s">
        <v>261</v>
      </c>
      <c r="K208" s="11" t="s">
        <v>3037</v>
      </c>
      <c r="L208" s="11">
        <v>2</v>
      </c>
    </row>
    <row r="209" spans="1:12">
      <c r="A209" s="11" t="s">
        <v>197</v>
      </c>
      <c r="D209" s="11" t="s">
        <v>260</v>
      </c>
      <c r="E209" s="19" t="s">
        <v>461</v>
      </c>
      <c r="F209" s="10">
        <v>42036</v>
      </c>
      <c r="G209" s="10">
        <v>44958</v>
      </c>
      <c r="H209" s="11">
        <v>9</v>
      </c>
      <c r="I209" s="20" t="s">
        <v>259</v>
      </c>
      <c r="J209" s="11" t="s">
        <v>261</v>
      </c>
      <c r="K209" s="11" t="s">
        <v>3037</v>
      </c>
      <c r="L209" s="11">
        <v>2</v>
      </c>
    </row>
    <row r="210" spans="1:12">
      <c r="A210" s="11" t="s">
        <v>198</v>
      </c>
      <c r="D210" s="11" t="s">
        <v>260</v>
      </c>
      <c r="E210" s="19" t="s">
        <v>462</v>
      </c>
      <c r="F210" s="10">
        <v>42036</v>
      </c>
      <c r="G210" s="10">
        <v>44958</v>
      </c>
      <c r="H210" s="11">
        <v>9</v>
      </c>
      <c r="I210" s="20" t="s">
        <v>259</v>
      </c>
      <c r="J210" s="11" t="s">
        <v>261</v>
      </c>
      <c r="K210" s="11" t="s">
        <v>3037</v>
      </c>
      <c r="L210" s="11">
        <v>2</v>
      </c>
    </row>
    <row r="211" spans="1:12">
      <c r="A211" s="11" t="s">
        <v>199</v>
      </c>
      <c r="D211" s="11" t="s">
        <v>260</v>
      </c>
      <c r="E211" s="19" t="s">
        <v>463</v>
      </c>
      <c r="F211" s="10">
        <v>42036</v>
      </c>
      <c r="G211" s="10">
        <v>44958</v>
      </c>
      <c r="H211" s="11">
        <v>9</v>
      </c>
      <c r="I211" s="20" t="s">
        <v>259</v>
      </c>
      <c r="J211" s="11" t="s">
        <v>261</v>
      </c>
      <c r="K211" s="11" t="s">
        <v>3037</v>
      </c>
      <c r="L211" s="11">
        <v>2</v>
      </c>
    </row>
    <row r="212" spans="1:12">
      <c r="A212" s="11" t="s">
        <v>200</v>
      </c>
      <c r="D212" s="11" t="s">
        <v>260</v>
      </c>
      <c r="E212" s="19" t="s">
        <v>464</v>
      </c>
      <c r="F212" s="10">
        <v>42036</v>
      </c>
      <c r="G212" s="10">
        <v>44958</v>
      </c>
      <c r="H212" s="11">
        <v>9</v>
      </c>
      <c r="I212" s="20" t="s">
        <v>259</v>
      </c>
      <c r="J212" s="11" t="s">
        <v>261</v>
      </c>
      <c r="K212" s="11" t="s">
        <v>3037</v>
      </c>
      <c r="L212" s="11">
        <v>2</v>
      </c>
    </row>
    <row r="213" spans="1:12">
      <c r="A213" s="11" t="s">
        <v>201</v>
      </c>
      <c r="D213" s="11" t="s">
        <v>260</v>
      </c>
      <c r="E213" s="19" t="s">
        <v>465</v>
      </c>
      <c r="F213" s="10">
        <v>42036</v>
      </c>
      <c r="G213" s="10">
        <v>44958</v>
      </c>
      <c r="H213" s="11">
        <v>9</v>
      </c>
      <c r="I213" s="20" t="s">
        <v>259</v>
      </c>
      <c r="J213" s="11" t="s">
        <v>261</v>
      </c>
      <c r="K213" s="11" t="s">
        <v>3037</v>
      </c>
      <c r="L213" s="11">
        <v>2</v>
      </c>
    </row>
    <row r="214" spans="1:12">
      <c r="A214" s="11" t="s">
        <v>202</v>
      </c>
      <c r="D214" s="11" t="s">
        <v>260</v>
      </c>
      <c r="E214" s="19" t="s">
        <v>466</v>
      </c>
      <c r="F214" s="10">
        <v>42036</v>
      </c>
      <c r="G214" s="10">
        <v>44958</v>
      </c>
      <c r="H214" s="11">
        <v>9</v>
      </c>
      <c r="I214" s="20" t="s">
        <v>259</v>
      </c>
      <c r="J214" s="11" t="s">
        <v>261</v>
      </c>
      <c r="K214" s="11" t="s">
        <v>3037</v>
      </c>
      <c r="L214" s="11">
        <v>2</v>
      </c>
    </row>
    <row r="215" spans="1:12">
      <c r="A215" s="11" t="s">
        <v>203</v>
      </c>
      <c r="D215" s="11" t="s">
        <v>260</v>
      </c>
      <c r="E215" s="19" t="s">
        <v>467</v>
      </c>
      <c r="F215" s="10">
        <v>42036</v>
      </c>
      <c r="G215" s="10">
        <v>44958</v>
      </c>
      <c r="H215" s="11">
        <v>9</v>
      </c>
      <c r="I215" s="20" t="s">
        <v>259</v>
      </c>
      <c r="J215" s="11" t="s">
        <v>261</v>
      </c>
      <c r="K215" s="11" t="s">
        <v>3037</v>
      </c>
      <c r="L215" s="11">
        <v>2</v>
      </c>
    </row>
    <row r="216" spans="1:12">
      <c r="A216" s="11" t="s">
        <v>204</v>
      </c>
      <c r="D216" s="11" t="s">
        <v>260</v>
      </c>
      <c r="E216" s="19" t="s">
        <v>468</v>
      </c>
      <c r="F216" s="10">
        <v>42036</v>
      </c>
      <c r="G216" s="10">
        <v>44958</v>
      </c>
      <c r="H216" s="11">
        <v>9</v>
      </c>
      <c r="I216" s="20" t="s">
        <v>259</v>
      </c>
      <c r="J216" s="11" t="s">
        <v>261</v>
      </c>
      <c r="K216" s="11" t="s">
        <v>3037</v>
      </c>
      <c r="L216" s="11">
        <v>2</v>
      </c>
    </row>
    <row r="217" spans="1:12">
      <c r="A217" s="11" t="s">
        <v>205</v>
      </c>
      <c r="D217" s="11" t="s">
        <v>260</v>
      </c>
      <c r="E217" s="19" t="s">
        <v>469</v>
      </c>
      <c r="F217" s="10">
        <v>42036</v>
      </c>
      <c r="G217" s="10">
        <v>44958</v>
      </c>
      <c r="H217" s="11">
        <v>9</v>
      </c>
      <c r="I217" s="20" t="s">
        <v>259</v>
      </c>
      <c r="J217" s="11" t="s">
        <v>261</v>
      </c>
      <c r="K217" s="11" t="s">
        <v>3037</v>
      </c>
      <c r="L217" s="11">
        <v>2</v>
      </c>
    </row>
    <row r="218" spans="1:12">
      <c r="A218" s="11" t="s">
        <v>206</v>
      </c>
      <c r="D218" s="11" t="s">
        <v>260</v>
      </c>
      <c r="E218" s="19" t="s">
        <v>470</v>
      </c>
      <c r="F218" s="10">
        <v>42036</v>
      </c>
      <c r="G218" s="10">
        <v>44958</v>
      </c>
      <c r="H218" s="11">
        <v>9</v>
      </c>
      <c r="I218" s="20" t="s">
        <v>259</v>
      </c>
      <c r="J218" s="11" t="s">
        <v>261</v>
      </c>
      <c r="K218" s="11" t="s">
        <v>3037</v>
      </c>
      <c r="L218" s="11">
        <v>2</v>
      </c>
    </row>
    <row r="219" spans="1:12">
      <c r="A219" s="11" t="s">
        <v>207</v>
      </c>
      <c r="D219" s="11" t="s">
        <v>260</v>
      </c>
      <c r="E219" s="19" t="s">
        <v>471</v>
      </c>
      <c r="F219" s="10">
        <v>42036</v>
      </c>
      <c r="G219" s="10">
        <v>44958</v>
      </c>
      <c r="H219" s="11">
        <v>9</v>
      </c>
      <c r="I219" s="20" t="s">
        <v>259</v>
      </c>
      <c r="J219" s="11" t="s">
        <v>261</v>
      </c>
      <c r="K219" s="11" t="s">
        <v>3037</v>
      </c>
      <c r="L219" s="11">
        <v>2</v>
      </c>
    </row>
    <row r="220" spans="1:12">
      <c r="A220" s="11" t="s">
        <v>208</v>
      </c>
      <c r="D220" s="11" t="s">
        <v>260</v>
      </c>
      <c r="E220" s="19" t="s">
        <v>472</v>
      </c>
      <c r="F220" s="10">
        <v>42036</v>
      </c>
      <c r="G220" s="10">
        <v>44958</v>
      </c>
      <c r="H220" s="11">
        <v>9</v>
      </c>
      <c r="I220" s="20" t="s">
        <v>259</v>
      </c>
      <c r="J220" s="11" t="s">
        <v>261</v>
      </c>
      <c r="K220" s="11" t="s">
        <v>3037</v>
      </c>
      <c r="L220" s="11">
        <v>2</v>
      </c>
    </row>
    <row r="221" spans="1:12">
      <c r="A221" s="11" t="s">
        <v>209</v>
      </c>
      <c r="D221" s="11" t="s">
        <v>260</v>
      </c>
      <c r="E221" s="19" t="s">
        <v>473</v>
      </c>
      <c r="F221" s="10">
        <v>42036</v>
      </c>
      <c r="G221" s="10">
        <v>44958</v>
      </c>
      <c r="H221" s="11">
        <v>9</v>
      </c>
      <c r="I221" s="20" t="s">
        <v>259</v>
      </c>
      <c r="J221" s="11" t="s">
        <v>261</v>
      </c>
      <c r="K221" s="11" t="s">
        <v>3037</v>
      </c>
      <c r="L221" s="11">
        <v>2</v>
      </c>
    </row>
    <row r="222" spans="1:12">
      <c r="A222" s="11" t="s">
        <v>210</v>
      </c>
      <c r="D222" s="11" t="s">
        <v>260</v>
      </c>
      <c r="E222" s="19" t="s">
        <v>474</v>
      </c>
      <c r="F222" s="10">
        <v>42036</v>
      </c>
      <c r="G222" s="10">
        <v>44958</v>
      </c>
      <c r="H222" s="11">
        <v>9</v>
      </c>
      <c r="I222" s="20" t="s">
        <v>259</v>
      </c>
      <c r="J222" s="11" t="s">
        <v>261</v>
      </c>
      <c r="K222" s="11" t="s">
        <v>3037</v>
      </c>
      <c r="L222" s="11">
        <v>2</v>
      </c>
    </row>
    <row r="223" spans="1:12">
      <c r="A223" s="11" t="s">
        <v>211</v>
      </c>
      <c r="D223" s="11" t="s">
        <v>260</v>
      </c>
      <c r="E223" s="19" t="s">
        <v>475</v>
      </c>
      <c r="F223" s="10">
        <v>42036</v>
      </c>
      <c r="G223" s="10">
        <v>44958</v>
      </c>
      <c r="H223" s="11">
        <v>9</v>
      </c>
      <c r="I223" s="20" t="s">
        <v>259</v>
      </c>
      <c r="J223" s="11" t="s">
        <v>261</v>
      </c>
      <c r="K223" s="11" t="s">
        <v>3037</v>
      </c>
      <c r="L223" s="11">
        <v>2</v>
      </c>
    </row>
    <row r="224" spans="1:12">
      <c r="A224" s="11" t="s">
        <v>212</v>
      </c>
      <c r="D224" s="11" t="s">
        <v>260</v>
      </c>
      <c r="E224" s="19" t="s">
        <v>476</v>
      </c>
      <c r="F224" s="10">
        <v>42036</v>
      </c>
      <c r="G224" s="10">
        <v>44958</v>
      </c>
      <c r="H224" s="11">
        <v>9</v>
      </c>
      <c r="I224" s="20" t="s">
        <v>259</v>
      </c>
      <c r="J224" s="11" t="s">
        <v>261</v>
      </c>
      <c r="K224" s="11" t="s">
        <v>3037</v>
      </c>
      <c r="L224" s="11">
        <v>2</v>
      </c>
    </row>
    <row r="225" spans="1:12">
      <c r="A225" s="11" t="s">
        <v>213</v>
      </c>
      <c r="D225" s="11" t="s">
        <v>260</v>
      </c>
      <c r="E225" s="19" t="s">
        <v>477</v>
      </c>
      <c r="F225" s="10">
        <v>42036</v>
      </c>
      <c r="G225" s="10">
        <v>44958</v>
      </c>
      <c r="H225" s="11">
        <v>9</v>
      </c>
      <c r="I225" s="20" t="s">
        <v>259</v>
      </c>
      <c r="J225" s="11" t="s">
        <v>261</v>
      </c>
      <c r="K225" s="11" t="s">
        <v>3037</v>
      </c>
      <c r="L225" s="11">
        <v>2</v>
      </c>
    </row>
    <row r="226" spans="1:12">
      <c r="A226" s="11" t="s">
        <v>214</v>
      </c>
      <c r="D226" s="11" t="s">
        <v>260</v>
      </c>
      <c r="E226" s="19" t="s">
        <v>478</v>
      </c>
      <c r="F226" s="10">
        <v>42036</v>
      </c>
      <c r="G226" s="10">
        <v>44958</v>
      </c>
      <c r="H226" s="11">
        <v>9</v>
      </c>
      <c r="I226" s="20" t="s">
        <v>259</v>
      </c>
      <c r="J226" s="11" t="s">
        <v>261</v>
      </c>
      <c r="K226" s="11" t="s">
        <v>3037</v>
      </c>
      <c r="L226" s="11">
        <v>2</v>
      </c>
    </row>
    <row r="227" spans="1:12">
      <c r="A227" s="11" t="s">
        <v>215</v>
      </c>
      <c r="D227" s="11" t="s">
        <v>260</v>
      </c>
      <c r="E227" s="19" t="s">
        <v>479</v>
      </c>
      <c r="F227" s="10">
        <v>42036</v>
      </c>
      <c r="G227" s="10">
        <v>44958</v>
      </c>
      <c r="H227" s="11">
        <v>9</v>
      </c>
      <c r="I227" s="20" t="s">
        <v>259</v>
      </c>
      <c r="J227" s="11" t="s">
        <v>261</v>
      </c>
      <c r="K227" s="11" t="s">
        <v>3037</v>
      </c>
      <c r="L227" s="11">
        <v>2</v>
      </c>
    </row>
    <row r="228" spans="1:12">
      <c r="A228" s="11" t="s">
        <v>216</v>
      </c>
      <c r="D228" s="11" t="s">
        <v>260</v>
      </c>
      <c r="E228" s="19" t="s">
        <v>480</v>
      </c>
      <c r="F228" s="10">
        <v>42036</v>
      </c>
      <c r="G228" s="10">
        <v>44958</v>
      </c>
      <c r="H228" s="11">
        <v>9</v>
      </c>
      <c r="I228" s="20" t="s">
        <v>259</v>
      </c>
      <c r="J228" s="11" t="s">
        <v>261</v>
      </c>
      <c r="K228" s="11" t="s">
        <v>3037</v>
      </c>
      <c r="L228" s="11">
        <v>2</v>
      </c>
    </row>
    <row r="229" spans="1:12">
      <c r="A229" s="11" t="s">
        <v>217</v>
      </c>
      <c r="D229" s="11" t="s">
        <v>260</v>
      </c>
      <c r="E229" s="19" t="s">
        <v>481</v>
      </c>
      <c r="F229" s="10">
        <v>42036</v>
      </c>
      <c r="G229" s="10">
        <v>44958</v>
      </c>
      <c r="H229" s="11">
        <v>9</v>
      </c>
      <c r="I229" s="20" t="s">
        <v>259</v>
      </c>
      <c r="J229" s="11" t="s">
        <v>261</v>
      </c>
      <c r="K229" s="11" t="s">
        <v>3037</v>
      </c>
      <c r="L229" s="11">
        <v>2</v>
      </c>
    </row>
    <row r="230" spans="1:12">
      <c r="A230" s="11" t="s">
        <v>218</v>
      </c>
      <c r="D230" s="11" t="s">
        <v>260</v>
      </c>
      <c r="E230" s="19" t="s">
        <v>482</v>
      </c>
      <c r="F230" s="10">
        <v>42036</v>
      </c>
      <c r="G230" s="10">
        <v>44958</v>
      </c>
      <c r="H230" s="11">
        <v>9</v>
      </c>
      <c r="I230" s="20" t="s">
        <v>259</v>
      </c>
      <c r="J230" s="11" t="s">
        <v>261</v>
      </c>
      <c r="K230" s="11" t="s">
        <v>3037</v>
      </c>
      <c r="L230" s="11">
        <v>2</v>
      </c>
    </row>
    <row r="231" spans="1:12">
      <c r="A231" s="11" t="s">
        <v>219</v>
      </c>
      <c r="D231" s="11" t="s">
        <v>260</v>
      </c>
      <c r="E231" s="19" t="s">
        <v>483</v>
      </c>
      <c r="F231" s="10">
        <v>42036</v>
      </c>
      <c r="G231" s="10">
        <v>44958</v>
      </c>
      <c r="H231" s="11">
        <v>9</v>
      </c>
      <c r="I231" s="20" t="s">
        <v>259</v>
      </c>
      <c r="J231" s="11" t="s">
        <v>261</v>
      </c>
      <c r="K231" s="11" t="s">
        <v>3037</v>
      </c>
      <c r="L231" s="11">
        <v>2</v>
      </c>
    </row>
    <row r="232" spans="1:12">
      <c r="A232" s="11" t="s">
        <v>220</v>
      </c>
      <c r="D232" s="11" t="s">
        <v>260</v>
      </c>
      <c r="E232" s="19" t="s">
        <v>484</v>
      </c>
      <c r="F232" s="10">
        <v>42036</v>
      </c>
      <c r="G232" s="10">
        <v>44958</v>
      </c>
      <c r="H232" s="11">
        <v>9</v>
      </c>
      <c r="I232" s="20" t="s">
        <v>259</v>
      </c>
      <c r="J232" s="11" t="s">
        <v>261</v>
      </c>
      <c r="K232" s="11" t="s">
        <v>3037</v>
      </c>
      <c r="L232" s="11">
        <v>2</v>
      </c>
    </row>
    <row r="233" spans="1:12">
      <c r="A233" s="11" t="s">
        <v>221</v>
      </c>
      <c r="D233" s="11" t="s">
        <v>260</v>
      </c>
      <c r="E233" s="19" t="s">
        <v>485</v>
      </c>
      <c r="F233" s="10">
        <v>42036</v>
      </c>
      <c r="G233" s="10">
        <v>44958</v>
      </c>
      <c r="H233" s="11">
        <v>9</v>
      </c>
      <c r="I233" s="20" t="s">
        <v>259</v>
      </c>
      <c r="J233" s="11" t="s">
        <v>261</v>
      </c>
      <c r="K233" s="11" t="s">
        <v>3037</v>
      </c>
      <c r="L233" s="11">
        <v>2</v>
      </c>
    </row>
    <row r="234" spans="1:12">
      <c r="A234" s="11" t="s">
        <v>222</v>
      </c>
      <c r="D234" s="11" t="s">
        <v>260</v>
      </c>
      <c r="E234" s="19" t="s">
        <v>486</v>
      </c>
      <c r="F234" s="10">
        <v>42036</v>
      </c>
      <c r="G234" s="10">
        <v>44958</v>
      </c>
      <c r="H234" s="11">
        <v>9</v>
      </c>
      <c r="I234" s="20" t="s">
        <v>259</v>
      </c>
      <c r="J234" s="11" t="s">
        <v>261</v>
      </c>
      <c r="K234" s="11" t="s">
        <v>3037</v>
      </c>
      <c r="L234" s="11">
        <v>2</v>
      </c>
    </row>
    <row r="235" spans="1:12">
      <c r="A235" s="11" t="s">
        <v>223</v>
      </c>
      <c r="D235" s="11" t="s">
        <v>260</v>
      </c>
      <c r="E235" s="19" t="s">
        <v>487</v>
      </c>
      <c r="F235" s="10">
        <v>42036</v>
      </c>
      <c r="G235" s="10">
        <v>44958</v>
      </c>
      <c r="H235" s="11">
        <v>9</v>
      </c>
      <c r="I235" s="20" t="s">
        <v>259</v>
      </c>
      <c r="J235" s="11" t="s">
        <v>261</v>
      </c>
      <c r="K235" s="11" t="s">
        <v>3037</v>
      </c>
      <c r="L235" s="11">
        <v>2</v>
      </c>
    </row>
    <row r="236" spans="1:12">
      <c r="A236" s="11" t="s">
        <v>224</v>
      </c>
      <c r="D236" s="11" t="s">
        <v>260</v>
      </c>
      <c r="E236" s="19" t="s">
        <v>488</v>
      </c>
      <c r="F236" s="10">
        <v>42036</v>
      </c>
      <c r="G236" s="10">
        <v>44958</v>
      </c>
      <c r="H236" s="11">
        <v>9</v>
      </c>
      <c r="I236" s="20" t="s">
        <v>259</v>
      </c>
      <c r="J236" s="11" t="s">
        <v>261</v>
      </c>
      <c r="K236" s="11" t="s">
        <v>3037</v>
      </c>
      <c r="L236" s="11">
        <v>2</v>
      </c>
    </row>
    <row r="237" spans="1:12">
      <c r="A237" s="11" t="s">
        <v>225</v>
      </c>
      <c r="D237" s="11" t="s">
        <v>260</v>
      </c>
      <c r="E237" s="19" t="s">
        <v>489</v>
      </c>
      <c r="F237" s="10">
        <v>42036</v>
      </c>
      <c r="G237" s="10">
        <v>44958</v>
      </c>
      <c r="H237" s="11">
        <v>9</v>
      </c>
      <c r="I237" s="20" t="s">
        <v>259</v>
      </c>
      <c r="J237" s="11" t="s">
        <v>261</v>
      </c>
      <c r="K237" s="11" t="s">
        <v>3037</v>
      </c>
      <c r="L237" s="11">
        <v>2</v>
      </c>
    </row>
    <row r="238" spans="1:12">
      <c r="A238" s="11" t="s">
        <v>226</v>
      </c>
      <c r="D238" s="11" t="s">
        <v>260</v>
      </c>
      <c r="E238" s="19" t="s">
        <v>490</v>
      </c>
      <c r="F238" s="10">
        <v>42036</v>
      </c>
      <c r="G238" s="10">
        <v>44958</v>
      </c>
      <c r="H238" s="11">
        <v>9</v>
      </c>
      <c r="I238" s="20" t="s">
        <v>259</v>
      </c>
      <c r="J238" s="11" t="s">
        <v>261</v>
      </c>
      <c r="K238" s="11" t="s">
        <v>3037</v>
      </c>
      <c r="L238" s="11">
        <v>2</v>
      </c>
    </row>
    <row r="239" spans="1:12">
      <c r="A239" s="11" t="s">
        <v>227</v>
      </c>
      <c r="D239" s="11" t="s">
        <v>260</v>
      </c>
      <c r="E239" s="19" t="s">
        <v>491</v>
      </c>
      <c r="F239" s="10">
        <v>42036</v>
      </c>
      <c r="G239" s="10">
        <v>44958</v>
      </c>
      <c r="H239" s="11">
        <v>9</v>
      </c>
      <c r="I239" s="20" t="s">
        <v>259</v>
      </c>
      <c r="J239" s="11" t="s">
        <v>261</v>
      </c>
      <c r="K239" s="11" t="s">
        <v>3037</v>
      </c>
      <c r="L239" s="11">
        <v>2</v>
      </c>
    </row>
    <row r="240" spans="1:12">
      <c r="A240" s="11" t="s">
        <v>228</v>
      </c>
      <c r="D240" s="11" t="s">
        <v>260</v>
      </c>
      <c r="E240" s="19" t="s">
        <v>492</v>
      </c>
      <c r="F240" s="10">
        <v>42036</v>
      </c>
      <c r="G240" s="10">
        <v>44958</v>
      </c>
      <c r="H240" s="11">
        <v>9</v>
      </c>
      <c r="I240" s="20" t="s">
        <v>259</v>
      </c>
      <c r="J240" s="11" t="s">
        <v>261</v>
      </c>
      <c r="K240" s="11" t="s">
        <v>3037</v>
      </c>
      <c r="L240" s="11">
        <v>2</v>
      </c>
    </row>
    <row r="241" spans="1:12">
      <c r="A241" s="11" t="s">
        <v>229</v>
      </c>
      <c r="D241" s="11" t="s">
        <v>260</v>
      </c>
      <c r="E241" s="19" t="s">
        <v>493</v>
      </c>
      <c r="F241" s="10">
        <v>42036</v>
      </c>
      <c r="G241" s="10">
        <v>44958</v>
      </c>
      <c r="H241" s="11">
        <v>9</v>
      </c>
      <c r="I241" s="20" t="s">
        <v>259</v>
      </c>
      <c r="J241" s="11" t="s">
        <v>261</v>
      </c>
      <c r="K241" s="11" t="s">
        <v>3037</v>
      </c>
      <c r="L241" s="11">
        <v>2</v>
      </c>
    </row>
    <row r="242" spans="1:12">
      <c r="A242" s="11" t="s">
        <v>230</v>
      </c>
      <c r="D242" s="11" t="s">
        <v>260</v>
      </c>
      <c r="E242" s="19" t="s">
        <v>494</v>
      </c>
      <c r="F242" s="10">
        <v>42036</v>
      </c>
      <c r="G242" s="10">
        <v>44958</v>
      </c>
      <c r="H242" s="11">
        <v>9</v>
      </c>
      <c r="I242" s="20" t="s">
        <v>259</v>
      </c>
      <c r="J242" s="11" t="s">
        <v>261</v>
      </c>
      <c r="K242" s="11" t="s">
        <v>3037</v>
      </c>
      <c r="L242" s="11">
        <v>2</v>
      </c>
    </row>
    <row r="243" spans="1:12">
      <c r="A243" s="11" t="s">
        <v>231</v>
      </c>
      <c r="D243" s="11" t="s">
        <v>260</v>
      </c>
      <c r="E243" s="19" t="s">
        <v>495</v>
      </c>
      <c r="F243" s="10">
        <v>42036</v>
      </c>
      <c r="G243" s="10">
        <v>44958</v>
      </c>
      <c r="H243" s="11">
        <v>9</v>
      </c>
      <c r="I243" s="20" t="s">
        <v>259</v>
      </c>
      <c r="J243" s="11" t="s">
        <v>261</v>
      </c>
      <c r="K243" s="11" t="s">
        <v>3037</v>
      </c>
      <c r="L243" s="11">
        <v>2</v>
      </c>
    </row>
    <row r="244" spans="1:12">
      <c r="A244" s="11" t="s">
        <v>232</v>
      </c>
      <c r="D244" s="11" t="s">
        <v>260</v>
      </c>
      <c r="E244" s="19" t="s">
        <v>496</v>
      </c>
      <c r="F244" s="10">
        <v>42036</v>
      </c>
      <c r="G244" s="10">
        <v>44958</v>
      </c>
      <c r="H244" s="11">
        <v>9</v>
      </c>
      <c r="I244" s="20" t="s">
        <v>259</v>
      </c>
      <c r="J244" s="11" t="s">
        <v>261</v>
      </c>
      <c r="K244" s="11" t="s">
        <v>3037</v>
      </c>
      <c r="L244" s="11">
        <v>2</v>
      </c>
    </row>
    <row r="245" spans="1:12">
      <c r="A245" s="11" t="s">
        <v>233</v>
      </c>
      <c r="D245" s="11" t="s">
        <v>260</v>
      </c>
      <c r="E245" s="19" t="s">
        <v>497</v>
      </c>
      <c r="F245" s="10">
        <v>42036</v>
      </c>
      <c r="G245" s="10">
        <v>44958</v>
      </c>
      <c r="H245" s="11">
        <v>9</v>
      </c>
      <c r="I245" s="20" t="s">
        <v>259</v>
      </c>
      <c r="J245" s="11" t="s">
        <v>261</v>
      </c>
      <c r="K245" s="11" t="s">
        <v>3037</v>
      </c>
      <c r="L245" s="11">
        <v>2</v>
      </c>
    </row>
    <row r="246" spans="1:12">
      <c r="A246" s="11" t="s">
        <v>234</v>
      </c>
      <c r="D246" s="11" t="s">
        <v>260</v>
      </c>
      <c r="E246" s="19" t="s">
        <v>498</v>
      </c>
      <c r="F246" s="10">
        <v>42036</v>
      </c>
      <c r="G246" s="10">
        <v>44958</v>
      </c>
      <c r="H246" s="11">
        <v>9</v>
      </c>
      <c r="I246" s="20" t="s">
        <v>259</v>
      </c>
      <c r="J246" s="11" t="s">
        <v>261</v>
      </c>
      <c r="K246" s="11" t="s">
        <v>3037</v>
      </c>
      <c r="L246" s="11">
        <v>2</v>
      </c>
    </row>
    <row r="247" spans="1:12">
      <c r="A247" s="11" t="s">
        <v>235</v>
      </c>
      <c r="D247" s="11" t="s">
        <v>260</v>
      </c>
      <c r="E247" s="19" t="s">
        <v>499</v>
      </c>
      <c r="F247" s="10">
        <v>42036</v>
      </c>
      <c r="G247" s="10">
        <v>44958</v>
      </c>
      <c r="H247" s="11">
        <v>9</v>
      </c>
      <c r="I247" s="20" t="s">
        <v>259</v>
      </c>
      <c r="J247" s="11" t="s">
        <v>261</v>
      </c>
      <c r="K247" s="11" t="s">
        <v>3037</v>
      </c>
      <c r="L247" s="11">
        <v>2</v>
      </c>
    </row>
    <row r="248" spans="1:12">
      <c r="A248" s="11" t="s">
        <v>236</v>
      </c>
      <c r="D248" s="11" t="s">
        <v>260</v>
      </c>
      <c r="E248" s="19" t="s">
        <v>500</v>
      </c>
      <c r="F248" s="10">
        <v>42036</v>
      </c>
      <c r="G248" s="10">
        <v>44958</v>
      </c>
      <c r="H248" s="11">
        <v>9</v>
      </c>
      <c r="I248" s="20" t="s">
        <v>259</v>
      </c>
      <c r="J248" s="11" t="s">
        <v>261</v>
      </c>
      <c r="K248" s="11" t="s">
        <v>3037</v>
      </c>
      <c r="L248" s="11">
        <v>2</v>
      </c>
    </row>
    <row r="249" spans="1:12">
      <c r="A249" s="11" t="s">
        <v>237</v>
      </c>
      <c r="D249" s="11" t="s">
        <v>260</v>
      </c>
      <c r="E249" s="19" t="s">
        <v>501</v>
      </c>
      <c r="F249" s="10">
        <v>42036</v>
      </c>
      <c r="G249" s="10">
        <v>44958</v>
      </c>
      <c r="H249" s="11">
        <v>9</v>
      </c>
      <c r="I249" s="20" t="s">
        <v>259</v>
      </c>
      <c r="J249" s="11" t="s">
        <v>261</v>
      </c>
      <c r="K249" s="11" t="s">
        <v>3037</v>
      </c>
      <c r="L249" s="11">
        <v>2</v>
      </c>
    </row>
    <row r="250" spans="1:12">
      <c r="A250" s="11" t="s">
        <v>238</v>
      </c>
      <c r="D250" s="11" t="s">
        <v>260</v>
      </c>
      <c r="E250" s="19" t="s">
        <v>502</v>
      </c>
      <c r="F250" s="10">
        <v>42036</v>
      </c>
      <c r="G250" s="10">
        <v>44958</v>
      </c>
      <c r="H250" s="11">
        <v>9</v>
      </c>
      <c r="I250" s="20" t="s">
        <v>259</v>
      </c>
      <c r="J250" s="11" t="s">
        <v>261</v>
      </c>
      <c r="K250" s="11" t="s">
        <v>3037</v>
      </c>
      <c r="L250" s="11">
        <v>2</v>
      </c>
    </row>
    <row r="251" spans="1:12">
      <c r="A251" s="11" t="s">
        <v>239</v>
      </c>
      <c r="D251" s="11" t="s">
        <v>260</v>
      </c>
      <c r="E251" s="19" t="s">
        <v>503</v>
      </c>
      <c r="F251" s="10">
        <v>42036</v>
      </c>
      <c r="G251" s="10">
        <v>44958</v>
      </c>
      <c r="H251" s="11">
        <v>9</v>
      </c>
      <c r="I251" s="20" t="s">
        <v>259</v>
      </c>
      <c r="J251" s="11" t="s">
        <v>261</v>
      </c>
      <c r="K251" s="11" t="s">
        <v>3037</v>
      </c>
      <c r="L251" s="11">
        <v>2</v>
      </c>
    </row>
    <row r="252" spans="1:12">
      <c r="A252" s="11" t="s">
        <v>240</v>
      </c>
      <c r="D252" s="11" t="s">
        <v>260</v>
      </c>
      <c r="E252" s="19" t="s">
        <v>504</v>
      </c>
      <c r="F252" s="10">
        <v>42036</v>
      </c>
      <c r="G252" s="10">
        <v>44958</v>
      </c>
      <c r="H252" s="11">
        <v>9</v>
      </c>
      <c r="I252" s="20" t="s">
        <v>259</v>
      </c>
      <c r="J252" s="11" t="s">
        <v>261</v>
      </c>
      <c r="K252" s="11" t="s">
        <v>3037</v>
      </c>
      <c r="L252" s="11">
        <v>2</v>
      </c>
    </row>
    <row r="253" spans="1:12">
      <c r="A253" s="11" t="s">
        <v>241</v>
      </c>
      <c r="D253" s="11" t="s">
        <v>260</v>
      </c>
      <c r="E253" s="19" t="s">
        <v>505</v>
      </c>
      <c r="F253" s="10">
        <v>42036</v>
      </c>
      <c r="G253" s="10">
        <v>44958</v>
      </c>
      <c r="H253" s="11">
        <v>9</v>
      </c>
      <c r="I253" s="20" t="s">
        <v>259</v>
      </c>
      <c r="J253" s="11" t="s">
        <v>261</v>
      </c>
      <c r="K253" s="11" t="s">
        <v>3037</v>
      </c>
      <c r="L253" s="11">
        <v>2</v>
      </c>
    </row>
    <row r="254" spans="1:12">
      <c r="A254" s="11" t="s">
        <v>242</v>
      </c>
      <c r="D254" s="11" t="s">
        <v>260</v>
      </c>
      <c r="E254" s="19" t="s">
        <v>506</v>
      </c>
      <c r="F254" s="10">
        <v>42036</v>
      </c>
      <c r="G254" s="10">
        <v>44958</v>
      </c>
      <c r="H254" s="11">
        <v>9</v>
      </c>
      <c r="I254" s="20" t="s">
        <v>259</v>
      </c>
      <c r="J254" s="11" t="s">
        <v>261</v>
      </c>
      <c r="K254" s="11" t="s">
        <v>3037</v>
      </c>
      <c r="L254" s="11">
        <v>2</v>
      </c>
    </row>
    <row r="255" spans="1:12">
      <c r="A255" s="11" t="s">
        <v>243</v>
      </c>
      <c r="D255" s="11" t="s">
        <v>260</v>
      </c>
      <c r="E255" s="19" t="s">
        <v>507</v>
      </c>
      <c r="F255" s="10">
        <v>42036</v>
      </c>
      <c r="G255" s="10">
        <v>44958</v>
      </c>
      <c r="H255" s="11">
        <v>9</v>
      </c>
      <c r="I255" s="20" t="s">
        <v>259</v>
      </c>
      <c r="J255" s="11" t="s">
        <v>261</v>
      </c>
      <c r="K255" s="11" t="s">
        <v>3037</v>
      </c>
      <c r="L255" s="11">
        <v>2</v>
      </c>
    </row>
    <row r="256" spans="1:12">
      <c r="A256" s="11" t="s">
        <v>244</v>
      </c>
      <c r="D256" s="11" t="s">
        <v>260</v>
      </c>
      <c r="E256" s="19" t="s">
        <v>508</v>
      </c>
      <c r="F256" s="10">
        <v>42036</v>
      </c>
      <c r="G256" s="10">
        <v>44958</v>
      </c>
      <c r="H256" s="11">
        <v>9</v>
      </c>
      <c r="I256" s="20" t="s">
        <v>259</v>
      </c>
      <c r="J256" s="11" t="s">
        <v>261</v>
      </c>
      <c r="K256" s="11" t="s">
        <v>3037</v>
      </c>
      <c r="L256" s="11">
        <v>2</v>
      </c>
    </row>
    <row r="257" spans="1:12">
      <c r="A257" s="11" t="s">
        <v>245</v>
      </c>
      <c r="D257" s="11" t="s">
        <v>260</v>
      </c>
      <c r="E257" s="19" t="s">
        <v>509</v>
      </c>
      <c r="F257" s="10">
        <v>42036</v>
      </c>
      <c r="G257" s="10">
        <v>44958</v>
      </c>
      <c r="H257" s="11">
        <v>9</v>
      </c>
      <c r="I257" s="20" t="s">
        <v>259</v>
      </c>
      <c r="J257" s="11" t="s">
        <v>261</v>
      </c>
      <c r="K257" s="11" t="s">
        <v>3037</v>
      </c>
      <c r="L257" s="11">
        <v>2</v>
      </c>
    </row>
    <row r="258" spans="1:12">
      <c r="A258" s="11" t="s">
        <v>246</v>
      </c>
      <c r="D258" s="11" t="s">
        <v>260</v>
      </c>
      <c r="E258" s="19" t="s">
        <v>510</v>
      </c>
      <c r="F258" s="10">
        <v>42036</v>
      </c>
      <c r="G258" s="10">
        <v>44958</v>
      </c>
      <c r="H258" s="11">
        <v>9</v>
      </c>
      <c r="I258" s="20" t="s">
        <v>259</v>
      </c>
      <c r="J258" s="11" t="s">
        <v>261</v>
      </c>
      <c r="K258" s="11" t="s">
        <v>3037</v>
      </c>
      <c r="L258" s="11">
        <v>2</v>
      </c>
    </row>
    <row r="259" spans="1:12">
      <c r="A259" s="11" t="s">
        <v>247</v>
      </c>
      <c r="D259" s="11" t="s">
        <v>260</v>
      </c>
      <c r="E259" s="19" t="s">
        <v>511</v>
      </c>
      <c r="F259" s="10">
        <v>42036</v>
      </c>
      <c r="G259" s="10">
        <v>44958</v>
      </c>
      <c r="H259" s="11">
        <v>9</v>
      </c>
      <c r="I259" s="20" t="s">
        <v>259</v>
      </c>
      <c r="J259" s="11" t="s">
        <v>261</v>
      </c>
      <c r="K259" s="11" t="s">
        <v>3037</v>
      </c>
      <c r="L259" s="11">
        <v>2</v>
      </c>
    </row>
    <row r="260" spans="1:12">
      <c r="A260" s="11" t="s">
        <v>248</v>
      </c>
      <c r="D260" s="11" t="s">
        <v>260</v>
      </c>
      <c r="E260" s="19" t="s">
        <v>512</v>
      </c>
      <c r="F260" s="10">
        <v>42036</v>
      </c>
      <c r="G260" s="10">
        <v>44958</v>
      </c>
      <c r="H260" s="11">
        <v>9</v>
      </c>
      <c r="I260" s="20" t="s">
        <v>259</v>
      </c>
      <c r="J260" s="11" t="s">
        <v>261</v>
      </c>
      <c r="K260" s="11" t="s">
        <v>3037</v>
      </c>
      <c r="L260" s="11">
        <v>2</v>
      </c>
    </row>
    <row r="261" spans="1:12">
      <c r="A261" s="11" t="s">
        <v>249</v>
      </c>
      <c r="D261" s="11" t="s">
        <v>260</v>
      </c>
      <c r="E261" s="19" t="s">
        <v>513</v>
      </c>
      <c r="F261" s="10">
        <v>42036</v>
      </c>
      <c r="G261" s="10">
        <v>44958</v>
      </c>
      <c r="H261" s="11">
        <v>9</v>
      </c>
      <c r="I261" s="20" t="s">
        <v>259</v>
      </c>
      <c r="J261" s="11" t="s">
        <v>261</v>
      </c>
      <c r="K261" s="11" t="s">
        <v>3037</v>
      </c>
      <c r="L261" s="11">
        <v>2</v>
      </c>
    </row>
    <row r="262" spans="1:12">
      <c r="A262" s="11" t="s">
        <v>514</v>
      </c>
      <c r="D262" s="11" t="s">
        <v>260</v>
      </c>
      <c r="E262" s="19" t="s">
        <v>764</v>
      </c>
      <c r="F262" s="10">
        <v>42036</v>
      </c>
      <c r="G262" s="10">
        <v>44958</v>
      </c>
      <c r="H262" s="11">
        <v>9</v>
      </c>
      <c r="I262" s="20" t="s">
        <v>259</v>
      </c>
      <c r="J262" s="11" t="s">
        <v>261</v>
      </c>
      <c r="K262" s="11" t="s">
        <v>3037</v>
      </c>
      <c r="L262" s="11">
        <v>2</v>
      </c>
    </row>
    <row r="263" spans="1:12">
      <c r="A263" s="11" t="s">
        <v>515</v>
      </c>
      <c r="D263" s="11" t="s">
        <v>260</v>
      </c>
      <c r="E263" s="19" t="s">
        <v>765</v>
      </c>
      <c r="F263" s="10">
        <v>42036</v>
      </c>
      <c r="G263" s="10">
        <v>44958</v>
      </c>
      <c r="H263" s="11">
        <v>9</v>
      </c>
      <c r="I263" s="20" t="s">
        <v>259</v>
      </c>
      <c r="J263" s="11" t="s">
        <v>261</v>
      </c>
      <c r="K263" s="11" t="s">
        <v>3037</v>
      </c>
      <c r="L263" s="11">
        <v>2</v>
      </c>
    </row>
    <row r="264" spans="1:12">
      <c r="A264" s="11" t="s">
        <v>516</v>
      </c>
      <c r="D264" s="11" t="s">
        <v>260</v>
      </c>
      <c r="E264" s="19" t="s">
        <v>766</v>
      </c>
      <c r="F264" s="10">
        <v>42036</v>
      </c>
      <c r="G264" s="10">
        <v>44958</v>
      </c>
      <c r="H264" s="11">
        <v>9</v>
      </c>
      <c r="I264" s="20" t="s">
        <v>259</v>
      </c>
      <c r="J264" s="11" t="s">
        <v>261</v>
      </c>
      <c r="K264" s="11" t="s">
        <v>3037</v>
      </c>
      <c r="L264" s="11">
        <v>2</v>
      </c>
    </row>
    <row r="265" spans="1:12">
      <c r="A265" s="11" t="s">
        <v>517</v>
      </c>
      <c r="D265" s="11" t="s">
        <v>260</v>
      </c>
      <c r="E265" s="19" t="s">
        <v>767</v>
      </c>
      <c r="F265" s="10">
        <v>42036</v>
      </c>
      <c r="G265" s="10">
        <v>44958</v>
      </c>
      <c r="H265" s="11">
        <v>9</v>
      </c>
      <c r="I265" s="20" t="s">
        <v>259</v>
      </c>
      <c r="J265" s="11" t="s">
        <v>261</v>
      </c>
      <c r="K265" s="11" t="s">
        <v>3037</v>
      </c>
      <c r="L265" s="11">
        <v>2</v>
      </c>
    </row>
    <row r="266" spans="1:12">
      <c r="A266" s="11" t="s">
        <v>518</v>
      </c>
      <c r="D266" s="11" t="s">
        <v>260</v>
      </c>
      <c r="E266" s="19" t="s">
        <v>768</v>
      </c>
      <c r="F266" s="10">
        <v>42036</v>
      </c>
      <c r="G266" s="10">
        <v>44958</v>
      </c>
      <c r="H266" s="11">
        <v>9</v>
      </c>
      <c r="I266" s="20" t="s">
        <v>259</v>
      </c>
      <c r="J266" s="11" t="s">
        <v>261</v>
      </c>
      <c r="K266" s="11" t="s">
        <v>3037</v>
      </c>
      <c r="L266" s="11">
        <v>2</v>
      </c>
    </row>
    <row r="267" spans="1:12">
      <c r="A267" s="11" t="s">
        <v>519</v>
      </c>
      <c r="D267" s="11" t="s">
        <v>260</v>
      </c>
      <c r="E267" s="19" t="s">
        <v>769</v>
      </c>
      <c r="F267" s="10">
        <v>42036</v>
      </c>
      <c r="G267" s="10">
        <v>44958</v>
      </c>
      <c r="H267" s="11">
        <v>9</v>
      </c>
      <c r="I267" s="20" t="s">
        <v>259</v>
      </c>
      <c r="J267" s="11" t="s">
        <v>261</v>
      </c>
      <c r="K267" s="11" t="s">
        <v>3037</v>
      </c>
      <c r="L267" s="11">
        <v>2</v>
      </c>
    </row>
    <row r="268" spans="1:12">
      <c r="A268" s="11" t="s">
        <v>520</v>
      </c>
      <c r="D268" s="11" t="s">
        <v>260</v>
      </c>
      <c r="E268" s="19" t="s">
        <v>770</v>
      </c>
      <c r="F268" s="10">
        <v>42036</v>
      </c>
      <c r="G268" s="10">
        <v>44958</v>
      </c>
      <c r="H268" s="11">
        <v>9</v>
      </c>
      <c r="I268" s="20" t="s">
        <v>259</v>
      </c>
      <c r="J268" s="11" t="s">
        <v>261</v>
      </c>
      <c r="K268" s="11" t="s">
        <v>3037</v>
      </c>
      <c r="L268" s="11">
        <v>2</v>
      </c>
    </row>
    <row r="269" spans="1:12">
      <c r="A269" s="11" t="s">
        <v>521</v>
      </c>
      <c r="D269" s="11" t="s">
        <v>260</v>
      </c>
      <c r="E269" s="19" t="s">
        <v>771</v>
      </c>
      <c r="F269" s="10">
        <v>42036</v>
      </c>
      <c r="G269" s="10">
        <v>44958</v>
      </c>
      <c r="H269" s="11">
        <v>9</v>
      </c>
      <c r="I269" s="20" t="s">
        <v>259</v>
      </c>
      <c r="J269" s="11" t="s">
        <v>261</v>
      </c>
      <c r="K269" s="11" t="s">
        <v>3037</v>
      </c>
      <c r="L269" s="11">
        <v>2</v>
      </c>
    </row>
    <row r="270" spans="1:12">
      <c r="A270" s="11" t="s">
        <v>522</v>
      </c>
      <c r="D270" s="11" t="s">
        <v>260</v>
      </c>
      <c r="E270" s="19" t="s">
        <v>772</v>
      </c>
      <c r="F270" s="10">
        <v>42036</v>
      </c>
      <c r="G270" s="10">
        <v>44958</v>
      </c>
      <c r="H270" s="11">
        <v>9</v>
      </c>
      <c r="I270" s="20" t="s">
        <v>259</v>
      </c>
      <c r="J270" s="11" t="s">
        <v>261</v>
      </c>
      <c r="K270" s="11" t="s">
        <v>3037</v>
      </c>
      <c r="L270" s="11">
        <v>2</v>
      </c>
    </row>
    <row r="271" spans="1:12">
      <c r="A271" s="11" t="s">
        <v>523</v>
      </c>
      <c r="D271" s="11" t="s">
        <v>260</v>
      </c>
      <c r="E271" s="19" t="s">
        <v>773</v>
      </c>
      <c r="F271" s="10">
        <v>42036</v>
      </c>
      <c r="G271" s="10">
        <v>44958</v>
      </c>
      <c r="H271" s="11">
        <v>9</v>
      </c>
      <c r="I271" s="20" t="s">
        <v>259</v>
      </c>
      <c r="J271" s="11" t="s">
        <v>261</v>
      </c>
      <c r="K271" s="11" t="s">
        <v>3037</v>
      </c>
      <c r="L271" s="11">
        <v>2</v>
      </c>
    </row>
    <row r="272" spans="1:12">
      <c r="A272" s="11" t="s">
        <v>524</v>
      </c>
      <c r="D272" s="11" t="s">
        <v>260</v>
      </c>
      <c r="E272" s="19" t="s">
        <v>774</v>
      </c>
      <c r="F272" s="10">
        <v>42036</v>
      </c>
      <c r="G272" s="10">
        <v>44958</v>
      </c>
      <c r="H272" s="11">
        <v>9</v>
      </c>
      <c r="I272" s="20" t="s">
        <v>259</v>
      </c>
      <c r="J272" s="11" t="s">
        <v>261</v>
      </c>
      <c r="K272" s="11" t="s">
        <v>3037</v>
      </c>
      <c r="L272" s="11">
        <v>2</v>
      </c>
    </row>
    <row r="273" spans="1:12">
      <c r="A273" s="11" t="s">
        <v>525</v>
      </c>
      <c r="D273" s="11" t="s">
        <v>260</v>
      </c>
      <c r="E273" s="19" t="s">
        <v>775</v>
      </c>
      <c r="F273" s="10">
        <v>42036</v>
      </c>
      <c r="G273" s="10">
        <v>44958</v>
      </c>
      <c r="H273" s="11">
        <v>9</v>
      </c>
      <c r="I273" s="11" t="s">
        <v>313</v>
      </c>
      <c r="J273" s="11" t="s">
        <v>314</v>
      </c>
      <c r="K273" s="11" t="s">
        <v>3037</v>
      </c>
      <c r="L273" s="11">
        <v>2</v>
      </c>
    </row>
    <row r="274" spans="1:12">
      <c r="A274" s="11" t="s">
        <v>526</v>
      </c>
      <c r="D274" s="11" t="s">
        <v>260</v>
      </c>
      <c r="E274" s="19" t="s">
        <v>776</v>
      </c>
      <c r="F274" s="10">
        <v>42036</v>
      </c>
      <c r="G274" s="10">
        <v>44958</v>
      </c>
      <c r="H274" s="11">
        <v>9</v>
      </c>
      <c r="I274" s="11" t="s">
        <v>313</v>
      </c>
      <c r="J274" s="11" t="s">
        <v>314</v>
      </c>
      <c r="K274" s="11" t="s">
        <v>3037</v>
      </c>
      <c r="L274" s="11">
        <v>2</v>
      </c>
    </row>
    <row r="275" spans="1:12">
      <c r="A275" s="11" t="s">
        <v>527</v>
      </c>
      <c r="D275" s="11" t="s">
        <v>260</v>
      </c>
      <c r="E275" s="19" t="s">
        <v>777</v>
      </c>
      <c r="F275" s="10">
        <v>42036</v>
      </c>
      <c r="G275" s="10">
        <v>44958</v>
      </c>
      <c r="H275" s="11">
        <v>9</v>
      </c>
      <c r="I275" s="11" t="s">
        <v>313</v>
      </c>
      <c r="J275" s="11" t="s">
        <v>314</v>
      </c>
      <c r="K275" s="11" t="s">
        <v>3037</v>
      </c>
      <c r="L275" s="11">
        <v>2</v>
      </c>
    </row>
    <row r="276" spans="1:12">
      <c r="A276" s="11" t="s">
        <v>528</v>
      </c>
      <c r="D276" s="11" t="s">
        <v>260</v>
      </c>
      <c r="E276" s="19" t="s">
        <v>778</v>
      </c>
      <c r="F276" s="10">
        <v>42036</v>
      </c>
      <c r="G276" s="10">
        <v>44958</v>
      </c>
      <c r="H276" s="11">
        <v>9</v>
      </c>
      <c r="I276" s="20" t="s">
        <v>259</v>
      </c>
      <c r="J276" s="11" t="s">
        <v>261</v>
      </c>
      <c r="K276" s="11" t="s">
        <v>3037</v>
      </c>
      <c r="L276" s="11">
        <v>2</v>
      </c>
    </row>
    <row r="277" spans="1:12">
      <c r="A277" s="11" t="s">
        <v>529</v>
      </c>
      <c r="D277" s="11" t="s">
        <v>260</v>
      </c>
      <c r="E277" s="19" t="s">
        <v>779</v>
      </c>
      <c r="F277" s="10">
        <v>42036</v>
      </c>
      <c r="G277" s="10">
        <v>44958</v>
      </c>
      <c r="H277" s="11">
        <v>9</v>
      </c>
      <c r="I277" s="20" t="s">
        <v>259</v>
      </c>
      <c r="J277" s="11" t="s">
        <v>261</v>
      </c>
      <c r="K277" s="11" t="s">
        <v>3037</v>
      </c>
      <c r="L277" s="11">
        <v>2</v>
      </c>
    </row>
    <row r="278" spans="1:12">
      <c r="A278" s="11" t="s">
        <v>530</v>
      </c>
      <c r="D278" s="11" t="s">
        <v>260</v>
      </c>
      <c r="E278" s="19" t="s">
        <v>780</v>
      </c>
      <c r="F278" s="10">
        <v>42036</v>
      </c>
      <c r="G278" s="10">
        <v>44958</v>
      </c>
      <c r="H278" s="11">
        <v>9</v>
      </c>
      <c r="I278" s="20" t="s">
        <v>259</v>
      </c>
      <c r="J278" s="11" t="s">
        <v>261</v>
      </c>
      <c r="K278" s="11" t="s">
        <v>3037</v>
      </c>
      <c r="L278" s="11">
        <v>2</v>
      </c>
    </row>
    <row r="279" spans="1:12">
      <c r="A279" s="11" t="s">
        <v>531</v>
      </c>
      <c r="D279" s="11" t="s">
        <v>260</v>
      </c>
      <c r="E279" s="19" t="s">
        <v>781</v>
      </c>
      <c r="F279" s="10">
        <v>42036</v>
      </c>
      <c r="G279" s="10">
        <v>44958</v>
      </c>
      <c r="H279" s="11">
        <v>9</v>
      </c>
      <c r="I279" s="20" t="s">
        <v>259</v>
      </c>
      <c r="J279" s="11" t="s">
        <v>261</v>
      </c>
      <c r="K279" s="11" t="s">
        <v>3037</v>
      </c>
      <c r="L279" s="11">
        <v>2</v>
      </c>
    </row>
    <row r="280" spans="1:12">
      <c r="A280" s="11" t="s">
        <v>532</v>
      </c>
      <c r="D280" s="11" t="s">
        <v>260</v>
      </c>
      <c r="E280" s="19" t="s">
        <v>782</v>
      </c>
      <c r="F280" s="10">
        <v>42036</v>
      </c>
      <c r="G280" s="10">
        <v>44958</v>
      </c>
      <c r="H280" s="11">
        <v>9</v>
      </c>
      <c r="I280" s="20" t="s">
        <v>259</v>
      </c>
      <c r="J280" s="11" t="s">
        <v>261</v>
      </c>
      <c r="K280" s="11" t="s">
        <v>3037</v>
      </c>
      <c r="L280" s="11">
        <v>2</v>
      </c>
    </row>
    <row r="281" spans="1:12">
      <c r="A281" s="11" t="s">
        <v>533</v>
      </c>
      <c r="D281" s="11" t="s">
        <v>260</v>
      </c>
      <c r="E281" s="19" t="s">
        <v>783</v>
      </c>
      <c r="F281" s="10">
        <v>42036</v>
      </c>
      <c r="G281" s="10">
        <v>44958</v>
      </c>
      <c r="H281" s="11">
        <v>9</v>
      </c>
      <c r="I281" s="20" t="s">
        <v>259</v>
      </c>
      <c r="J281" s="11" t="s">
        <v>261</v>
      </c>
      <c r="K281" s="11" t="s">
        <v>3037</v>
      </c>
      <c r="L281" s="11">
        <v>2</v>
      </c>
    </row>
    <row r="282" spans="1:12">
      <c r="A282" s="11" t="s">
        <v>534</v>
      </c>
      <c r="D282" s="11" t="s">
        <v>260</v>
      </c>
      <c r="E282" s="19" t="s">
        <v>784</v>
      </c>
      <c r="F282" s="10">
        <v>42036</v>
      </c>
      <c r="G282" s="10">
        <v>44958</v>
      </c>
      <c r="H282" s="11">
        <v>9</v>
      </c>
      <c r="I282" s="20" t="s">
        <v>259</v>
      </c>
      <c r="J282" s="11" t="s">
        <v>261</v>
      </c>
      <c r="K282" s="11" t="s">
        <v>3037</v>
      </c>
      <c r="L282" s="11">
        <v>2</v>
      </c>
    </row>
    <row r="283" spans="1:12">
      <c r="A283" s="11" t="s">
        <v>535</v>
      </c>
      <c r="D283" s="11" t="s">
        <v>260</v>
      </c>
      <c r="E283" s="19" t="s">
        <v>785</v>
      </c>
      <c r="F283" s="10">
        <v>42036</v>
      </c>
      <c r="G283" s="10">
        <v>44958</v>
      </c>
      <c r="H283" s="11">
        <v>9</v>
      </c>
      <c r="I283" s="20" t="s">
        <v>259</v>
      </c>
      <c r="J283" s="11" t="s">
        <v>261</v>
      </c>
      <c r="K283" s="11" t="s">
        <v>3037</v>
      </c>
      <c r="L283" s="11">
        <v>2</v>
      </c>
    </row>
    <row r="284" spans="1:12">
      <c r="A284" s="11" t="s">
        <v>536</v>
      </c>
      <c r="D284" s="11" t="s">
        <v>260</v>
      </c>
      <c r="E284" s="19" t="s">
        <v>786</v>
      </c>
      <c r="F284" s="10">
        <v>42036</v>
      </c>
      <c r="G284" s="10">
        <v>44958</v>
      </c>
      <c r="H284" s="11">
        <v>9</v>
      </c>
      <c r="I284" s="20" t="s">
        <v>259</v>
      </c>
      <c r="J284" s="11" t="s">
        <v>261</v>
      </c>
      <c r="K284" s="11" t="s">
        <v>3037</v>
      </c>
      <c r="L284" s="11">
        <v>2</v>
      </c>
    </row>
    <row r="285" spans="1:12">
      <c r="A285" s="11" t="s">
        <v>537</v>
      </c>
      <c r="D285" s="11" t="s">
        <v>260</v>
      </c>
      <c r="E285" s="19" t="s">
        <v>787</v>
      </c>
      <c r="F285" s="10">
        <v>42036</v>
      </c>
      <c r="G285" s="10">
        <v>44958</v>
      </c>
      <c r="H285" s="11">
        <v>9</v>
      </c>
      <c r="I285" s="20" t="s">
        <v>259</v>
      </c>
      <c r="J285" s="11" t="s">
        <v>261</v>
      </c>
      <c r="K285" s="11" t="s">
        <v>3037</v>
      </c>
      <c r="L285" s="11">
        <v>2</v>
      </c>
    </row>
    <row r="286" spans="1:12">
      <c r="A286" s="11" t="s">
        <v>538</v>
      </c>
      <c r="D286" s="11" t="s">
        <v>260</v>
      </c>
      <c r="E286" s="19" t="s">
        <v>788</v>
      </c>
      <c r="F286" s="10">
        <v>42036</v>
      </c>
      <c r="G286" s="10">
        <v>44958</v>
      </c>
      <c r="H286" s="11">
        <v>9</v>
      </c>
      <c r="I286" s="20" t="s">
        <v>259</v>
      </c>
      <c r="J286" s="11" t="s">
        <v>261</v>
      </c>
      <c r="K286" s="11" t="s">
        <v>3037</v>
      </c>
      <c r="L286" s="11">
        <v>2</v>
      </c>
    </row>
    <row r="287" spans="1:12">
      <c r="A287" s="11" t="s">
        <v>539</v>
      </c>
      <c r="D287" s="11" t="s">
        <v>260</v>
      </c>
      <c r="E287" s="19" t="s">
        <v>789</v>
      </c>
      <c r="F287" s="10">
        <v>42036</v>
      </c>
      <c r="G287" s="10">
        <v>44958</v>
      </c>
      <c r="H287" s="11">
        <v>9</v>
      </c>
      <c r="I287" s="20" t="s">
        <v>259</v>
      </c>
      <c r="J287" s="11" t="s">
        <v>261</v>
      </c>
      <c r="K287" s="11" t="s">
        <v>3037</v>
      </c>
      <c r="L287" s="11">
        <v>2</v>
      </c>
    </row>
    <row r="288" spans="1:12">
      <c r="A288" s="11" t="s">
        <v>540</v>
      </c>
      <c r="D288" s="11" t="s">
        <v>260</v>
      </c>
      <c r="E288" s="19" t="s">
        <v>790</v>
      </c>
      <c r="F288" s="10">
        <v>42036</v>
      </c>
      <c r="G288" s="10">
        <v>44958</v>
      </c>
      <c r="H288" s="11">
        <v>9</v>
      </c>
      <c r="I288" s="20" t="s">
        <v>259</v>
      </c>
      <c r="J288" s="11" t="s">
        <v>261</v>
      </c>
      <c r="K288" s="11" t="s">
        <v>3037</v>
      </c>
      <c r="L288" s="11">
        <v>2</v>
      </c>
    </row>
    <row r="289" spans="1:12">
      <c r="A289" s="11" t="s">
        <v>541</v>
      </c>
      <c r="D289" s="11" t="s">
        <v>260</v>
      </c>
      <c r="E289" s="19" t="s">
        <v>791</v>
      </c>
      <c r="F289" s="10">
        <v>42036</v>
      </c>
      <c r="G289" s="10">
        <v>44958</v>
      </c>
      <c r="H289" s="11">
        <v>9</v>
      </c>
      <c r="I289" s="20" t="s">
        <v>259</v>
      </c>
      <c r="J289" s="11" t="s">
        <v>261</v>
      </c>
      <c r="K289" s="11" t="s">
        <v>3037</v>
      </c>
      <c r="L289" s="11">
        <v>2</v>
      </c>
    </row>
    <row r="290" spans="1:12">
      <c r="A290" s="11" t="s">
        <v>542</v>
      </c>
      <c r="D290" s="11" t="s">
        <v>260</v>
      </c>
      <c r="E290" s="19" t="s">
        <v>792</v>
      </c>
      <c r="F290" s="10">
        <v>42036</v>
      </c>
      <c r="G290" s="10">
        <v>44958</v>
      </c>
      <c r="H290" s="11">
        <v>9</v>
      </c>
      <c r="I290" s="20" t="s">
        <v>259</v>
      </c>
      <c r="J290" s="11" t="s">
        <v>261</v>
      </c>
      <c r="K290" s="11" t="s">
        <v>3037</v>
      </c>
      <c r="L290" s="11">
        <v>2</v>
      </c>
    </row>
    <row r="291" spans="1:12">
      <c r="A291" s="11" t="s">
        <v>543</v>
      </c>
      <c r="D291" s="11" t="s">
        <v>260</v>
      </c>
      <c r="E291" s="19" t="s">
        <v>793</v>
      </c>
      <c r="F291" s="10">
        <v>42036</v>
      </c>
      <c r="G291" s="10">
        <v>44958</v>
      </c>
      <c r="H291" s="11">
        <v>9</v>
      </c>
      <c r="I291" s="20" t="s">
        <v>259</v>
      </c>
      <c r="J291" s="11" t="s">
        <v>261</v>
      </c>
      <c r="K291" s="11" t="s">
        <v>3037</v>
      </c>
      <c r="L291" s="11">
        <v>2</v>
      </c>
    </row>
    <row r="292" spans="1:12">
      <c r="A292" s="11" t="s">
        <v>544</v>
      </c>
      <c r="D292" s="11" t="s">
        <v>260</v>
      </c>
      <c r="E292" s="19" t="s">
        <v>794</v>
      </c>
      <c r="F292" s="10">
        <v>42036</v>
      </c>
      <c r="G292" s="10">
        <v>44958</v>
      </c>
      <c r="H292" s="11">
        <v>9</v>
      </c>
      <c r="I292" s="20" t="s">
        <v>259</v>
      </c>
      <c r="J292" s="11" t="s">
        <v>261</v>
      </c>
      <c r="K292" s="11" t="s">
        <v>3037</v>
      </c>
      <c r="L292" s="11">
        <v>2</v>
      </c>
    </row>
    <row r="293" spans="1:12">
      <c r="A293" s="11" t="s">
        <v>545</v>
      </c>
      <c r="D293" s="11" t="s">
        <v>260</v>
      </c>
      <c r="E293" s="19" t="s">
        <v>795</v>
      </c>
      <c r="F293" s="10">
        <v>42036</v>
      </c>
      <c r="G293" s="10">
        <v>44958</v>
      </c>
      <c r="H293" s="11">
        <v>9</v>
      </c>
      <c r="I293" s="20" t="s">
        <v>259</v>
      </c>
      <c r="J293" s="11" t="s">
        <v>261</v>
      </c>
      <c r="K293" s="11" t="s">
        <v>3037</v>
      </c>
      <c r="L293" s="11">
        <v>2</v>
      </c>
    </row>
    <row r="294" spans="1:12">
      <c r="A294" s="11" t="s">
        <v>546</v>
      </c>
      <c r="D294" s="11" t="s">
        <v>260</v>
      </c>
      <c r="E294" s="19" t="s">
        <v>796</v>
      </c>
      <c r="F294" s="10">
        <v>42036</v>
      </c>
      <c r="G294" s="10">
        <v>44958</v>
      </c>
      <c r="H294" s="11">
        <v>9</v>
      </c>
      <c r="I294" s="20" t="s">
        <v>259</v>
      </c>
      <c r="J294" s="11" t="s">
        <v>261</v>
      </c>
      <c r="K294" s="11" t="s">
        <v>3037</v>
      </c>
      <c r="L294" s="11">
        <v>2</v>
      </c>
    </row>
    <row r="295" spans="1:12">
      <c r="A295" s="11" t="s">
        <v>547</v>
      </c>
      <c r="D295" s="11" t="s">
        <v>260</v>
      </c>
      <c r="E295" s="19" t="s">
        <v>797</v>
      </c>
      <c r="F295" s="10">
        <v>42036</v>
      </c>
      <c r="G295" s="10">
        <v>44958</v>
      </c>
      <c r="H295" s="11">
        <v>9</v>
      </c>
      <c r="I295" s="20" t="s">
        <v>259</v>
      </c>
      <c r="J295" s="11" t="s">
        <v>261</v>
      </c>
      <c r="K295" s="11" t="s">
        <v>3037</v>
      </c>
      <c r="L295" s="11">
        <v>2</v>
      </c>
    </row>
    <row r="296" spans="1:12">
      <c r="A296" s="11" t="s">
        <v>548</v>
      </c>
      <c r="D296" s="11" t="s">
        <v>260</v>
      </c>
      <c r="E296" s="19" t="s">
        <v>798</v>
      </c>
      <c r="F296" s="10">
        <v>42036</v>
      </c>
      <c r="G296" s="10">
        <v>44958</v>
      </c>
      <c r="H296" s="11">
        <v>9</v>
      </c>
      <c r="I296" s="20" t="s">
        <v>259</v>
      </c>
      <c r="J296" s="11" t="s">
        <v>261</v>
      </c>
      <c r="K296" s="11" t="s">
        <v>3037</v>
      </c>
      <c r="L296" s="11">
        <v>2</v>
      </c>
    </row>
    <row r="297" spans="1:12">
      <c r="A297" s="11" t="s">
        <v>549</v>
      </c>
      <c r="D297" s="11" t="s">
        <v>260</v>
      </c>
      <c r="E297" s="19" t="s">
        <v>799</v>
      </c>
      <c r="F297" s="10">
        <v>42036</v>
      </c>
      <c r="G297" s="10">
        <v>44958</v>
      </c>
      <c r="H297" s="11">
        <v>9</v>
      </c>
      <c r="I297" s="20" t="s">
        <v>259</v>
      </c>
      <c r="J297" s="11" t="s">
        <v>261</v>
      </c>
      <c r="K297" s="11" t="s">
        <v>3037</v>
      </c>
      <c r="L297" s="11">
        <v>2</v>
      </c>
    </row>
    <row r="298" spans="1:12">
      <c r="A298" s="11" t="s">
        <v>550</v>
      </c>
      <c r="D298" s="11" t="s">
        <v>260</v>
      </c>
      <c r="E298" s="19" t="s">
        <v>800</v>
      </c>
      <c r="F298" s="10">
        <v>42036</v>
      </c>
      <c r="G298" s="10">
        <v>44958</v>
      </c>
      <c r="H298" s="11">
        <v>9</v>
      </c>
      <c r="I298" s="20" t="s">
        <v>259</v>
      </c>
      <c r="J298" s="11" t="s">
        <v>261</v>
      </c>
      <c r="K298" s="11" t="s">
        <v>3037</v>
      </c>
      <c r="L298" s="11">
        <v>2</v>
      </c>
    </row>
    <row r="299" spans="1:12">
      <c r="A299" s="11" t="s">
        <v>551</v>
      </c>
      <c r="D299" s="11" t="s">
        <v>260</v>
      </c>
      <c r="E299" s="19" t="s">
        <v>801</v>
      </c>
      <c r="F299" s="10">
        <v>42036</v>
      </c>
      <c r="G299" s="10">
        <v>44958</v>
      </c>
      <c r="H299" s="11">
        <v>9</v>
      </c>
      <c r="I299" s="20" t="s">
        <v>259</v>
      </c>
      <c r="J299" s="11" t="s">
        <v>261</v>
      </c>
      <c r="K299" s="11" t="s">
        <v>3037</v>
      </c>
      <c r="L299" s="11">
        <v>2</v>
      </c>
    </row>
    <row r="300" spans="1:12">
      <c r="A300" s="11" t="s">
        <v>552</v>
      </c>
      <c r="D300" s="11" t="s">
        <v>260</v>
      </c>
      <c r="E300" s="19" t="s">
        <v>802</v>
      </c>
      <c r="F300" s="10">
        <v>42036</v>
      </c>
      <c r="G300" s="10">
        <v>44958</v>
      </c>
      <c r="H300" s="11">
        <v>9</v>
      </c>
      <c r="I300" s="20" t="s">
        <v>259</v>
      </c>
      <c r="J300" s="11" t="s">
        <v>261</v>
      </c>
      <c r="K300" s="11" t="s">
        <v>3037</v>
      </c>
      <c r="L300" s="11">
        <v>2</v>
      </c>
    </row>
    <row r="301" spans="1:12">
      <c r="A301" s="11" t="s">
        <v>553</v>
      </c>
      <c r="D301" s="11" t="s">
        <v>260</v>
      </c>
      <c r="E301" s="19" t="s">
        <v>803</v>
      </c>
      <c r="F301" s="10">
        <v>42036</v>
      </c>
      <c r="G301" s="10">
        <v>44958</v>
      </c>
      <c r="H301" s="11">
        <v>9</v>
      </c>
      <c r="I301" s="20" t="s">
        <v>259</v>
      </c>
      <c r="J301" s="11" t="s">
        <v>261</v>
      </c>
      <c r="K301" s="11" t="s">
        <v>3037</v>
      </c>
      <c r="L301" s="11">
        <v>2</v>
      </c>
    </row>
    <row r="302" spans="1:12">
      <c r="A302" s="11" t="s">
        <v>554</v>
      </c>
      <c r="D302" s="11" t="s">
        <v>260</v>
      </c>
      <c r="E302" s="19" t="s">
        <v>804</v>
      </c>
      <c r="F302" s="10">
        <v>42036</v>
      </c>
      <c r="G302" s="10">
        <v>44958</v>
      </c>
      <c r="H302" s="11">
        <v>9</v>
      </c>
      <c r="I302" s="20" t="s">
        <v>259</v>
      </c>
      <c r="J302" s="11" t="s">
        <v>261</v>
      </c>
      <c r="K302" s="11" t="s">
        <v>3037</v>
      </c>
      <c r="L302" s="11">
        <v>2</v>
      </c>
    </row>
    <row r="303" spans="1:12">
      <c r="A303" s="11" t="s">
        <v>555</v>
      </c>
      <c r="D303" s="11" t="s">
        <v>260</v>
      </c>
      <c r="E303" s="19" t="s">
        <v>805</v>
      </c>
      <c r="F303" s="10">
        <v>42036</v>
      </c>
      <c r="G303" s="10">
        <v>44958</v>
      </c>
      <c r="H303" s="11">
        <v>9</v>
      </c>
      <c r="I303" s="20" t="s">
        <v>259</v>
      </c>
      <c r="J303" s="11" t="s">
        <v>261</v>
      </c>
      <c r="K303" s="11" t="s">
        <v>3037</v>
      </c>
      <c r="L303" s="11">
        <v>2</v>
      </c>
    </row>
    <row r="304" spans="1:12">
      <c r="A304" s="11" t="s">
        <v>556</v>
      </c>
      <c r="D304" s="11" t="s">
        <v>260</v>
      </c>
      <c r="E304" s="19" t="s">
        <v>806</v>
      </c>
      <c r="F304" s="10">
        <v>42036</v>
      </c>
      <c r="G304" s="10">
        <v>44958</v>
      </c>
      <c r="H304" s="11">
        <v>9</v>
      </c>
      <c r="I304" s="20" t="s">
        <v>259</v>
      </c>
      <c r="J304" s="11" t="s">
        <v>261</v>
      </c>
      <c r="K304" s="11" t="s">
        <v>3037</v>
      </c>
      <c r="L304" s="11">
        <v>2</v>
      </c>
    </row>
    <row r="305" spans="1:12">
      <c r="A305" s="11" t="s">
        <v>557</v>
      </c>
      <c r="D305" s="11" t="s">
        <v>260</v>
      </c>
      <c r="E305" s="19" t="s">
        <v>807</v>
      </c>
      <c r="F305" s="10">
        <v>42036</v>
      </c>
      <c r="G305" s="10">
        <v>44958</v>
      </c>
      <c r="H305" s="11">
        <v>9</v>
      </c>
      <c r="I305" s="20" t="s">
        <v>259</v>
      </c>
      <c r="J305" s="11" t="s">
        <v>261</v>
      </c>
      <c r="K305" s="11" t="s">
        <v>3037</v>
      </c>
      <c r="L305" s="11">
        <v>2</v>
      </c>
    </row>
    <row r="306" spans="1:12">
      <c r="A306" s="11" t="s">
        <v>558</v>
      </c>
      <c r="D306" s="11" t="s">
        <v>260</v>
      </c>
      <c r="E306" s="19" t="s">
        <v>808</v>
      </c>
      <c r="F306" s="10">
        <v>42036</v>
      </c>
      <c r="G306" s="10">
        <v>44958</v>
      </c>
      <c r="H306" s="11">
        <v>9</v>
      </c>
      <c r="I306" s="20" t="s">
        <v>259</v>
      </c>
      <c r="J306" s="11" t="s">
        <v>261</v>
      </c>
      <c r="K306" s="11" t="s">
        <v>3037</v>
      </c>
      <c r="L306" s="11">
        <v>2</v>
      </c>
    </row>
    <row r="307" spans="1:12">
      <c r="A307" s="11" t="s">
        <v>559</v>
      </c>
      <c r="D307" s="11" t="s">
        <v>260</v>
      </c>
      <c r="E307" s="19" t="s">
        <v>809</v>
      </c>
      <c r="F307" s="10">
        <v>42036</v>
      </c>
      <c r="G307" s="10">
        <v>44958</v>
      </c>
      <c r="H307" s="11">
        <v>9</v>
      </c>
      <c r="I307" s="20" t="s">
        <v>259</v>
      </c>
      <c r="J307" s="11" t="s">
        <v>261</v>
      </c>
      <c r="K307" s="11" t="s">
        <v>3037</v>
      </c>
      <c r="L307" s="11">
        <v>2</v>
      </c>
    </row>
    <row r="308" spans="1:12">
      <c r="A308" s="11" t="s">
        <v>560</v>
      </c>
      <c r="D308" s="11" t="s">
        <v>260</v>
      </c>
      <c r="E308" s="19" t="s">
        <v>810</v>
      </c>
      <c r="F308" s="10">
        <v>42036</v>
      </c>
      <c r="G308" s="10">
        <v>44958</v>
      </c>
      <c r="H308" s="11">
        <v>9</v>
      </c>
      <c r="I308" s="20" t="s">
        <v>259</v>
      </c>
      <c r="J308" s="11" t="s">
        <v>261</v>
      </c>
      <c r="K308" s="11" t="s">
        <v>3037</v>
      </c>
      <c r="L308" s="11">
        <v>2</v>
      </c>
    </row>
    <row r="309" spans="1:12">
      <c r="A309" s="11" t="s">
        <v>561</v>
      </c>
      <c r="D309" s="11" t="s">
        <v>260</v>
      </c>
      <c r="E309" s="19" t="s">
        <v>811</v>
      </c>
      <c r="F309" s="10">
        <v>42036</v>
      </c>
      <c r="G309" s="10">
        <v>44958</v>
      </c>
      <c r="H309" s="11">
        <v>9</v>
      </c>
      <c r="I309" s="20" t="s">
        <v>259</v>
      </c>
      <c r="J309" s="11" t="s">
        <v>261</v>
      </c>
      <c r="K309" s="11" t="s">
        <v>3037</v>
      </c>
      <c r="L309" s="11">
        <v>2</v>
      </c>
    </row>
    <row r="310" spans="1:12">
      <c r="A310" s="11" t="s">
        <v>562</v>
      </c>
      <c r="D310" s="11" t="s">
        <v>260</v>
      </c>
      <c r="E310" s="19" t="s">
        <v>812</v>
      </c>
      <c r="F310" s="10">
        <v>42036</v>
      </c>
      <c r="G310" s="10">
        <v>44958</v>
      </c>
      <c r="H310" s="11">
        <v>9</v>
      </c>
      <c r="I310" s="20" t="s">
        <v>259</v>
      </c>
      <c r="J310" s="11" t="s">
        <v>261</v>
      </c>
      <c r="K310" s="11" t="s">
        <v>3037</v>
      </c>
      <c r="L310" s="11">
        <v>2</v>
      </c>
    </row>
    <row r="311" spans="1:12">
      <c r="A311" s="11" t="s">
        <v>563</v>
      </c>
      <c r="D311" s="11" t="s">
        <v>260</v>
      </c>
      <c r="E311" s="19" t="s">
        <v>813</v>
      </c>
      <c r="F311" s="10">
        <v>42036</v>
      </c>
      <c r="G311" s="10">
        <v>44958</v>
      </c>
      <c r="H311" s="11">
        <v>9</v>
      </c>
      <c r="I311" s="20" t="s">
        <v>259</v>
      </c>
      <c r="J311" s="11" t="s">
        <v>261</v>
      </c>
      <c r="K311" s="11" t="s">
        <v>3037</v>
      </c>
      <c r="L311" s="11">
        <v>2</v>
      </c>
    </row>
    <row r="312" spans="1:12">
      <c r="A312" s="11" t="s">
        <v>564</v>
      </c>
      <c r="D312" s="11" t="s">
        <v>260</v>
      </c>
      <c r="E312" s="19" t="s">
        <v>814</v>
      </c>
      <c r="F312" s="10">
        <v>42036</v>
      </c>
      <c r="G312" s="10">
        <v>44958</v>
      </c>
      <c r="H312" s="11">
        <v>9</v>
      </c>
      <c r="I312" s="20" t="s">
        <v>259</v>
      </c>
      <c r="J312" s="11" t="s">
        <v>261</v>
      </c>
      <c r="K312" s="11" t="s">
        <v>3037</v>
      </c>
      <c r="L312" s="11">
        <v>2</v>
      </c>
    </row>
    <row r="313" spans="1:12">
      <c r="A313" s="11" t="s">
        <v>565</v>
      </c>
      <c r="D313" s="11" t="s">
        <v>260</v>
      </c>
      <c r="E313" s="19" t="s">
        <v>815</v>
      </c>
      <c r="F313" s="10">
        <v>42036</v>
      </c>
      <c r="G313" s="10">
        <v>44958</v>
      </c>
      <c r="H313" s="11">
        <v>9</v>
      </c>
      <c r="I313" s="20" t="s">
        <v>259</v>
      </c>
      <c r="J313" s="11" t="s">
        <v>261</v>
      </c>
      <c r="K313" s="11" t="s">
        <v>3037</v>
      </c>
      <c r="L313" s="11">
        <v>2</v>
      </c>
    </row>
    <row r="314" spans="1:12">
      <c r="A314" s="11" t="s">
        <v>566</v>
      </c>
      <c r="D314" s="11" t="s">
        <v>260</v>
      </c>
      <c r="E314" s="19" t="s">
        <v>816</v>
      </c>
      <c r="F314" s="10">
        <v>42036</v>
      </c>
      <c r="G314" s="10">
        <v>44958</v>
      </c>
      <c r="H314" s="11">
        <v>9</v>
      </c>
      <c r="I314" s="20" t="s">
        <v>259</v>
      </c>
      <c r="J314" s="11" t="s">
        <v>261</v>
      </c>
      <c r="K314" s="11" t="s">
        <v>3037</v>
      </c>
      <c r="L314" s="11">
        <v>2</v>
      </c>
    </row>
    <row r="315" spans="1:12">
      <c r="A315" s="11" t="s">
        <v>567</v>
      </c>
      <c r="D315" s="11" t="s">
        <v>260</v>
      </c>
      <c r="E315" s="19" t="s">
        <v>817</v>
      </c>
      <c r="F315" s="10">
        <v>42036</v>
      </c>
      <c r="G315" s="10">
        <v>44958</v>
      </c>
      <c r="H315" s="11">
        <v>9</v>
      </c>
      <c r="I315" s="20" t="s">
        <v>259</v>
      </c>
      <c r="J315" s="11" t="s">
        <v>261</v>
      </c>
      <c r="K315" s="11" t="s">
        <v>3037</v>
      </c>
      <c r="L315" s="11">
        <v>2</v>
      </c>
    </row>
    <row r="316" spans="1:12">
      <c r="A316" s="11" t="s">
        <v>568</v>
      </c>
      <c r="D316" s="11" t="s">
        <v>260</v>
      </c>
      <c r="E316" s="19" t="s">
        <v>818</v>
      </c>
      <c r="F316" s="10">
        <v>42036</v>
      </c>
      <c r="G316" s="10">
        <v>44958</v>
      </c>
      <c r="H316" s="11">
        <v>9</v>
      </c>
      <c r="I316" s="20" t="s">
        <v>259</v>
      </c>
      <c r="J316" s="11" t="s">
        <v>261</v>
      </c>
      <c r="K316" s="11" t="s">
        <v>3037</v>
      </c>
      <c r="L316" s="11">
        <v>2</v>
      </c>
    </row>
    <row r="317" spans="1:12">
      <c r="A317" s="11" t="s">
        <v>569</v>
      </c>
      <c r="D317" s="11" t="s">
        <v>260</v>
      </c>
      <c r="E317" s="19" t="s">
        <v>819</v>
      </c>
      <c r="F317" s="10">
        <v>42036</v>
      </c>
      <c r="G317" s="10">
        <v>44958</v>
      </c>
      <c r="H317" s="11">
        <v>9</v>
      </c>
      <c r="I317" s="20" t="s">
        <v>259</v>
      </c>
      <c r="J317" s="11" t="s">
        <v>261</v>
      </c>
      <c r="K317" s="11" t="s">
        <v>3037</v>
      </c>
      <c r="L317" s="11">
        <v>2</v>
      </c>
    </row>
    <row r="318" spans="1:12">
      <c r="A318" s="11" t="s">
        <v>570</v>
      </c>
      <c r="D318" s="11" t="s">
        <v>260</v>
      </c>
      <c r="E318" s="19" t="s">
        <v>820</v>
      </c>
      <c r="F318" s="10">
        <v>42036</v>
      </c>
      <c r="G318" s="10">
        <v>44958</v>
      </c>
      <c r="H318" s="11">
        <v>9</v>
      </c>
      <c r="I318" s="20" t="s">
        <v>259</v>
      </c>
      <c r="J318" s="11" t="s">
        <v>261</v>
      </c>
      <c r="K318" s="11" t="s">
        <v>3037</v>
      </c>
      <c r="L318" s="11">
        <v>2</v>
      </c>
    </row>
    <row r="319" spans="1:12">
      <c r="A319" s="11" t="s">
        <v>571</v>
      </c>
      <c r="D319" s="11" t="s">
        <v>260</v>
      </c>
      <c r="E319" s="19" t="s">
        <v>821</v>
      </c>
      <c r="F319" s="10">
        <v>42036</v>
      </c>
      <c r="G319" s="10">
        <v>44958</v>
      </c>
      <c r="H319" s="11">
        <v>9</v>
      </c>
      <c r="I319" s="20" t="s">
        <v>259</v>
      </c>
      <c r="J319" s="11" t="s">
        <v>261</v>
      </c>
      <c r="K319" s="11" t="s">
        <v>3037</v>
      </c>
      <c r="L319" s="11">
        <v>2</v>
      </c>
    </row>
    <row r="320" spans="1:12">
      <c r="A320" s="11" t="s">
        <v>572</v>
      </c>
      <c r="D320" s="11" t="s">
        <v>260</v>
      </c>
      <c r="E320" s="19" t="s">
        <v>822</v>
      </c>
      <c r="F320" s="10">
        <v>42036</v>
      </c>
      <c r="G320" s="10">
        <v>44958</v>
      </c>
      <c r="H320" s="11">
        <v>9</v>
      </c>
      <c r="I320" s="20" t="s">
        <v>259</v>
      </c>
      <c r="J320" s="11" t="s">
        <v>261</v>
      </c>
      <c r="K320" s="11" t="s">
        <v>3037</v>
      </c>
      <c r="L320" s="11">
        <v>2</v>
      </c>
    </row>
    <row r="321" spans="1:12">
      <c r="A321" s="11" t="s">
        <v>573</v>
      </c>
      <c r="D321" s="11" t="s">
        <v>260</v>
      </c>
      <c r="E321" s="19" t="s">
        <v>823</v>
      </c>
      <c r="F321" s="10">
        <v>42036</v>
      </c>
      <c r="G321" s="10">
        <v>44958</v>
      </c>
      <c r="H321" s="11">
        <v>9</v>
      </c>
      <c r="I321" s="20" t="s">
        <v>259</v>
      </c>
      <c r="J321" s="11" t="s">
        <v>261</v>
      </c>
      <c r="K321" s="11" t="s">
        <v>3037</v>
      </c>
      <c r="L321" s="11">
        <v>2</v>
      </c>
    </row>
    <row r="322" spans="1:12">
      <c r="A322" s="11" t="s">
        <v>574</v>
      </c>
      <c r="D322" s="11" t="s">
        <v>260</v>
      </c>
      <c r="E322" s="19" t="s">
        <v>824</v>
      </c>
      <c r="F322" s="10">
        <v>42036</v>
      </c>
      <c r="G322" s="10">
        <v>44958</v>
      </c>
      <c r="H322" s="11">
        <v>9</v>
      </c>
      <c r="I322" s="20" t="s">
        <v>259</v>
      </c>
      <c r="J322" s="11" t="s">
        <v>261</v>
      </c>
      <c r="K322" s="11" t="s">
        <v>3037</v>
      </c>
      <c r="L322" s="11">
        <v>2</v>
      </c>
    </row>
    <row r="323" spans="1:12">
      <c r="A323" s="11" t="s">
        <v>575</v>
      </c>
      <c r="D323" s="11" t="s">
        <v>260</v>
      </c>
      <c r="E323" s="19" t="s">
        <v>825</v>
      </c>
      <c r="F323" s="10">
        <v>42036</v>
      </c>
      <c r="G323" s="10">
        <v>44958</v>
      </c>
      <c r="H323" s="11">
        <v>9</v>
      </c>
      <c r="I323" s="20" t="s">
        <v>259</v>
      </c>
      <c r="J323" s="11" t="s">
        <v>261</v>
      </c>
      <c r="K323" s="11" t="s">
        <v>3037</v>
      </c>
      <c r="L323" s="11">
        <v>2</v>
      </c>
    </row>
    <row r="324" spans="1:12">
      <c r="A324" s="11" t="s">
        <v>576</v>
      </c>
      <c r="D324" s="11" t="s">
        <v>260</v>
      </c>
      <c r="E324" s="19" t="s">
        <v>826</v>
      </c>
      <c r="F324" s="10">
        <v>42036</v>
      </c>
      <c r="G324" s="10">
        <v>44958</v>
      </c>
      <c r="H324" s="11">
        <v>9</v>
      </c>
      <c r="I324" s="20" t="s">
        <v>259</v>
      </c>
      <c r="J324" s="11" t="s">
        <v>261</v>
      </c>
      <c r="K324" s="11" t="s">
        <v>3037</v>
      </c>
      <c r="L324" s="11">
        <v>2</v>
      </c>
    </row>
    <row r="325" spans="1:12">
      <c r="A325" s="11" t="s">
        <v>577</v>
      </c>
      <c r="D325" s="11" t="s">
        <v>260</v>
      </c>
      <c r="E325" s="19" t="s">
        <v>827</v>
      </c>
      <c r="F325" s="10">
        <v>42036</v>
      </c>
      <c r="G325" s="10">
        <v>44958</v>
      </c>
      <c r="H325" s="11">
        <v>9</v>
      </c>
      <c r="I325" s="20" t="s">
        <v>259</v>
      </c>
      <c r="J325" s="11" t="s">
        <v>261</v>
      </c>
      <c r="K325" s="11" t="s">
        <v>3037</v>
      </c>
      <c r="L325" s="11">
        <v>2</v>
      </c>
    </row>
    <row r="326" spans="1:12">
      <c r="A326" s="11" t="s">
        <v>578</v>
      </c>
      <c r="D326" s="11" t="s">
        <v>260</v>
      </c>
      <c r="E326" s="19" t="s">
        <v>828</v>
      </c>
      <c r="F326" s="10">
        <v>42036</v>
      </c>
      <c r="G326" s="10">
        <v>44958</v>
      </c>
      <c r="H326" s="11">
        <v>9</v>
      </c>
      <c r="I326" s="20" t="s">
        <v>259</v>
      </c>
      <c r="J326" s="11" t="s">
        <v>261</v>
      </c>
      <c r="K326" s="11" t="s">
        <v>3037</v>
      </c>
      <c r="L326" s="11">
        <v>2</v>
      </c>
    </row>
    <row r="327" spans="1:12">
      <c r="A327" s="11" t="s">
        <v>579</v>
      </c>
      <c r="D327" s="11" t="s">
        <v>260</v>
      </c>
      <c r="E327" s="19" t="s">
        <v>829</v>
      </c>
      <c r="F327" s="10">
        <v>42036</v>
      </c>
      <c r="G327" s="10">
        <v>44958</v>
      </c>
      <c r="H327" s="11">
        <v>9</v>
      </c>
      <c r="I327" s="20" t="s">
        <v>259</v>
      </c>
      <c r="J327" s="11" t="s">
        <v>261</v>
      </c>
      <c r="K327" s="11" t="s">
        <v>3037</v>
      </c>
      <c r="L327" s="11">
        <v>2</v>
      </c>
    </row>
    <row r="328" spans="1:12">
      <c r="A328" s="11" t="s">
        <v>580</v>
      </c>
      <c r="D328" s="11" t="s">
        <v>260</v>
      </c>
      <c r="E328" s="19" t="s">
        <v>830</v>
      </c>
      <c r="F328" s="10">
        <v>42036</v>
      </c>
      <c r="G328" s="10">
        <v>44958</v>
      </c>
      <c r="H328" s="11">
        <v>9</v>
      </c>
      <c r="I328" s="20" t="s">
        <v>259</v>
      </c>
      <c r="J328" s="11" t="s">
        <v>261</v>
      </c>
      <c r="K328" s="11" t="s">
        <v>3037</v>
      </c>
      <c r="L328" s="11">
        <v>2</v>
      </c>
    </row>
    <row r="329" spans="1:12">
      <c r="A329" s="11" t="s">
        <v>581</v>
      </c>
      <c r="D329" s="11" t="s">
        <v>260</v>
      </c>
      <c r="E329" s="19" t="s">
        <v>831</v>
      </c>
      <c r="F329" s="10">
        <v>42036</v>
      </c>
      <c r="G329" s="10">
        <v>44958</v>
      </c>
      <c r="H329" s="11">
        <v>9</v>
      </c>
      <c r="I329" s="20" t="s">
        <v>259</v>
      </c>
      <c r="J329" s="11" t="s">
        <v>261</v>
      </c>
      <c r="K329" s="11" t="s">
        <v>3037</v>
      </c>
      <c r="L329" s="11">
        <v>2</v>
      </c>
    </row>
    <row r="330" spans="1:12">
      <c r="A330" s="11" t="s">
        <v>582</v>
      </c>
      <c r="D330" s="11" t="s">
        <v>260</v>
      </c>
      <c r="E330" s="19" t="s">
        <v>832</v>
      </c>
      <c r="F330" s="10">
        <v>42036</v>
      </c>
      <c r="G330" s="10">
        <v>44958</v>
      </c>
      <c r="H330" s="11">
        <v>9</v>
      </c>
      <c r="I330" s="20" t="s">
        <v>259</v>
      </c>
      <c r="J330" s="11" t="s">
        <v>261</v>
      </c>
      <c r="K330" s="11" t="s">
        <v>3037</v>
      </c>
      <c r="L330" s="11">
        <v>2</v>
      </c>
    </row>
    <row r="331" spans="1:12">
      <c r="A331" s="11" t="s">
        <v>583</v>
      </c>
      <c r="D331" s="11" t="s">
        <v>260</v>
      </c>
      <c r="E331" s="19" t="s">
        <v>833</v>
      </c>
      <c r="F331" s="10">
        <v>42036</v>
      </c>
      <c r="G331" s="10">
        <v>44958</v>
      </c>
      <c r="H331" s="11">
        <v>9</v>
      </c>
      <c r="I331" s="20" t="s">
        <v>259</v>
      </c>
      <c r="J331" s="11" t="s">
        <v>261</v>
      </c>
      <c r="K331" s="11" t="s">
        <v>3037</v>
      </c>
      <c r="L331" s="11">
        <v>2</v>
      </c>
    </row>
    <row r="332" spans="1:12">
      <c r="A332" s="11" t="s">
        <v>584</v>
      </c>
      <c r="D332" s="11" t="s">
        <v>260</v>
      </c>
      <c r="E332" s="19" t="s">
        <v>834</v>
      </c>
      <c r="F332" s="10">
        <v>42036</v>
      </c>
      <c r="G332" s="10">
        <v>44958</v>
      </c>
      <c r="H332" s="11">
        <v>9</v>
      </c>
      <c r="I332" s="20" t="s">
        <v>259</v>
      </c>
      <c r="J332" s="11" t="s">
        <v>261</v>
      </c>
      <c r="K332" s="11" t="s">
        <v>3037</v>
      </c>
      <c r="L332" s="11">
        <v>2</v>
      </c>
    </row>
    <row r="333" spans="1:12">
      <c r="A333" s="11" t="s">
        <v>585</v>
      </c>
      <c r="D333" s="11" t="s">
        <v>260</v>
      </c>
      <c r="E333" s="19" t="s">
        <v>835</v>
      </c>
      <c r="F333" s="10">
        <v>42036</v>
      </c>
      <c r="G333" s="10">
        <v>44958</v>
      </c>
      <c r="H333" s="11">
        <v>9</v>
      </c>
      <c r="I333" s="20" t="s">
        <v>259</v>
      </c>
      <c r="J333" s="11" t="s">
        <v>261</v>
      </c>
      <c r="K333" s="11" t="s">
        <v>3037</v>
      </c>
      <c r="L333" s="11">
        <v>2</v>
      </c>
    </row>
    <row r="334" spans="1:12">
      <c r="A334" s="11" t="s">
        <v>586</v>
      </c>
      <c r="D334" s="11" t="s">
        <v>260</v>
      </c>
      <c r="E334" s="19" t="s">
        <v>836</v>
      </c>
      <c r="F334" s="10">
        <v>42036</v>
      </c>
      <c r="G334" s="10">
        <v>44958</v>
      </c>
      <c r="H334" s="11">
        <v>9</v>
      </c>
      <c r="I334" s="20" t="s">
        <v>259</v>
      </c>
      <c r="J334" s="11" t="s">
        <v>261</v>
      </c>
      <c r="K334" s="11" t="s">
        <v>3037</v>
      </c>
      <c r="L334" s="11">
        <v>2</v>
      </c>
    </row>
    <row r="335" spans="1:12">
      <c r="A335" s="11" t="s">
        <v>587</v>
      </c>
      <c r="D335" s="11" t="s">
        <v>260</v>
      </c>
      <c r="E335" s="19" t="s">
        <v>837</v>
      </c>
      <c r="F335" s="10">
        <v>42036</v>
      </c>
      <c r="G335" s="10">
        <v>44958</v>
      </c>
      <c r="H335" s="11">
        <v>9</v>
      </c>
      <c r="I335" s="20" t="s">
        <v>259</v>
      </c>
      <c r="J335" s="11" t="s">
        <v>261</v>
      </c>
      <c r="K335" s="11" t="s">
        <v>3037</v>
      </c>
      <c r="L335" s="11">
        <v>2</v>
      </c>
    </row>
    <row r="336" spans="1:12">
      <c r="A336" s="11" t="s">
        <v>588</v>
      </c>
      <c r="D336" s="11" t="s">
        <v>260</v>
      </c>
      <c r="E336" s="19" t="s">
        <v>838</v>
      </c>
      <c r="F336" s="10">
        <v>42036</v>
      </c>
      <c r="G336" s="10">
        <v>44958</v>
      </c>
      <c r="H336" s="11">
        <v>9</v>
      </c>
      <c r="I336" s="20" t="s">
        <v>259</v>
      </c>
      <c r="J336" s="11" t="s">
        <v>261</v>
      </c>
      <c r="K336" s="11" t="s">
        <v>3037</v>
      </c>
      <c r="L336" s="11">
        <v>2</v>
      </c>
    </row>
    <row r="337" spans="1:12">
      <c r="A337" s="11" t="s">
        <v>589</v>
      </c>
      <c r="D337" s="11" t="s">
        <v>260</v>
      </c>
      <c r="E337" s="19" t="s">
        <v>839</v>
      </c>
      <c r="F337" s="10">
        <v>42036</v>
      </c>
      <c r="G337" s="10">
        <v>44958</v>
      </c>
      <c r="H337" s="11">
        <v>9</v>
      </c>
      <c r="I337" s="20" t="s">
        <v>259</v>
      </c>
      <c r="J337" s="11" t="s">
        <v>261</v>
      </c>
      <c r="K337" s="11" t="s">
        <v>3037</v>
      </c>
      <c r="L337" s="11">
        <v>2</v>
      </c>
    </row>
    <row r="338" spans="1:12">
      <c r="A338" s="11" t="s">
        <v>590</v>
      </c>
      <c r="D338" s="11" t="s">
        <v>260</v>
      </c>
      <c r="E338" s="19" t="s">
        <v>840</v>
      </c>
      <c r="F338" s="10">
        <v>42036</v>
      </c>
      <c r="G338" s="10">
        <v>44958</v>
      </c>
      <c r="H338" s="11">
        <v>9</v>
      </c>
      <c r="I338" s="20" t="s">
        <v>259</v>
      </c>
      <c r="J338" s="11" t="s">
        <v>261</v>
      </c>
      <c r="K338" s="11" t="s">
        <v>3037</v>
      </c>
      <c r="L338" s="11">
        <v>2</v>
      </c>
    </row>
    <row r="339" spans="1:12">
      <c r="A339" s="11" t="s">
        <v>591</v>
      </c>
      <c r="D339" s="11" t="s">
        <v>260</v>
      </c>
      <c r="E339" s="19" t="s">
        <v>841</v>
      </c>
      <c r="F339" s="10">
        <v>42036</v>
      </c>
      <c r="G339" s="10">
        <v>44958</v>
      </c>
      <c r="H339" s="11">
        <v>9</v>
      </c>
      <c r="I339" s="20" t="s">
        <v>259</v>
      </c>
      <c r="J339" s="11" t="s">
        <v>261</v>
      </c>
      <c r="K339" s="11" t="s">
        <v>3037</v>
      </c>
      <c r="L339" s="11">
        <v>2</v>
      </c>
    </row>
    <row r="340" spans="1:12">
      <c r="A340" s="11" t="s">
        <v>592</v>
      </c>
      <c r="D340" s="11" t="s">
        <v>260</v>
      </c>
      <c r="E340" s="19" t="s">
        <v>842</v>
      </c>
      <c r="F340" s="10">
        <v>42036</v>
      </c>
      <c r="G340" s="10">
        <v>44958</v>
      </c>
      <c r="H340" s="11">
        <v>9</v>
      </c>
      <c r="I340" s="20" t="s">
        <v>259</v>
      </c>
      <c r="J340" s="11" t="s">
        <v>261</v>
      </c>
      <c r="K340" s="11" t="s">
        <v>3037</v>
      </c>
      <c r="L340" s="11">
        <v>2</v>
      </c>
    </row>
    <row r="341" spans="1:12">
      <c r="A341" s="11" t="s">
        <v>593</v>
      </c>
      <c r="D341" s="11" t="s">
        <v>260</v>
      </c>
      <c r="E341" s="19" t="s">
        <v>843</v>
      </c>
      <c r="F341" s="10">
        <v>42036</v>
      </c>
      <c r="G341" s="10">
        <v>44958</v>
      </c>
      <c r="H341" s="11">
        <v>9</v>
      </c>
      <c r="I341" s="20" t="s">
        <v>259</v>
      </c>
      <c r="J341" s="11" t="s">
        <v>261</v>
      </c>
      <c r="K341" s="11" t="s">
        <v>3037</v>
      </c>
      <c r="L341" s="11">
        <v>2</v>
      </c>
    </row>
    <row r="342" spans="1:12">
      <c r="A342" s="11" t="s">
        <v>594</v>
      </c>
      <c r="D342" s="11" t="s">
        <v>260</v>
      </c>
      <c r="E342" s="19" t="s">
        <v>844</v>
      </c>
      <c r="F342" s="10">
        <v>42036</v>
      </c>
      <c r="G342" s="10">
        <v>44958</v>
      </c>
      <c r="H342" s="11">
        <v>9</v>
      </c>
      <c r="I342" s="20" t="s">
        <v>259</v>
      </c>
      <c r="J342" s="11" t="s">
        <v>261</v>
      </c>
      <c r="K342" s="11" t="s">
        <v>3037</v>
      </c>
      <c r="L342" s="11">
        <v>2</v>
      </c>
    </row>
    <row r="343" spans="1:12">
      <c r="A343" s="11" t="s">
        <v>595</v>
      </c>
      <c r="D343" s="11" t="s">
        <v>260</v>
      </c>
      <c r="E343" s="19" t="s">
        <v>845</v>
      </c>
      <c r="F343" s="10">
        <v>42036</v>
      </c>
      <c r="G343" s="10">
        <v>44958</v>
      </c>
      <c r="H343" s="11">
        <v>9</v>
      </c>
      <c r="I343" s="20" t="s">
        <v>259</v>
      </c>
      <c r="J343" s="11" t="s">
        <v>261</v>
      </c>
      <c r="K343" s="11" t="s">
        <v>3037</v>
      </c>
      <c r="L343" s="11">
        <v>2</v>
      </c>
    </row>
    <row r="344" spans="1:12">
      <c r="A344" s="11" t="s">
        <v>596</v>
      </c>
      <c r="D344" s="11" t="s">
        <v>260</v>
      </c>
      <c r="E344" s="19" t="s">
        <v>846</v>
      </c>
      <c r="F344" s="10">
        <v>42036</v>
      </c>
      <c r="G344" s="10">
        <v>44958</v>
      </c>
      <c r="H344" s="11">
        <v>9</v>
      </c>
      <c r="I344" s="20" t="s">
        <v>259</v>
      </c>
      <c r="J344" s="11" t="s">
        <v>261</v>
      </c>
      <c r="K344" s="11" t="s">
        <v>3037</v>
      </c>
      <c r="L344" s="11">
        <v>2</v>
      </c>
    </row>
    <row r="345" spans="1:12">
      <c r="A345" s="11" t="s">
        <v>597</v>
      </c>
      <c r="D345" s="11" t="s">
        <v>260</v>
      </c>
      <c r="E345" s="19" t="s">
        <v>847</v>
      </c>
      <c r="F345" s="10">
        <v>42036</v>
      </c>
      <c r="G345" s="10">
        <v>44958</v>
      </c>
      <c r="H345" s="11">
        <v>9</v>
      </c>
      <c r="I345" s="20" t="s">
        <v>259</v>
      </c>
      <c r="J345" s="11" t="s">
        <v>261</v>
      </c>
      <c r="K345" s="11" t="s">
        <v>3037</v>
      </c>
      <c r="L345" s="11">
        <v>2</v>
      </c>
    </row>
    <row r="346" spans="1:12">
      <c r="A346" s="11" t="s">
        <v>598</v>
      </c>
      <c r="D346" s="11" t="s">
        <v>260</v>
      </c>
      <c r="E346" s="19" t="s">
        <v>848</v>
      </c>
      <c r="F346" s="10">
        <v>42036</v>
      </c>
      <c r="G346" s="10">
        <v>44958</v>
      </c>
      <c r="H346" s="11">
        <v>9</v>
      </c>
      <c r="I346" s="20" t="s">
        <v>259</v>
      </c>
      <c r="J346" s="11" t="s">
        <v>261</v>
      </c>
      <c r="K346" s="11" t="s">
        <v>3037</v>
      </c>
      <c r="L346" s="11">
        <v>2</v>
      </c>
    </row>
    <row r="347" spans="1:12">
      <c r="A347" s="11" t="s">
        <v>599</v>
      </c>
      <c r="D347" s="11" t="s">
        <v>260</v>
      </c>
      <c r="E347" s="19" t="s">
        <v>849</v>
      </c>
      <c r="F347" s="10">
        <v>42036</v>
      </c>
      <c r="G347" s="10">
        <v>44958</v>
      </c>
      <c r="H347" s="11">
        <v>9</v>
      </c>
      <c r="I347" s="20" t="s">
        <v>259</v>
      </c>
      <c r="J347" s="11" t="s">
        <v>261</v>
      </c>
      <c r="K347" s="11" t="s">
        <v>3037</v>
      </c>
      <c r="L347" s="11">
        <v>2</v>
      </c>
    </row>
    <row r="348" spans="1:12">
      <c r="A348" s="11" t="s">
        <v>600</v>
      </c>
      <c r="D348" s="11" t="s">
        <v>260</v>
      </c>
      <c r="E348" s="19" t="s">
        <v>850</v>
      </c>
      <c r="F348" s="10">
        <v>42036</v>
      </c>
      <c r="G348" s="10">
        <v>44958</v>
      </c>
      <c r="H348" s="11">
        <v>9</v>
      </c>
      <c r="I348" s="20" t="s">
        <v>259</v>
      </c>
      <c r="J348" s="11" t="s">
        <v>261</v>
      </c>
      <c r="K348" s="11" t="s">
        <v>3037</v>
      </c>
      <c r="L348" s="11">
        <v>2</v>
      </c>
    </row>
    <row r="349" spans="1:12">
      <c r="A349" s="11" t="s">
        <v>601</v>
      </c>
      <c r="D349" s="11" t="s">
        <v>260</v>
      </c>
      <c r="E349" s="19" t="s">
        <v>851</v>
      </c>
      <c r="F349" s="10">
        <v>42036</v>
      </c>
      <c r="G349" s="10">
        <v>44958</v>
      </c>
      <c r="H349" s="11">
        <v>9</v>
      </c>
      <c r="I349" s="20" t="s">
        <v>259</v>
      </c>
      <c r="J349" s="11" t="s">
        <v>261</v>
      </c>
      <c r="K349" s="11" t="s">
        <v>3037</v>
      </c>
      <c r="L349" s="11">
        <v>2</v>
      </c>
    </row>
    <row r="350" spans="1:12">
      <c r="A350" s="11" t="s">
        <v>602</v>
      </c>
      <c r="D350" s="11" t="s">
        <v>260</v>
      </c>
      <c r="E350" s="19" t="s">
        <v>852</v>
      </c>
      <c r="F350" s="10">
        <v>42036</v>
      </c>
      <c r="G350" s="10">
        <v>44958</v>
      </c>
      <c r="H350" s="11">
        <v>9</v>
      </c>
      <c r="I350" s="20" t="s">
        <v>259</v>
      </c>
      <c r="J350" s="11" t="s">
        <v>261</v>
      </c>
      <c r="K350" s="11" t="s">
        <v>3037</v>
      </c>
      <c r="L350" s="11">
        <v>2</v>
      </c>
    </row>
    <row r="351" spans="1:12">
      <c r="A351" s="11" t="s">
        <v>603</v>
      </c>
      <c r="D351" s="11" t="s">
        <v>260</v>
      </c>
      <c r="E351" s="19" t="s">
        <v>853</v>
      </c>
      <c r="F351" s="10">
        <v>42036</v>
      </c>
      <c r="G351" s="10">
        <v>44958</v>
      </c>
      <c r="H351" s="11">
        <v>9</v>
      </c>
      <c r="I351" s="20" t="s">
        <v>259</v>
      </c>
      <c r="J351" s="11" t="s">
        <v>261</v>
      </c>
      <c r="K351" s="11" t="s">
        <v>3037</v>
      </c>
      <c r="L351" s="11">
        <v>2</v>
      </c>
    </row>
    <row r="352" spans="1:12">
      <c r="A352" s="11" t="s">
        <v>604</v>
      </c>
      <c r="D352" s="11" t="s">
        <v>260</v>
      </c>
      <c r="E352" s="19" t="s">
        <v>854</v>
      </c>
      <c r="F352" s="10">
        <v>42036</v>
      </c>
      <c r="G352" s="10">
        <v>44958</v>
      </c>
      <c r="H352" s="11">
        <v>9</v>
      </c>
      <c r="I352" s="20" t="s">
        <v>259</v>
      </c>
      <c r="J352" s="11" t="s">
        <v>261</v>
      </c>
      <c r="K352" s="11" t="s">
        <v>3037</v>
      </c>
      <c r="L352" s="11">
        <v>2</v>
      </c>
    </row>
    <row r="353" spans="1:12">
      <c r="A353" s="11" t="s">
        <v>605</v>
      </c>
      <c r="D353" s="11" t="s">
        <v>260</v>
      </c>
      <c r="E353" s="19" t="s">
        <v>855</v>
      </c>
      <c r="F353" s="10">
        <v>42036</v>
      </c>
      <c r="G353" s="10">
        <v>44958</v>
      </c>
      <c r="H353" s="11">
        <v>9</v>
      </c>
      <c r="I353" s="20" t="s">
        <v>259</v>
      </c>
      <c r="J353" s="11" t="s">
        <v>261</v>
      </c>
      <c r="K353" s="11" t="s">
        <v>3037</v>
      </c>
      <c r="L353" s="11">
        <v>2</v>
      </c>
    </row>
    <row r="354" spans="1:12">
      <c r="A354" s="11" t="s">
        <v>606</v>
      </c>
      <c r="D354" s="11" t="s">
        <v>260</v>
      </c>
      <c r="E354" s="19" t="s">
        <v>856</v>
      </c>
      <c r="F354" s="10">
        <v>42036</v>
      </c>
      <c r="G354" s="10">
        <v>44958</v>
      </c>
      <c r="H354" s="11">
        <v>9</v>
      </c>
      <c r="I354" s="20" t="s">
        <v>259</v>
      </c>
      <c r="J354" s="11" t="s">
        <v>261</v>
      </c>
      <c r="K354" s="11" t="s">
        <v>3037</v>
      </c>
      <c r="L354" s="11">
        <v>2</v>
      </c>
    </row>
    <row r="355" spans="1:12">
      <c r="A355" s="11" t="s">
        <v>607</v>
      </c>
      <c r="D355" s="11" t="s">
        <v>260</v>
      </c>
      <c r="E355" s="19" t="s">
        <v>857</v>
      </c>
      <c r="F355" s="10">
        <v>42036</v>
      </c>
      <c r="G355" s="10">
        <v>44958</v>
      </c>
      <c r="H355" s="11">
        <v>9</v>
      </c>
      <c r="I355" s="20" t="s">
        <v>259</v>
      </c>
      <c r="J355" s="11" t="s">
        <v>261</v>
      </c>
      <c r="K355" s="11" t="s">
        <v>3037</v>
      </c>
      <c r="L355" s="11">
        <v>2</v>
      </c>
    </row>
    <row r="356" spans="1:12">
      <c r="A356" s="11" t="s">
        <v>608</v>
      </c>
      <c r="D356" s="11" t="s">
        <v>260</v>
      </c>
      <c r="E356" s="19" t="s">
        <v>858</v>
      </c>
      <c r="F356" s="10">
        <v>42036</v>
      </c>
      <c r="G356" s="10">
        <v>44958</v>
      </c>
      <c r="H356" s="11">
        <v>9</v>
      </c>
      <c r="I356" s="20" t="s">
        <v>259</v>
      </c>
      <c r="J356" s="11" t="s">
        <v>261</v>
      </c>
      <c r="K356" s="11" t="s">
        <v>3037</v>
      </c>
      <c r="L356" s="11">
        <v>2</v>
      </c>
    </row>
    <row r="357" spans="1:12">
      <c r="A357" s="11" t="s">
        <v>609</v>
      </c>
      <c r="D357" s="11" t="s">
        <v>260</v>
      </c>
      <c r="E357" s="19" t="s">
        <v>859</v>
      </c>
      <c r="F357" s="10">
        <v>42036</v>
      </c>
      <c r="G357" s="10">
        <v>44958</v>
      </c>
      <c r="H357" s="11">
        <v>9</v>
      </c>
      <c r="I357" s="20" t="s">
        <v>259</v>
      </c>
      <c r="J357" s="11" t="s">
        <v>261</v>
      </c>
      <c r="K357" s="11" t="s">
        <v>3037</v>
      </c>
      <c r="L357" s="11">
        <v>2</v>
      </c>
    </row>
    <row r="358" spans="1:12">
      <c r="A358" s="11" t="s">
        <v>610</v>
      </c>
      <c r="D358" s="11" t="s">
        <v>260</v>
      </c>
      <c r="E358" s="19" t="s">
        <v>860</v>
      </c>
      <c r="F358" s="10">
        <v>42036</v>
      </c>
      <c r="G358" s="10">
        <v>44958</v>
      </c>
      <c r="H358" s="11">
        <v>9</v>
      </c>
      <c r="I358" s="20" t="s">
        <v>259</v>
      </c>
      <c r="J358" s="11" t="s">
        <v>261</v>
      </c>
      <c r="K358" s="11" t="s">
        <v>3037</v>
      </c>
      <c r="L358" s="11">
        <v>2</v>
      </c>
    </row>
    <row r="359" spans="1:12">
      <c r="A359" s="11" t="s">
        <v>611</v>
      </c>
      <c r="D359" s="11" t="s">
        <v>260</v>
      </c>
      <c r="E359" s="19" t="s">
        <v>861</v>
      </c>
      <c r="F359" s="10">
        <v>42036</v>
      </c>
      <c r="G359" s="10">
        <v>44958</v>
      </c>
      <c r="H359" s="11">
        <v>9</v>
      </c>
      <c r="I359" s="20" t="s">
        <v>259</v>
      </c>
      <c r="J359" s="11" t="s">
        <v>261</v>
      </c>
      <c r="K359" s="11" t="s">
        <v>3037</v>
      </c>
      <c r="L359" s="11">
        <v>2</v>
      </c>
    </row>
    <row r="360" spans="1:12">
      <c r="A360" s="11" t="s">
        <v>612</v>
      </c>
      <c r="D360" s="11" t="s">
        <v>260</v>
      </c>
      <c r="E360" s="19" t="s">
        <v>862</v>
      </c>
      <c r="F360" s="10">
        <v>42036</v>
      </c>
      <c r="G360" s="10">
        <v>44958</v>
      </c>
      <c r="H360" s="11">
        <v>9</v>
      </c>
      <c r="I360" s="20" t="s">
        <v>259</v>
      </c>
      <c r="J360" s="11" t="s">
        <v>261</v>
      </c>
      <c r="K360" s="11" t="s">
        <v>3037</v>
      </c>
      <c r="L360" s="11">
        <v>2</v>
      </c>
    </row>
    <row r="361" spans="1:12">
      <c r="A361" s="11" t="s">
        <v>613</v>
      </c>
      <c r="D361" s="11" t="s">
        <v>260</v>
      </c>
      <c r="E361" s="19" t="s">
        <v>863</v>
      </c>
      <c r="F361" s="10">
        <v>42036</v>
      </c>
      <c r="G361" s="10">
        <v>44958</v>
      </c>
      <c r="H361" s="11">
        <v>9</v>
      </c>
      <c r="I361" s="20" t="s">
        <v>259</v>
      </c>
      <c r="J361" s="11" t="s">
        <v>261</v>
      </c>
      <c r="K361" s="11" t="s">
        <v>3037</v>
      </c>
      <c r="L361" s="11">
        <v>2</v>
      </c>
    </row>
    <row r="362" spans="1:12">
      <c r="A362" s="11" t="s">
        <v>614</v>
      </c>
      <c r="D362" s="11" t="s">
        <v>260</v>
      </c>
      <c r="E362" s="19" t="s">
        <v>864</v>
      </c>
      <c r="F362" s="10">
        <v>42036</v>
      </c>
      <c r="G362" s="10">
        <v>44958</v>
      </c>
      <c r="H362" s="11">
        <v>9</v>
      </c>
      <c r="I362" s="20" t="s">
        <v>259</v>
      </c>
      <c r="J362" s="11" t="s">
        <v>261</v>
      </c>
      <c r="K362" s="11" t="s">
        <v>3037</v>
      </c>
      <c r="L362" s="11">
        <v>2</v>
      </c>
    </row>
    <row r="363" spans="1:12">
      <c r="A363" s="11" t="s">
        <v>615</v>
      </c>
      <c r="D363" s="11" t="s">
        <v>260</v>
      </c>
      <c r="E363" s="19" t="s">
        <v>865</v>
      </c>
      <c r="F363" s="10">
        <v>42036</v>
      </c>
      <c r="G363" s="10">
        <v>44958</v>
      </c>
      <c r="H363" s="11">
        <v>9</v>
      </c>
      <c r="I363" s="20" t="s">
        <v>259</v>
      </c>
      <c r="J363" s="11" t="s">
        <v>261</v>
      </c>
      <c r="K363" s="11" t="s">
        <v>3037</v>
      </c>
      <c r="L363" s="11">
        <v>2</v>
      </c>
    </row>
    <row r="364" spans="1:12">
      <c r="A364" s="11" t="s">
        <v>616</v>
      </c>
      <c r="D364" s="11" t="s">
        <v>260</v>
      </c>
      <c r="E364" s="19" t="s">
        <v>866</v>
      </c>
      <c r="F364" s="10">
        <v>42036</v>
      </c>
      <c r="G364" s="10">
        <v>44958</v>
      </c>
      <c r="H364" s="11">
        <v>9</v>
      </c>
      <c r="I364" s="20" t="s">
        <v>259</v>
      </c>
      <c r="J364" s="11" t="s">
        <v>261</v>
      </c>
      <c r="K364" s="11" t="s">
        <v>3037</v>
      </c>
      <c r="L364" s="11">
        <v>2</v>
      </c>
    </row>
    <row r="365" spans="1:12">
      <c r="A365" s="11" t="s">
        <v>617</v>
      </c>
      <c r="D365" s="11" t="s">
        <v>260</v>
      </c>
      <c r="E365" s="19" t="s">
        <v>867</v>
      </c>
      <c r="F365" s="10">
        <v>42036</v>
      </c>
      <c r="G365" s="10">
        <v>44958</v>
      </c>
      <c r="H365" s="11">
        <v>9</v>
      </c>
      <c r="I365" s="20" t="s">
        <v>259</v>
      </c>
      <c r="J365" s="11" t="s">
        <v>261</v>
      </c>
      <c r="K365" s="11" t="s">
        <v>3037</v>
      </c>
      <c r="L365" s="11">
        <v>2</v>
      </c>
    </row>
    <row r="366" spans="1:12">
      <c r="A366" s="11" t="s">
        <v>618</v>
      </c>
      <c r="D366" s="11" t="s">
        <v>260</v>
      </c>
      <c r="E366" s="19" t="s">
        <v>868</v>
      </c>
      <c r="F366" s="10">
        <v>42036</v>
      </c>
      <c r="G366" s="10">
        <v>44958</v>
      </c>
      <c r="H366" s="11">
        <v>9</v>
      </c>
      <c r="I366" s="20" t="s">
        <v>259</v>
      </c>
      <c r="J366" s="11" t="s">
        <v>261</v>
      </c>
      <c r="K366" s="11" t="s">
        <v>3037</v>
      </c>
      <c r="L366" s="11">
        <v>2</v>
      </c>
    </row>
    <row r="367" spans="1:12">
      <c r="A367" s="11" t="s">
        <v>619</v>
      </c>
      <c r="D367" s="11" t="s">
        <v>260</v>
      </c>
      <c r="E367" s="19" t="s">
        <v>869</v>
      </c>
      <c r="F367" s="10">
        <v>42036</v>
      </c>
      <c r="G367" s="10">
        <v>44958</v>
      </c>
      <c r="H367" s="11">
        <v>9</v>
      </c>
      <c r="I367" s="20" t="s">
        <v>259</v>
      </c>
      <c r="J367" s="11" t="s">
        <v>261</v>
      </c>
      <c r="K367" s="11" t="s">
        <v>3037</v>
      </c>
      <c r="L367" s="11">
        <v>2</v>
      </c>
    </row>
    <row r="368" spans="1:12">
      <c r="A368" s="11" t="s">
        <v>620</v>
      </c>
      <c r="D368" s="11" t="s">
        <v>260</v>
      </c>
      <c r="E368" s="19" t="s">
        <v>870</v>
      </c>
      <c r="F368" s="10">
        <v>42036</v>
      </c>
      <c r="G368" s="10">
        <v>44958</v>
      </c>
      <c r="H368" s="11">
        <v>9</v>
      </c>
      <c r="I368" s="20" t="s">
        <v>259</v>
      </c>
      <c r="J368" s="11" t="s">
        <v>261</v>
      </c>
      <c r="K368" s="11" t="s">
        <v>3037</v>
      </c>
      <c r="L368" s="11">
        <v>2</v>
      </c>
    </row>
    <row r="369" spans="1:12">
      <c r="A369" s="11" t="s">
        <v>621</v>
      </c>
      <c r="D369" s="11" t="s">
        <v>260</v>
      </c>
      <c r="E369" s="19" t="s">
        <v>871</v>
      </c>
      <c r="F369" s="10">
        <v>42036</v>
      </c>
      <c r="G369" s="10">
        <v>44958</v>
      </c>
      <c r="H369" s="11">
        <v>9</v>
      </c>
      <c r="I369" s="20" t="s">
        <v>259</v>
      </c>
      <c r="J369" s="11" t="s">
        <v>261</v>
      </c>
      <c r="K369" s="11" t="s">
        <v>3037</v>
      </c>
      <c r="L369" s="11">
        <v>2</v>
      </c>
    </row>
    <row r="370" spans="1:12">
      <c r="A370" s="11" t="s">
        <v>622</v>
      </c>
      <c r="D370" s="11" t="s">
        <v>260</v>
      </c>
      <c r="E370" s="19" t="s">
        <v>872</v>
      </c>
      <c r="F370" s="10">
        <v>42036</v>
      </c>
      <c r="G370" s="10">
        <v>44958</v>
      </c>
      <c r="H370" s="11">
        <v>9</v>
      </c>
      <c r="I370" s="20" t="s">
        <v>259</v>
      </c>
      <c r="J370" s="11" t="s">
        <v>261</v>
      </c>
      <c r="K370" s="11" t="s">
        <v>3037</v>
      </c>
      <c r="L370" s="11">
        <v>2</v>
      </c>
    </row>
    <row r="371" spans="1:12">
      <c r="A371" s="11" t="s">
        <v>623</v>
      </c>
      <c r="D371" s="11" t="s">
        <v>260</v>
      </c>
      <c r="E371" s="19" t="s">
        <v>873</v>
      </c>
      <c r="F371" s="10">
        <v>42036</v>
      </c>
      <c r="G371" s="10">
        <v>44958</v>
      </c>
      <c r="H371" s="11">
        <v>9</v>
      </c>
      <c r="I371" s="20" t="s">
        <v>259</v>
      </c>
      <c r="J371" s="11" t="s">
        <v>261</v>
      </c>
      <c r="K371" s="11" t="s">
        <v>3037</v>
      </c>
      <c r="L371" s="11">
        <v>2</v>
      </c>
    </row>
    <row r="372" spans="1:12">
      <c r="A372" s="11" t="s">
        <v>624</v>
      </c>
      <c r="D372" s="11" t="s">
        <v>260</v>
      </c>
      <c r="E372" s="19" t="s">
        <v>874</v>
      </c>
      <c r="F372" s="10">
        <v>42036</v>
      </c>
      <c r="G372" s="10">
        <v>44958</v>
      </c>
      <c r="H372" s="11">
        <v>9</v>
      </c>
      <c r="I372" s="20" t="s">
        <v>259</v>
      </c>
      <c r="J372" s="11" t="s">
        <v>261</v>
      </c>
      <c r="K372" s="11" t="s">
        <v>3037</v>
      </c>
      <c r="L372" s="11">
        <v>2</v>
      </c>
    </row>
    <row r="373" spans="1:12">
      <c r="A373" s="11" t="s">
        <v>625</v>
      </c>
      <c r="D373" s="11" t="s">
        <v>260</v>
      </c>
      <c r="E373" s="19" t="s">
        <v>875</v>
      </c>
      <c r="F373" s="10">
        <v>42036</v>
      </c>
      <c r="G373" s="10">
        <v>44958</v>
      </c>
      <c r="H373" s="11">
        <v>9</v>
      </c>
      <c r="I373" s="20" t="s">
        <v>259</v>
      </c>
      <c r="J373" s="11" t="s">
        <v>261</v>
      </c>
      <c r="K373" s="11" t="s">
        <v>3037</v>
      </c>
      <c r="L373" s="11">
        <v>2</v>
      </c>
    </row>
    <row r="374" spans="1:12">
      <c r="A374" s="11" t="s">
        <v>626</v>
      </c>
      <c r="D374" s="11" t="s">
        <v>260</v>
      </c>
      <c r="E374" s="19" t="s">
        <v>876</v>
      </c>
      <c r="F374" s="10">
        <v>42036</v>
      </c>
      <c r="G374" s="10">
        <v>44958</v>
      </c>
      <c r="H374" s="11">
        <v>9</v>
      </c>
      <c r="I374" s="20" t="s">
        <v>259</v>
      </c>
      <c r="J374" s="11" t="s">
        <v>261</v>
      </c>
      <c r="K374" s="11" t="s">
        <v>3037</v>
      </c>
      <c r="L374" s="11">
        <v>2</v>
      </c>
    </row>
    <row r="375" spans="1:12">
      <c r="A375" s="11" t="s">
        <v>627</v>
      </c>
      <c r="D375" s="11" t="s">
        <v>260</v>
      </c>
      <c r="E375" s="19" t="s">
        <v>877</v>
      </c>
      <c r="F375" s="10">
        <v>42036</v>
      </c>
      <c r="G375" s="10">
        <v>44958</v>
      </c>
      <c r="H375" s="11">
        <v>9</v>
      </c>
      <c r="I375" s="20" t="s">
        <v>259</v>
      </c>
      <c r="J375" s="11" t="s">
        <v>261</v>
      </c>
      <c r="K375" s="11" t="s">
        <v>3037</v>
      </c>
      <c r="L375" s="11">
        <v>2</v>
      </c>
    </row>
    <row r="376" spans="1:12">
      <c r="A376" s="11" t="s">
        <v>628</v>
      </c>
      <c r="D376" s="11" t="s">
        <v>260</v>
      </c>
      <c r="E376" s="19" t="s">
        <v>878</v>
      </c>
      <c r="F376" s="10">
        <v>42036</v>
      </c>
      <c r="G376" s="10">
        <v>44958</v>
      </c>
      <c r="H376" s="11">
        <v>9</v>
      </c>
      <c r="I376" s="20" t="s">
        <v>259</v>
      </c>
      <c r="J376" s="11" t="s">
        <v>261</v>
      </c>
      <c r="K376" s="11" t="s">
        <v>3037</v>
      </c>
      <c r="L376" s="11">
        <v>2</v>
      </c>
    </row>
    <row r="377" spans="1:12">
      <c r="A377" s="11" t="s">
        <v>629</v>
      </c>
      <c r="D377" s="11" t="s">
        <v>260</v>
      </c>
      <c r="E377" s="19" t="s">
        <v>879</v>
      </c>
      <c r="F377" s="10">
        <v>42036</v>
      </c>
      <c r="G377" s="10">
        <v>44958</v>
      </c>
      <c r="H377" s="11">
        <v>9</v>
      </c>
      <c r="I377" s="20" t="s">
        <v>259</v>
      </c>
      <c r="J377" s="11" t="s">
        <v>261</v>
      </c>
      <c r="K377" s="11" t="s">
        <v>3037</v>
      </c>
      <c r="L377" s="11">
        <v>2</v>
      </c>
    </row>
    <row r="378" spans="1:12">
      <c r="A378" s="11" t="s">
        <v>630</v>
      </c>
      <c r="D378" s="11" t="s">
        <v>260</v>
      </c>
      <c r="E378" s="19" t="s">
        <v>880</v>
      </c>
      <c r="F378" s="10">
        <v>42036</v>
      </c>
      <c r="G378" s="10">
        <v>44958</v>
      </c>
      <c r="H378" s="11">
        <v>9</v>
      </c>
      <c r="I378" s="11" t="s">
        <v>313</v>
      </c>
      <c r="J378" s="11" t="s">
        <v>314</v>
      </c>
      <c r="K378" s="11" t="s">
        <v>3037</v>
      </c>
      <c r="L378" s="11">
        <v>2</v>
      </c>
    </row>
    <row r="379" spans="1:12">
      <c r="A379" s="11" t="s">
        <v>631</v>
      </c>
      <c r="D379" s="11" t="s">
        <v>260</v>
      </c>
      <c r="E379" s="19" t="s">
        <v>881</v>
      </c>
      <c r="F379" s="10">
        <v>42036</v>
      </c>
      <c r="G379" s="10">
        <v>44958</v>
      </c>
      <c r="H379" s="11">
        <v>9</v>
      </c>
      <c r="I379" s="11" t="s">
        <v>313</v>
      </c>
      <c r="J379" s="11" t="s">
        <v>314</v>
      </c>
      <c r="K379" s="11" t="s">
        <v>3037</v>
      </c>
      <c r="L379" s="11">
        <v>2</v>
      </c>
    </row>
    <row r="380" spans="1:12">
      <c r="A380" s="11" t="s">
        <v>632</v>
      </c>
      <c r="D380" s="11" t="s">
        <v>260</v>
      </c>
      <c r="E380" s="19" t="s">
        <v>882</v>
      </c>
      <c r="F380" s="10">
        <v>42036</v>
      </c>
      <c r="G380" s="10">
        <v>44958</v>
      </c>
      <c r="H380" s="11">
        <v>9</v>
      </c>
      <c r="I380" s="11" t="s">
        <v>313</v>
      </c>
      <c r="J380" s="11" t="s">
        <v>314</v>
      </c>
      <c r="K380" s="11" t="s">
        <v>3037</v>
      </c>
      <c r="L380" s="11">
        <v>2</v>
      </c>
    </row>
    <row r="381" spans="1:12">
      <c r="A381" s="11" t="s">
        <v>633</v>
      </c>
      <c r="D381" s="11" t="s">
        <v>260</v>
      </c>
      <c r="E381" s="19" t="s">
        <v>883</v>
      </c>
      <c r="F381" s="10">
        <v>42036</v>
      </c>
      <c r="G381" s="10">
        <v>44958</v>
      </c>
      <c r="H381" s="11">
        <v>9</v>
      </c>
      <c r="I381" s="20" t="s">
        <v>259</v>
      </c>
      <c r="J381" s="11" t="s">
        <v>261</v>
      </c>
      <c r="K381" s="11" t="s">
        <v>3037</v>
      </c>
      <c r="L381" s="11">
        <v>2</v>
      </c>
    </row>
    <row r="382" spans="1:12">
      <c r="A382" s="11" t="s">
        <v>634</v>
      </c>
      <c r="D382" s="11" t="s">
        <v>260</v>
      </c>
      <c r="E382" s="19" t="s">
        <v>884</v>
      </c>
      <c r="F382" s="10">
        <v>42036</v>
      </c>
      <c r="G382" s="10">
        <v>44958</v>
      </c>
      <c r="H382" s="11">
        <v>9</v>
      </c>
      <c r="I382" s="20" t="s">
        <v>259</v>
      </c>
      <c r="J382" s="11" t="s">
        <v>261</v>
      </c>
      <c r="K382" s="11" t="s">
        <v>3037</v>
      </c>
      <c r="L382" s="11">
        <v>2</v>
      </c>
    </row>
    <row r="383" spans="1:12">
      <c r="A383" s="11" t="s">
        <v>635</v>
      </c>
      <c r="D383" s="11" t="s">
        <v>260</v>
      </c>
      <c r="E383" s="19" t="s">
        <v>885</v>
      </c>
      <c r="F383" s="10">
        <v>42036</v>
      </c>
      <c r="G383" s="10">
        <v>44958</v>
      </c>
      <c r="H383" s="11">
        <v>9</v>
      </c>
      <c r="I383" s="20" t="s">
        <v>259</v>
      </c>
      <c r="J383" s="11" t="s">
        <v>261</v>
      </c>
      <c r="K383" s="11" t="s">
        <v>3037</v>
      </c>
      <c r="L383" s="11">
        <v>2</v>
      </c>
    </row>
    <row r="384" spans="1:12">
      <c r="A384" s="11" t="s">
        <v>636</v>
      </c>
      <c r="D384" s="11" t="s">
        <v>260</v>
      </c>
      <c r="E384" s="19" t="s">
        <v>886</v>
      </c>
      <c r="F384" s="10">
        <v>42036</v>
      </c>
      <c r="G384" s="10">
        <v>44958</v>
      </c>
      <c r="H384" s="11">
        <v>9</v>
      </c>
      <c r="I384" s="20" t="s">
        <v>259</v>
      </c>
      <c r="J384" s="11" t="s">
        <v>261</v>
      </c>
      <c r="K384" s="11" t="s">
        <v>3037</v>
      </c>
      <c r="L384" s="11">
        <v>2</v>
      </c>
    </row>
    <row r="385" spans="1:12">
      <c r="A385" s="11" t="s">
        <v>637</v>
      </c>
      <c r="D385" s="11" t="s">
        <v>260</v>
      </c>
      <c r="E385" s="19" t="s">
        <v>887</v>
      </c>
      <c r="F385" s="10">
        <v>42036</v>
      </c>
      <c r="G385" s="10">
        <v>44958</v>
      </c>
      <c r="H385" s="11">
        <v>9</v>
      </c>
      <c r="I385" s="20" t="s">
        <v>259</v>
      </c>
      <c r="J385" s="11" t="s">
        <v>261</v>
      </c>
      <c r="K385" s="11" t="s">
        <v>3037</v>
      </c>
      <c r="L385" s="11">
        <v>2</v>
      </c>
    </row>
    <row r="386" spans="1:12">
      <c r="A386" s="11" t="s">
        <v>638</v>
      </c>
      <c r="D386" s="11" t="s">
        <v>260</v>
      </c>
      <c r="E386" s="19" t="s">
        <v>888</v>
      </c>
      <c r="F386" s="10">
        <v>42036</v>
      </c>
      <c r="G386" s="10">
        <v>44958</v>
      </c>
      <c r="H386" s="11">
        <v>9</v>
      </c>
      <c r="I386" s="20" t="s">
        <v>259</v>
      </c>
      <c r="J386" s="11" t="s">
        <v>261</v>
      </c>
      <c r="K386" s="11" t="s">
        <v>3037</v>
      </c>
      <c r="L386" s="11">
        <v>2</v>
      </c>
    </row>
    <row r="387" spans="1:12">
      <c r="A387" s="11" t="s">
        <v>639</v>
      </c>
      <c r="D387" s="11" t="s">
        <v>260</v>
      </c>
      <c r="E387" s="19" t="s">
        <v>889</v>
      </c>
      <c r="F387" s="10">
        <v>42036</v>
      </c>
      <c r="G387" s="10">
        <v>44958</v>
      </c>
      <c r="H387" s="11">
        <v>9</v>
      </c>
      <c r="I387" s="20" t="s">
        <v>259</v>
      </c>
      <c r="J387" s="11" t="s">
        <v>261</v>
      </c>
      <c r="K387" s="11" t="s">
        <v>3037</v>
      </c>
      <c r="L387" s="11">
        <v>2</v>
      </c>
    </row>
    <row r="388" spans="1:12">
      <c r="A388" s="11" t="s">
        <v>640</v>
      </c>
      <c r="D388" s="11" t="s">
        <v>260</v>
      </c>
      <c r="E388" s="19" t="s">
        <v>890</v>
      </c>
      <c r="F388" s="10">
        <v>42036</v>
      </c>
      <c r="G388" s="10">
        <v>44958</v>
      </c>
      <c r="H388" s="11">
        <v>9</v>
      </c>
      <c r="I388" s="20" t="s">
        <v>259</v>
      </c>
      <c r="J388" s="11" t="s">
        <v>261</v>
      </c>
      <c r="K388" s="11" t="s">
        <v>3037</v>
      </c>
      <c r="L388" s="11">
        <v>2</v>
      </c>
    </row>
    <row r="389" spans="1:12">
      <c r="A389" s="11" t="s">
        <v>641</v>
      </c>
      <c r="D389" s="11" t="s">
        <v>260</v>
      </c>
      <c r="E389" s="19" t="s">
        <v>891</v>
      </c>
      <c r="F389" s="10">
        <v>42036</v>
      </c>
      <c r="G389" s="10">
        <v>44958</v>
      </c>
      <c r="H389" s="11">
        <v>9</v>
      </c>
      <c r="I389" s="20" t="s">
        <v>259</v>
      </c>
      <c r="J389" s="11" t="s">
        <v>261</v>
      </c>
      <c r="K389" s="11" t="s">
        <v>3037</v>
      </c>
      <c r="L389" s="11">
        <v>2</v>
      </c>
    </row>
    <row r="390" spans="1:12">
      <c r="A390" s="11" t="s">
        <v>642</v>
      </c>
      <c r="D390" s="11" t="s">
        <v>260</v>
      </c>
      <c r="E390" s="19" t="s">
        <v>892</v>
      </c>
      <c r="F390" s="10">
        <v>42036</v>
      </c>
      <c r="G390" s="10">
        <v>44958</v>
      </c>
      <c r="H390" s="11">
        <v>9</v>
      </c>
      <c r="I390" s="20" t="s">
        <v>259</v>
      </c>
      <c r="J390" s="11" t="s">
        <v>261</v>
      </c>
      <c r="K390" s="11" t="s">
        <v>3037</v>
      </c>
      <c r="L390" s="11">
        <v>2</v>
      </c>
    </row>
    <row r="391" spans="1:12">
      <c r="A391" s="11" t="s">
        <v>643</v>
      </c>
      <c r="D391" s="11" t="s">
        <v>260</v>
      </c>
      <c r="E391" s="19" t="s">
        <v>893</v>
      </c>
      <c r="F391" s="10">
        <v>42036</v>
      </c>
      <c r="G391" s="10">
        <v>44958</v>
      </c>
      <c r="H391" s="11">
        <v>9</v>
      </c>
      <c r="I391" s="20" t="s">
        <v>259</v>
      </c>
      <c r="J391" s="11" t="s">
        <v>261</v>
      </c>
      <c r="K391" s="11" t="s">
        <v>3037</v>
      </c>
      <c r="L391" s="11">
        <v>2</v>
      </c>
    </row>
    <row r="392" spans="1:12">
      <c r="A392" s="11" t="s">
        <v>644</v>
      </c>
      <c r="D392" s="11" t="s">
        <v>260</v>
      </c>
      <c r="E392" s="19" t="s">
        <v>894</v>
      </c>
      <c r="F392" s="10">
        <v>42036</v>
      </c>
      <c r="G392" s="10">
        <v>44958</v>
      </c>
      <c r="H392" s="11">
        <v>9</v>
      </c>
      <c r="I392" s="20" t="s">
        <v>259</v>
      </c>
      <c r="J392" s="11" t="s">
        <v>261</v>
      </c>
      <c r="K392" s="11" t="s">
        <v>3037</v>
      </c>
      <c r="L392" s="11">
        <v>2</v>
      </c>
    </row>
    <row r="393" spans="1:12">
      <c r="A393" s="11" t="s">
        <v>645</v>
      </c>
      <c r="D393" s="11" t="s">
        <v>260</v>
      </c>
      <c r="E393" s="19" t="s">
        <v>895</v>
      </c>
      <c r="F393" s="10">
        <v>42036</v>
      </c>
      <c r="G393" s="10">
        <v>44958</v>
      </c>
      <c r="H393" s="11">
        <v>9</v>
      </c>
      <c r="I393" s="20" t="s">
        <v>259</v>
      </c>
      <c r="J393" s="11" t="s">
        <v>261</v>
      </c>
      <c r="K393" s="11" t="s">
        <v>3037</v>
      </c>
      <c r="L393" s="11">
        <v>2</v>
      </c>
    </row>
    <row r="394" spans="1:12">
      <c r="A394" s="11" t="s">
        <v>646</v>
      </c>
      <c r="D394" s="11" t="s">
        <v>260</v>
      </c>
      <c r="E394" s="19" t="s">
        <v>896</v>
      </c>
      <c r="F394" s="10">
        <v>42036</v>
      </c>
      <c r="G394" s="10">
        <v>44958</v>
      </c>
      <c r="H394" s="11">
        <v>9</v>
      </c>
      <c r="I394" s="20" t="s">
        <v>259</v>
      </c>
      <c r="J394" s="11" t="s">
        <v>261</v>
      </c>
      <c r="K394" s="11" t="s">
        <v>3037</v>
      </c>
      <c r="L394" s="11">
        <v>2</v>
      </c>
    </row>
    <row r="395" spans="1:12">
      <c r="A395" s="11" t="s">
        <v>647</v>
      </c>
      <c r="D395" s="11" t="s">
        <v>260</v>
      </c>
      <c r="E395" s="19" t="s">
        <v>897</v>
      </c>
      <c r="F395" s="10">
        <v>42036</v>
      </c>
      <c r="G395" s="10">
        <v>44958</v>
      </c>
      <c r="H395" s="11">
        <v>9</v>
      </c>
      <c r="I395" s="20" t="s">
        <v>259</v>
      </c>
      <c r="J395" s="11" t="s">
        <v>261</v>
      </c>
      <c r="K395" s="11" t="s">
        <v>3037</v>
      </c>
      <c r="L395" s="11">
        <v>2</v>
      </c>
    </row>
    <row r="396" spans="1:12">
      <c r="A396" s="11" t="s">
        <v>648</v>
      </c>
      <c r="D396" s="11" t="s">
        <v>260</v>
      </c>
      <c r="E396" s="19" t="s">
        <v>898</v>
      </c>
      <c r="F396" s="10">
        <v>42036</v>
      </c>
      <c r="G396" s="10">
        <v>44958</v>
      </c>
      <c r="H396" s="11">
        <v>9</v>
      </c>
      <c r="I396" s="20" t="s">
        <v>259</v>
      </c>
      <c r="J396" s="11" t="s">
        <v>261</v>
      </c>
      <c r="K396" s="11" t="s">
        <v>3037</v>
      </c>
      <c r="L396" s="11">
        <v>2</v>
      </c>
    </row>
    <row r="397" spans="1:12">
      <c r="A397" s="11" t="s">
        <v>649</v>
      </c>
      <c r="D397" s="11" t="s">
        <v>260</v>
      </c>
      <c r="E397" s="19" t="s">
        <v>899</v>
      </c>
      <c r="F397" s="10">
        <v>42036</v>
      </c>
      <c r="G397" s="10">
        <v>44958</v>
      </c>
      <c r="H397" s="11">
        <v>9</v>
      </c>
      <c r="I397" s="20" t="s">
        <v>259</v>
      </c>
      <c r="J397" s="11" t="s">
        <v>261</v>
      </c>
      <c r="K397" s="11" t="s">
        <v>3037</v>
      </c>
      <c r="L397" s="11">
        <v>2</v>
      </c>
    </row>
    <row r="398" spans="1:12">
      <c r="A398" s="11" t="s">
        <v>650</v>
      </c>
      <c r="D398" s="11" t="s">
        <v>260</v>
      </c>
      <c r="E398" s="19" t="s">
        <v>900</v>
      </c>
      <c r="F398" s="10">
        <v>42036</v>
      </c>
      <c r="G398" s="10">
        <v>44958</v>
      </c>
      <c r="H398" s="11">
        <v>9</v>
      </c>
      <c r="I398" s="20" t="s">
        <v>259</v>
      </c>
      <c r="J398" s="11" t="s">
        <v>261</v>
      </c>
      <c r="K398" s="11" t="s">
        <v>3037</v>
      </c>
      <c r="L398" s="11">
        <v>2</v>
      </c>
    </row>
    <row r="399" spans="1:12">
      <c r="A399" s="11" t="s">
        <v>651</v>
      </c>
      <c r="D399" s="11" t="s">
        <v>260</v>
      </c>
      <c r="E399" s="19" t="s">
        <v>901</v>
      </c>
      <c r="F399" s="10">
        <v>42036</v>
      </c>
      <c r="G399" s="10">
        <v>44958</v>
      </c>
      <c r="H399" s="11">
        <v>9</v>
      </c>
      <c r="I399" s="20" t="s">
        <v>259</v>
      </c>
      <c r="J399" s="11" t="s">
        <v>261</v>
      </c>
      <c r="K399" s="11" t="s">
        <v>3037</v>
      </c>
      <c r="L399" s="11">
        <v>2</v>
      </c>
    </row>
    <row r="400" spans="1:12">
      <c r="A400" s="11" t="s">
        <v>652</v>
      </c>
      <c r="D400" s="11" t="s">
        <v>260</v>
      </c>
      <c r="E400" s="19" t="s">
        <v>902</v>
      </c>
      <c r="F400" s="10">
        <v>42036</v>
      </c>
      <c r="G400" s="10">
        <v>44958</v>
      </c>
      <c r="H400" s="11">
        <v>9</v>
      </c>
      <c r="I400" s="20" t="s">
        <v>259</v>
      </c>
      <c r="J400" s="11" t="s">
        <v>261</v>
      </c>
      <c r="K400" s="11" t="s">
        <v>3037</v>
      </c>
      <c r="L400" s="11">
        <v>2</v>
      </c>
    </row>
    <row r="401" spans="1:12">
      <c r="A401" s="11" t="s">
        <v>653</v>
      </c>
      <c r="D401" s="11" t="s">
        <v>260</v>
      </c>
      <c r="E401" s="19" t="s">
        <v>903</v>
      </c>
      <c r="F401" s="10">
        <v>42036</v>
      </c>
      <c r="G401" s="10">
        <v>44958</v>
      </c>
      <c r="H401" s="11">
        <v>9</v>
      </c>
      <c r="I401" s="20" t="s">
        <v>259</v>
      </c>
      <c r="J401" s="11" t="s">
        <v>261</v>
      </c>
      <c r="K401" s="11" t="s">
        <v>3037</v>
      </c>
      <c r="L401" s="11">
        <v>2</v>
      </c>
    </row>
    <row r="402" spans="1:12">
      <c r="A402" s="11" t="s">
        <v>654</v>
      </c>
      <c r="D402" s="11" t="s">
        <v>260</v>
      </c>
      <c r="E402" s="19" t="s">
        <v>904</v>
      </c>
      <c r="F402" s="10">
        <v>42036</v>
      </c>
      <c r="G402" s="10">
        <v>44958</v>
      </c>
      <c r="H402" s="11">
        <v>9</v>
      </c>
      <c r="I402" s="20" t="s">
        <v>259</v>
      </c>
      <c r="J402" s="11" t="s">
        <v>261</v>
      </c>
      <c r="K402" s="11" t="s">
        <v>3037</v>
      </c>
      <c r="L402" s="11">
        <v>2</v>
      </c>
    </row>
    <row r="403" spans="1:12">
      <c r="A403" s="11" t="s">
        <v>655</v>
      </c>
      <c r="D403" s="11" t="s">
        <v>260</v>
      </c>
      <c r="E403" s="19" t="s">
        <v>905</v>
      </c>
      <c r="F403" s="10">
        <v>42036</v>
      </c>
      <c r="G403" s="10">
        <v>44958</v>
      </c>
      <c r="H403" s="11">
        <v>9</v>
      </c>
      <c r="I403" s="20" t="s">
        <v>259</v>
      </c>
      <c r="J403" s="11" t="s">
        <v>261</v>
      </c>
      <c r="K403" s="11" t="s">
        <v>3037</v>
      </c>
      <c r="L403" s="11">
        <v>2</v>
      </c>
    </row>
    <row r="404" spans="1:12">
      <c r="A404" s="11" t="s">
        <v>656</v>
      </c>
      <c r="D404" s="11" t="s">
        <v>260</v>
      </c>
      <c r="E404" s="19" t="s">
        <v>906</v>
      </c>
      <c r="F404" s="10">
        <v>42036</v>
      </c>
      <c r="G404" s="10">
        <v>44958</v>
      </c>
      <c r="H404" s="11">
        <v>9</v>
      </c>
      <c r="I404" s="20" t="s">
        <v>259</v>
      </c>
      <c r="J404" s="11" t="s">
        <v>261</v>
      </c>
      <c r="K404" s="11" t="s">
        <v>3037</v>
      </c>
      <c r="L404" s="11">
        <v>2</v>
      </c>
    </row>
    <row r="405" spans="1:12">
      <c r="A405" s="11" t="s">
        <v>657</v>
      </c>
      <c r="D405" s="11" t="s">
        <v>260</v>
      </c>
      <c r="E405" s="19" t="s">
        <v>907</v>
      </c>
      <c r="F405" s="10">
        <v>42036</v>
      </c>
      <c r="G405" s="10">
        <v>44958</v>
      </c>
      <c r="H405" s="11">
        <v>9</v>
      </c>
      <c r="I405" s="20" t="s">
        <v>259</v>
      </c>
      <c r="J405" s="11" t="s">
        <v>261</v>
      </c>
      <c r="K405" s="11" t="s">
        <v>3037</v>
      </c>
      <c r="L405" s="11">
        <v>2</v>
      </c>
    </row>
    <row r="406" spans="1:12">
      <c r="A406" s="11" t="s">
        <v>658</v>
      </c>
      <c r="D406" s="11" t="s">
        <v>260</v>
      </c>
      <c r="E406" s="19" t="s">
        <v>908</v>
      </c>
      <c r="F406" s="10">
        <v>42036</v>
      </c>
      <c r="G406" s="10">
        <v>44958</v>
      </c>
      <c r="H406" s="11">
        <v>9</v>
      </c>
      <c r="I406" s="20" t="s">
        <v>259</v>
      </c>
      <c r="J406" s="11" t="s">
        <v>261</v>
      </c>
      <c r="K406" s="11" t="s">
        <v>3037</v>
      </c>
      <c r="L406" s="11">
        <v>2</v>
      </c>
    </row>
    <row r="407" spans="1:12">
      <c r="A407" s="11" t="s">
        <v>659</v>
      </c>
      <c r="D407" s="11" t="s">
        <v>260</v>
      </c>
      <c r="E407" s="19" t="s">
        <v>909</v>
      </c>
      <c r="F407" s="10">
        <v>42036</v>
      </c>
      <c r="G407" s="10">
        <v>44958</v>
      </c>
      <c r="H407" s="11">
        <v>9</v>
      </c>
      <c r="I407" s="20" t="s">
        <v>259</v>
      </c>
      <c r="J407" s="11" t="s">
        <v>261</v>
      </c>
      <c r="K407" s="11" t="s">
        <v>3037</v>
      </c>
      <c r="L407" s="11">
        <v>2</v>
      </c>
    </row>
    <row r="408" spans="1:12">
      <c r="A408" s="11" t="s">
        <v>660</v>
      </c>
      <c r="D408" s="11" t="s">
        <v>260</v>
      </c>
      <c r="E408" s="19" t="s">
        <v>910</v>
      </c>
      <c r="F408" s="10">
        <v>42036</v>
      </c>
      <c r="G408" s="10">
        <v>44958</v>
      </c>
      <c r="H408" s="11">
        <v>9</v>
      </c>
      <c r="I408" s="20" t="s">
        <v>259</v>
      </c>
      <c r="J408" s="11" t="s">
        <v>261</v>
      </c>
      <c r="K408" s="11" t="s">
        <v>3037</v>
      </c>
      <c r="L408" s="11">
        <v>2</v>
      </c>
    </row>
    <row r="409" spans="1:12">
      <c r="A409" s="11" t="s">
        <v>661</v>
      </c>
      <c r="D409" s="11" t="s">
        <v>260</v>
      </c>
      <c r="E409" s="19" t="s">
        <v>911</v>
      </c>
      <c r="F409" s="10">
        <v>42036</v>
      </c>
      <c r="G409" s="10">
        <v>44958</v>
      </c>
      <c r="H409" s="11">
        <v>9</v>
      </c>
      <c r="I409" s="20" t="s">
        <v>259</v>
      </c>
      <c r="J409" s="11" t="s">
        <v>261</v>
      </c>
      <c r="K409" s="11" t="s">
        <v>3037</v>
      </c>
      <c r="L409" s="11">
        <v>2</v>
      </c>
    </row>
    <row r="410" spans="1:12">
      <c r="A410" s="11" t="s">
        <v>662</v>
      </c>
      <c r="D410" s="11" t="s">
        <v>260</v>
      </c>
      <c r="E410" s="19" t="s">
        <v>912</v>
      </c>
      <c r="F410" s="10">
        <v>42036</v>
      </c>
      <c r="G410" s="10">
        <v>44958</v>
      </c>
      <c r="H410" s="11">
        <v>9</v>
      </c>
      <c r="I410" s="20" t="s">
        <v>259</v>
      </c>
      <c r="J410" s="11" t="s">
        <v>261</v>
      </c>
      <c r="K410" s="11" t="s">
        <v>3037</v>
      </c>
      <c r="L410" s="11">
        <v>2</v>
      </c>
    </row>
    <row r="411" spans="1:12">
      <c r="A411" s="11" t="s">
        <v>663</v>
      </c>
      <c r="D411" s="11" t="s">
        <v>260</v>
      </c>
      <c r="E411" s="19" t="s">
        <v>913</v>
      </c>
      <c r="F411" s="10">
        <v>42036</v>
      </c>
      <c r="G411" s="10">
        <v>44958</v>
      </c>
      <c r="H411" s="11">
        <v>9</v>
      </c>
      <c r="I411" s="20" t="s">
        <v>259</v>
      </c>
      <c r="J411" s="11" t="s">
        <v>261</v>
      </c>
      <c r="K411" s="11" t="s">
        <v>3037</v>
      </c>
      <c r="L411" s="11">
        <v>2</v>
      </c>
    </row>
    <row r="412" spans="1:12">
      <c r="A412" s="11" t="s">
        <v>664</v>
      </c>
      <c r="D412" s="11" t="s">
        <v>260</v>
      </c>
      <c r="E412" s="19" t="s">
        <v>914</v>
      </c>
      <c r="F412" s="10">
        <v>42036</v>
      </c>
      <c r="G412" s="10">
        <v>44958</v>
      </c>
      <c r="H412" s="11">
        <v>9</v>
      </c>
      <c r="I412" s="20" t="s">
        <v>259</v>
      </c>
      <c r="J412" s="11" t="s">
        <v>261</v>
      </c>
      <c r="K412" s="11" t="s">
        <v>3037</v>
      </c>
      <c r="L412" s="11">
        <v>2</v>
      </c>
    </row>
    <row r="413" spans="1:12">
      <c r="A413" s="11" t="s">
        <v>665</v>
      </c>
      <c r="D413" s="11" t="s">
        <v>260</v>
      </c>
      <c r="E413" s="19" t="s">
        <v>915</v>
      </c>
      <c r="F413" s="10">
        <v>42036</v>
      </c>
      <c r="G413" s="10">
        <v>44958</v>
      </c>
      <c r="H413" s="11">
        <v>9</v>
      </c>
      <c r="I413" s="20" t="s">
        <v>259</v>
      </c>
      <c r="J413" s="11" t="s">
        <v>261</v>
      </c>
      <c r="K413" s="11" t="s">
        <v>3037</v>
      </c>
      <c r="L413" s="11">
        <v>2</v>
      </c>
    </row>
    <row r="414" spans="1:12">
      <c r="A414" s="11" t="s">
        <v>666</v>
      </c>
      <c r="D414" s="11" t="s">
        <v>260</v>
      </c>
      <c r="E414" s="19" t="s">
        <v>916</v>
      </c>
      <c r="F414" s="10">
        <v>42036</v>
      </c>
      <c r="G414" s="10">
        <v>44958</v>
      </c>
      <c r="H414" s="11">
        <v>9</v>
      </c>
      <c r="I414" s="20" t="s">
        <v>259</v>
      </c>
      <c r="J414" s="11" t="s">
        <v>261</v>
      </c>
      <c r="K414" s="11" t="s">
        <v>3037</v>
      </c>
      <c r="L414" s="11">
        <v>2</v>
      </c>
    </row>
    <row r="415" spans="1:12">
      <c r="A415" s="11" t="s">
        <v>667</v>
      </c>
      <c r="D415" s="11" t="s">
        <v>260</v>
      </c>
      <c r="E415" s="19" t="s">
        <v>917</v>
      </c>
      <c r="F415" s="10">
        <v>42036</v>
      </c>
      <c r="G415" s="10">
        <v>44958</v>
      </c>
      <c r="H415" s="11">
        <v>9</v>
      </c>
      <c r="I415" s="20" t="s">
        <v>259</v>
      </c>
      <c r="J415" s="11" t="s">
        <v>261</v>
      </c>
      <c r="K415" s="11" t="s">
        <v>3037</v>
      </c>
      <c r="L415" s="11">
        <v>2</v>
      </c>
    </row>
    <row r="416" spans="1:12">
      <c r="A416" s="11" t="s">
        <v>668</v>
      </c>
      <c r="D416" s="11" t="s">
        <v>260</v>
      </c>
      <c r="E416" s="19" t="s">
        <v>918</v>
      </c>
      <c r="F416" s="10">
        <v>42036</v>
      </c>
      <c r="G416" s="10">
        <v>44958</v>
      </c>
      <c r="H416" s="11">
        <v>9</v>
      </c>
      <c r="I416" s="20" t="s">
        <v>259</v>
      </c>
      <c r="J416" s="11" t="s">
        <v>261</v>
      </c>
      <c r="K416" s="11" t="s">
        <v>3037</v>
      </c>
      <c r="L416" s="11">
        <v>2</v>
      </c>
    </row>
    <row r="417" spans="1:12">
      <c r="A417" s="11" t="s">
        <v>669</v>
      </c>
      <c r="D417" s="11" t="s">
        <v>260</v>
      </c>
      <c r="E417" s="19" t="s">
        <v>919</v>
      </c>
      <c r="F417" s="10">
        <v>42036</v>
      </c>
      <c r="G417" s="10">
        <v>44958</v>
      </c>
      <c r="H417" s="11">
        <v>9</v>
      </c>
      <c r="I417" s="20" t="s">
        <v>259</v>
      </c>
      <c r="J417" s="11" t="s">
        <v>261</v>
      </c>
      <c r="K417" s="11" t="s">
        <v>3037</v>
      </c>
      <c r="L417" s="11">
        <v>2</v>
      </c>
    </row>
    <row r="418" spans="1:12">
      <c r="A418" s="11" t="s">
        <v>670</v>
      </c>
      <c r="D418" s="11" t="s">
        <v>260</v>
      </c>
      <c r="E418" s="19" t="s">
        <v>920</v>
      </c>
      <c r="F418" s="10">
        <v>42036</v>
      </c>
      <c r="G418" s="10">
        <v>44958</v>
      </c>
      <c r="H418" s="11">
        <v>9</v>
      </c>
      <c r="I418" s="20" t="s">
        <v>259</v>
      </c>
      <c r="J418" s="11" t="s">
        <v>261</v>
      </c>
      <c r="K418" s="11" t="s">
        <v>3037</v>
      </c>
      <c r="L418" s="11">
        <v>2</v>
      </c>
    </row>
    <row r="419" spans="1:12">
      <c r="A419" s="11" t="s">
        <v>671</v>
      </c>
      <c r="D419" s="11" t="s">
        <v>260</v>
      </c>
      <c r="E419" s="19" t="s">
        <v>921</v>
      </c>
      <c r="F419" s="10">
        <v>42036</v>
      </c>
      <c r="G419" s="10">
        <v>44958</v>
      </c>
      <c r="H419" s="11">
        <v>9</v>
      </c>
      <c r="I419" s="20" t="s">
        <v>259</v>
      </c>
      <c r="J419" s="11" t="s">
        <v>261</v>
      </c>
      <c r="K419" s="11" t="s">
        <v>3037</v>
      </c>
      <c r="L419" s="11">
        <v>2</v>
      </c>
    </row>
    <row r="420" spans="1:12">
      <c r="A420" s="11" t="s">
        <v>672</v>
      </c>
      <c r="D420" s="11" t="s">
        <v>260</v>
      </c>
      <c r="E420" s="19" t="s">
        <v>922</v>
      </c>
      <c r="F420" s="10">
        <v>42036</v>
      </c>
      <c r="G420" s="10">
        <v>44958</v>
      </c>
      <c r="H420" s="11">
        <v>9</v>
      </c>
      <c r="I420" s="20" t="s">
        <v>259</v>
      </c>
      <c r="J420" s="11" t="s">
        <v>261</v>
      </c>
      <c r="K420" s="11" t="s">
        <v>3037</v>
      </c>
      <c r="L420" s="11">
        <v>2</v>
      </c>
    </row>
    <row r="421" spans="1:12">
      <c r="A421" s="11" t="s">
        <v>673</v>
      </c>
      <c r="D421" s="11" t="s">
        <v>260</v>
      </c>
      <c r="E421" s="19" t="s">
        <v>923</v>
      </c>
      <c r="F421" s="10">
        <v>42036</v>
      </c>
      <c r="G421" s="10">
        <v>44958</v>
      </c>
      <c r="H421" s="11">
        <v>9</v>
      </c>
      <c r="I421" s="20" t="s">
        <v>259</v>
      </c>
      <c r="J421" s="11" t="s">
        <v>261</v>
      </c>
      <c r="K421" s="11" t="s">
        <v>3037</v>
      </c>
      <c r="L421" s="11">
        <v>2</v>
      </c>
    </row>
    <row r="422" spans="1:12">
      <c r="A422" s="11" t="s">
        <v>674</v>
      </c>
      <c r="D422" s="11" t="s">
        <v>260</v>
      </c>
      <c r="E422" s="19" t="s">
        <v>924</v>
      </c>
      <c r="F422" s="10">
        <v>42036</v>
      </c>
      <c r="G422" s="10">
        <v>44958</v>
      </c>
      <c r="H422" s="11">
        <v>9</v>
      </c>
      <c r="I422" s="20" t="s">
        <v>259</v>
      </c>
      <c r="J422" s="11" t="s">
        <v>261</v>
      </c>
      <c r="K422" s="11" t="s">
        <v>3037</v>
      </c>
      <c r="L422" s="11">
        <v>2</v>
      </c>
    </row>
    <row r="423" spans="1:12">
      <c r="A423" s="11" t="s">
        <v>675</v>
      </c>
      <c r="D423" s="11" t="s">
        <v>260</v>
      </c>
      <c r="E423" s="19" t="s">
        <v>925</v>
      </c>
      <c r="F423" s="10">
        <v>42036</v>
      </c>
      <c r="G423" s="10">
        <v>44958</v>
      </c>
      <c r="H423" s="11">
        <v>9</v>
      </c>
      <c r="I423" s="20" t="s">
        <v>259</v>
      </c>
      <c r="J423" s="11" t="s">
        <v>261</v>
      </c>
      <c r="K423" s="11" t="s">
        <v>3037</v>
      </c>
      <c r="L423" s="11">
        <v>2</v>
      </c>
    </row>
    <row r="424" spans="1:12">
      <c r="A424" s="11" t="s">
        <v>676</v>
      </c>
      <c r="D424" s="11" t="s">
        <v>260</v>
      </c>
      <c r="E424" s="19" t="s">
        <v>926</v>
      </c>
      <c r="F424" s="10">
        <v>42036</v>
      </c>
      <c r="G424" s="10">
        <v>44958</v>
      </c>
      <c r="H424" s="11">
        <v>9</v>
      </c>
      <c r="I424" s="20" t="s">
        <v>259</v>
      </c>
      <c r="J424" s="11" t="s">
        <v>261</v>
      </c>
      <c r="K424" s="11" t="s">
        <v>3037</v>
      </c>
      <c r="L424" s="11">
        <v>2</v>
      </c>
    </row>
    <row r="425" spans="1:12">
      <c r="A425" s="11" t="s">
        <v>677</v>
      </c>
      <c r="D425" s="11" t="s">
        <v>260</v>
      </c>
      <c r="E425" s="19" t="s">
        <v>927</v>
      </c>
      <c r="F425" s="10">
        <v>42036</v>
      </c>
      <c r="G425" s="10">
        <v>44958</v>
      </c>
      <c r="H425" s="11">
        <v>9</v>
      </c>
      <c r="I425" s="20" t="s">
        <v>259</v>
      </c>
      <c r="J425" s="11" t="s">
        <v>261</v>
      </c>
      <c r="K425" s="11" t="s">
        <v>3037</v>
      </c>
      <c r="L425" s="11">
        <v>2</v>
      </c>
    </row>
    <row r="426" spans="1:12">
      <c r="A426" s="11" t="s">
        <v>678</v>
      </c>
      <c r="D426" s="11" t="s">
        <v>260</v>
      </c>
      <c r="E426" s="19" t="s">
        <v>928</v>
      </c>
      <c r="F426" s="10">
        <v>42036</v>
      </c>
      <c r="G426" s="10">
        <v>44958</v>
      </c>
      <c r="H426" s="11">
        <v>9</v>
      </c>
      <c r="I426" s="20" t="s">
        <v>259</v>
      </c>
      <c r="J426" s="11" t="s">
        <v>261</v>
      </c>
      <c r="K426" s="11" t="s">
        <v>3037</v>
      </c>
      <c r="L426" s="11">
        <v>2</v>
      </c>
    </row>
    <row r="427" spans="1:12">
      <c r="A427" s="11" t="s">
        <v>679</v>
      </c>
      <c r="D427" s="11" t="s">
        <v>260</v>
      </c>
      <c r="E427" s="19" t="s">
        <v>929</v>
      </c>
      <c r="F427" s="10">
        <v>42036</v>
      </c>
      <c r="G427" s="10">
        <v>44958</v>
      </c>
      <c r="H427" s="11">
        <v>9</v>
      </c>
      <c r="I427" s="20" t="s">
        <v>259</v>
      </c>
      <c r="J427" s="11" t="s">
        <v>261</v>
      </c>
      <c r="K427" s="11" t="s">
        <v>3037</v>
      </c>
      <c r="L427" s="11">
        <v>2</v>
      </c>
    </row>
    <row r="428" spans="1:12">
      <c r="A428" s="11" t="s">
        <v>680</v>
      </c>
      <c r="D428" s="11" t="s">
        <v>260</v>
      </c>
      <c r="E428" s="19" t="s">
        <v>930</v>
      </c>
      <c r="F428" s="10">
        <v>42036</v>
      </c>
      <c r="G428" s="10">
        <v>44958</v>
      </c>
      <c r="H428" s="11">
        <v>9</v>
      </c>
      <c r="I428" s="20" t="s">
        <v>259</v>
      </c>
      <c r="J428" s="11" t="s">
        <v>261</v>
      </c>
      <c r="K428" s="11" t="s">
        <v>3037</v>
      </c>
      <c r="L428" s="11">
        <v>2</v>
      </c>
    </row>
    <row r="429" spans="1:12">
      <c r="A429" s="11" t="s">
        <v>681</v>
      </c>
      <c r="D429" s="11" t="s">
        <v>260</v>
      </c>
      <c r="E429" s="19" t="s">
        <v>931</v>
      </c>
      <c r="F429" s="10">
        <v>42036</v>
      </c>
      <c r="G429" s="10">
        <v>44958</v>
      </c>
      <c r="H429" s="11">
        <v>9</v>
      </c>
      <c r="I429" s="20" t="s">
        <v>259</v>
      </c>
      <c r="J429" s="11" t="s">
        <v>261</v>
      </c>
      <c r="K429" s="11" t="s">
        <v>3037</v>
      </c>
      <c r="L429" s="11">
        <v>2</v>
      </c>
    </row>
    <row r="430" spans="1:12">
      <c r="A430" s="11" t="s">
        <v>682</v>
      </c>
      <c r="D430" s="11" t="s">
        <v>260</v>
      </c>
      <c r="E430" s="19" t="s">
        <v>932</v>
      </c>
      <c r="F430" s="10">
        <v>42036</v>
      </c>
      <c r="G430" s="10">
        <v>44958</v>
      </c>
      <c r="H430" s="11">
        <v>9</v>
      </c>
      <c r="I430" s="20" t="s">
        <v>259</v>
      </c>
      <c r="J430" s="11" t="s">
        <v>261</v>
      </c>
      <c r="K430" s="11" t="s">
        <v>3037</v>
      </c>
      <c r="L430" s="11">
        <v>2</v>
      </c>
    </row>
    <row r="431" spans="1:12">
      <c r="A431" s="11" t="s">
        <v>683</v>
      </c>
      <c r="D431" s="11" t="s">
        <v>260</v>
      </c>
      <c r="E431" s="19" t="s">
        <v>933</v>
      </c>
      <c r="F431" s="10">
        <v>42036</v>
      </c>
      <c r="G431" s="10">
        <v>44958</v>
      </c>
      <c r="H431" s="11">
        <v>9</v>
      </c>
      <c r="I431" s="20" t="s">
        <v>259</v>
      </c>
      <c r="J431" s="11" t="s">
        <v>261</v>
      </c>
      <c r="K431" s="11" t="s">
        <v>3037</v>
      </c>
      <c r="L431" s="11">
        <v>2</v>
      </c>
    </row>
    <row r="432" spans="1:12">
      <c r="A432" s="11" t="s">
        <v>684</v>
      </c>
      <c r="D432" s="11" t="s">
        <v>260</v>
      </c>
      <c r="E432" s="19" t="s">
        <v>934</v>
      </c>
      <c r="F432" s="10">
        <v>42036</v>
      </c>
      <c r="G432" s="10">
        <v>44958</v>
      </c>
      <c r="H432" s="11">
        <v>9</v>
      </c>
      <c r="I432" s="20" t="s">
        <v>259</v>
      </c>
      <c r="J432" s="11" t="s">
        <v>261</v>
      </c>
      <c r="K432" s="11" t="s">
        <v>3037</v>
      </c>
      <c r="L432" s="11">
        <v>2</v>
      </c>
    </row>
    <row r="433" spans="1:12">
      <c r="A433" s="11" t="s">
        <v>685</v>
      </c>
      <c r="D433" s="11" t="s">
        <v>260</v>
      </c>
      <c r="E433" s="19" t="s">
        <v>935</v>
      </c>
      <c r="F433" s="10">
        <v>42036</v>
      </c>
      <c r="G433" s="10">
        <v>44958</v>
      </c>
      <c r="H433" s="11">
        <v>9</v>
      </c>
      <c r="I433" s="20" t="s">
        <v>259</v>
      </c>
      <c r="J433" s="11" t="s">
        <v>261</v>
      </c>
      <c r="K433" s="11" t="s">
        <v>3037</v>
      </c>
      <c r="L433" s="11">
        <v>2</v>
      </c>
    </row>
    <row r="434" spans="1:12">
      <c r="A434" s="11" t="s">
        <v>686</v>
      </c>
      <c r="D434" s="11" t="s">
        <v>260</v>
      </c>
      <c r="E434" s="19" t="s">
        <v>936</v>
      </c>
      <c r="F434" s="10">
        <v>42036</v>
      </c>
      <c r="G434" s="10">
        <v>44958</v>
      </c>
      <c r="H434" s="11">
        <v>9</v>
      </c>
      <c r="I434" s="20" t="s">
        <v>259</v>
      </c>
      <c r="J434" s="11" t="s">
        <v>261</v>
      </c>
      <c r="K434" s="11" t="s">
        <v>3037</v>
      </c>
      <c r="L434" s="11">
        <v>2</v>
      </c>
    </row>
    <row r="435" spans="1:12">
      <c r="A435" s="11" t="s">
        <v>687</v>
      </c>
      <c r="D435" s="11" t="s">
        <v>260</v>
      </c>
      <c r="E435" s="19" t="s">
        <v>937</v>
      </c>
      <c r="F435" s="10">
        <v>42036</v>
      </c>
      <c r="G435" s="10">
        <v>44958</v>
      </c>
      <c r="H435" s="11">
        <v>9</v>
      </c>
      <c r="I435" s="20" t="s">
        <v>259</v>
      </c>
      <c r="J435" s="11" t="s">
        <v>261</v>
      </c>
      <c r="K435" s="11" t="s">
        <v>3037</v>
      </c>
      <c r="L435" s="11">
        <v>2</v>
      </c>
    </row>
    <row r="436" spans="1:12">
      <c r="A436" s="11" t="s">
        <v>688</v>
      </c>
      <c r="D436" s="11" t="s">
        <v>260</v>
      </c>
      <c r="E436" s="19" t="s">
        <v>938</v>
      </c>
      <c r="F436" s="10">
        <v>42036</v>
      </c>
      <c r="G436" s="10">
        <v>44958</v>
      </c>
      <c r="H436" s="11">
        <v>9</v>
      </c>
      <c r="I436" s="20" t="s">
        <v>259</v>
      </c>
      <c r="J436" s="11" t="s">
        <v>261</v>
      </c>
      <c r="K436" s="11" t="s">
        <v>3037</v>
      </c>
      <c r="L436" s="11">
        <v>2</v>
      </c>
    </row>
    <row r="437" spans="1:12">
      <c r="A437" s="11" t="s">
        <v>689</v>
      </c>
      <c r="D437" s="11" t="s">
        <v>260</v>
      </c>
      <c r="E437" s="19" t="s">
        <v>939</v>
      </c>
      <c r="F437" s="10">
        <v>42036</v>
      </c>
      <c r="G437" s="10">
        <v>44958</v>
      </c>
      <c r="H437" s="11">
        <v>9</v>
      </c>
      <c r="I437" s="20" t="s">
        <v>259</v>
      </c>
      <c r="J437" s="11" t="s">
        <v>261</v>
      </c>
      <c r="K437" s="11" t="s">
        <v>3037</v>
      </c>
      <c r="L437" s="11">
        <v>2</v>
      </c>
    </row>
    <row r="438" spans="1:12">
      <c r="A438" s="11" t="s">
        <v>690</v>
      </c>
      <c r="D438" s="11" t="s">
        <v>260</v>
      </c>
      <c r="E438" s="19" t="s">
        <v>940</v>
      </c>
      <c r="F438" s="10">
        <v>42036</v>
      </c>
      <c r="G438" s="10">
        <v>44958</v>
      </c>
      <c r="H438" s="11">
        <v>9</v>
      </c>
      <c r="I438" s="20" t="s">
        <v>259</v>
      </c>
      <c r="J438" s="11" t="s">
        <v>261</v>
      </c>
      <c r="K438" s="11" t="s">
        <v>3037</v>
      </c>
      <c r="L438" s="11">
        <v>2</v>
      </c>
    </row>
    <row r="439" spans="1:12">
      <c r="A439" s="11" t="s">
        <v>691</v>
      </c>
      <c r="D439" s="11" t="s">
        <v>260</v>
      </c>
      <c r="E439" s="19" t="s">
        <v>941</v>
      </c>
      <c r="F439" s="10">
        <v>42036</v>
      </c>
      <c r="G439" s="10">
        <v>44958</v>
      </c>
      <c r="H439" s="11">
        <v>9</v>
      </c>
      <c r="I439" s="20" t="s">
        <v>259</v>
      </c>
      <c r="J439" s="11" t="s">
        <v>261</v>
      </c>
      <c r="K439" s="11" t="s">
        <v>3037</v>
      </c>
      <c r="L439" s="11">
        <v>2</v>
      </c>
    </row>
    <row r="440" spans="1:12">
      <c r="A440" s="11" t="s">
        <v>692</v>
      </c>
      <c r="D440" s="11" t="s">
        <v>260</v>
      </c>
      <c r="E440" s="19" t="s">
        <v>942</v>
      </c>
      <c r="F440" s="10">
        <v>42036</v>
      </c>
      <c r="G440" s="10">
        <v>44958</v>
      </c>
      <c r="H440" s="11">
        <v>9</v>
      </c>
      <c r="I440" s="20" t="s">
        <v>259</v>
      </c>
      <c r="J440" s="11" t="s">
        <v>261</v>
      </c>
      <c r="K440" s="11" t="s">
        <v>3037</v>
      </c>
      <c r="L440" s="11">
        <v>2</v>
      </c>
    </row>
    <row r="441" spans="1:12">
      <c r="A441" s="11" t="s">
        <v>693</v>
      </c>
      <c r="D441" s="11" t="s">
        <v>260</v>
      </c>
      <c r="E441" s="19" t="s">
        <v>943</v>
      </c>
      <c r="F441" s="10">
        <v>42036</v>
      </c>
      <c r="G441" s="10">
        <v>44958</v>
      </c>
      <c r="H441" s="11">
        <v>9</v>
      </c>
      <c r="I441" s="20" t="s">
        <v>259</v>
      </c>
      <c r="J441" s="11" t="s">
        <v>261</v>
      </c>
      <c r="K441" s="11" t="s">
        <v>3037</v>
      </c>
      <c r="L441" s="11">
        <v>2</v>
      </c>
    </row>
    <row r="442" spans="1:12">
      <c r="A442" s="11" t="s">
        <v>694</v>
      </c>
      <c r="D442" s="11" t="s">
        <v>260</v>
      </c>
      <c r="E442" s="19" t="s">
        <v>944</v>
      </c>
      <c r="F442" s="10">
        <v>42036</v>
      </c>
      <c r="G442" s="10">
        <v>44958</v>
      </c>
      <c r="H442" s="11">
        <v>9</v>
      </c>
      <c r="I442" s="20" t="s">
        <v>259</v>
      </c>
      <c r="J442" s="11" t="s">
        <v>261</v>
      </c>
      <c r="K442" s="11" t="s">
        <v>3037</v>
      </c>
      <c r="L442" s="11">
        <v>2</v>
      </c>
    </row>
    <row r="443" spans="1:12">
      <c r="A443" s="11" t="s">
        <v>695</v>
      </c>
      <c r="D443" s="11" t="s">
        <v>260</v>
      </c>
      <c r="E443" s="19" t="s">
        <v>945</v>
      </c>
      <c r="F443" s="10">
        <v>42036</v>
      </c>
      <c r="G443" s="10">
        <v>44958</v>
      </c>
      <c r="H443" s="11">
        <v>9</v>
      </c>
      <c r="I443" s="20" t="s">
        <v>259</v>
      </c>
      <c r="J443" s="11" t="s">
        <v>261</v>
      </c>
      <c r="K443" s="11" t="s">
        <v>3037</v>
      </c>
      <c r="L443" s="11">
        <v>2</v>
      </c>
    </row>
    <row r="444" spans="1:12">
      <c r="A444" s="11" t="s">
        <v>696</v>
      </c>
      <c r="D444" s="11" t="s">
        <v>260</v>
      </c>
      <c r="E444" s="19" t="s">
        <v>946</v>
      </c>
      <c r="F444" s="10">
        <v>42036</v>
      </c>
      <c r="G444" s="10">
        <v>44958</v>
      </c>
      <c r="H444" s="11">
        <v>9</v>
      </c>
      <c r="I444" s="20" t="s">
        <v>259</v>
      </c>
      <c r="J444" s="11" t="s">
        <v>261</v>
      </c>
      <c r="K444" s="11" t="s">
        <v>3037</v>
      </c>
      <c r="L444" s="11">
        <v>2</v>
      </c>
    </row>
    <row r="445" spans="1:12">
      <c r="A445" s="11" t="s">
        <v>697</v>
      </c>
      <c r="D445" s="11" t="s">
        <v>260</v>
      </c>
      <c r="E445" s="19" t="s">
        <v>947</v>
      </c>
      <c r="F445" s="10">
        <v>42036</v>
      </c>
      <c r="G445" s="10">
        <v>44958</v>
      </c>
      <c r="H445" s="11">
        <v>9</v>
      </c>
      <c r="I445" s="20" t="s">
        <v>259</v>
      </c>
      <c r="J445" s="11" t="s">
        <v>261</v>
      </c>
      <c r="K445" s="11" t="s">
        <v>3037</v>
      </c>
      <c r="L445" s="11">
        <v>2</v>
      </c>
    </row>
    <row r="446" spans="1:12">
      <c r="A446" s="11" t="s">
        <v>698</v>
      </c>
      <c r="D446" s="11" t="s">
        <v>260</v>
      </c>
      <c r="E446" s="19" t="s">
        <v>948</v>
      </c>
      <c r="F446" s="10">
        <v>42036</v>
      </c>
      <c r="G446" s="10">
        <v>44958</v>
      </c>
      <c r="H446" s="11">
        <v>9</v>
      </c>
      <c r="I446" s="20" t="s">
        <v>259</v>
      </c>
      <c r="J446" s="11" t="s">
        <v>261</v>
      </c>
      <c r="K446" s="11" t="s">
        <v>3037</v>
      </c>
      <c r="L446" s="11">
        <v>2</v>
      </c>
    </row>
    <row r="447" spans="1:12">
      <c r="A447" s="11" t="s">
        <v>699</v>
      </c>
      <c r="D447" s="11" t="s">
        <v>260</v>
      </c>
      <c r="E447" s="19" t="s">
        <v>949</v>
      </c>
      <c r="F447" s="10">
        <v>42036</v>
      </c>
      <c r="G447" s="10">
        <v>44958</v>
      </c>
      <c r="H447" s="11">
        <v>9</v>
      </c>
      <c r="I447" s="20" t="s">
        <v>259</v>
      </c>
      <c r="J447" s="11" t="s">
        <v>261</v>
      </c>
      <c r="K447" s="11" t="s">
        <v>3037</v>
      </c>
      <c r="L447" s="11">
        <v>2</v>
      </c>
    </row>
    <row r="448" spans="1:12">
      <c r="A448" s="11" t="s">
        <v>700</v>
      </c>
      <c r="D448" s="11" t="s">
        <v>260</v>
      </c>
      <c r="E448" s="19" t="s">
        <v>950</v>
      </c>
      <c r="F448" s="10">
        <v>42036</v>
      </c>
      <c r="G448" s="10">
        <v>44958</v>
      </c>
      <c r="H448" s="11">
        <v>9</v>
      </c>
      <c r="I448" s="20" t="s">
        <v>259</v>
      </c>
      <c r="J448" s="11" t="s">
        <v>261</v>
      </c>
      <c r="K448" s="11" t="s">
        <v>3037</v>
      </c>
      <c r="L448" s="11">
        <v>2</v>
      </c>
    </row>
    <row r="449" spans="1:12">
      <c r="A449" s="11" t="s">
        <v>701</v>
      </c>
      <c r="D449" s="11" t="s">
        <v>260</v>
      </c>
      <c r="E449" s="19" t="s">
        <v>951</v>
      </c>
      <c r="F449" s="10">
        <v>42036</v>
      </c>
      <c r="G449" s="10">
        <v>44958</v>
      </c>
      <c r="H449" s="11">
        <v>9</v>
      </c>
      <c r="I449" s="20" t="s">
        <v>259</v>
      </c>
      <c r="J449" s="11" t="s">
        <v>261</v>
      </c>
      <c r="K449" s="11" t="s">
        <v>3037</v>
      </c>
      <c r="L449" s="11">
        <v>2</v>
      </c>
    </row>
    <row r="450" spans="1:12">
      <c r="A450" s="11" t="s">
        <v>702</v>
      </c>
      <c r="D450" s="11" t="s">
        <v>260</v>
      </c>
      <c r="E450" s="19" t="s">
        <v>952</v>
      </c>
      <c r="F450" s="10">
        <v>42036</v>
      </c>
      <c r="G450" s="10">
        <v>44958</v>
      </c>
      <c r="H450" s="11">
        <v>9</v>
      </c>
      <c r="I450" s="20" t="s">
        <v>259</v>
      </c>
      <c r="J450" s="11" t="s">
        <v>261</v>
      </c>
      <c r="K450" s="11" t="s">
        <v>3037</v>
      </c>
      <c r="L450" s="11">
        <v>2</v>
      </c>
    </row>
    <row r="451" spans="1:12">
      <c r="A451" s="11" t="s">
        <v>703</v>
      </c>
      <c r="D451" s="11" t="s">
        <v>260</v>
      </c>
      <c r="E451" s="19" t="s">
        <v>953</v>
      </c>
      <c r="F451" s="10">
        <v>42036</v>
      </c>
      <c r="G451" s="10">
        <v>44958</v>
      </c>
      <c r="H451" s="11">
        <v>9</v>
      </c>
      <c r="I451" s="20" t="s">
        <v>259</v>
      </c>
      <c r="J451" s="11" t="s">
        <v>261</v>
      </c>
      <c r="K451" s="11" t="s">
        <v>3037</v>
      </c>
      <c r="L451" s="11">
        <v>2</v>
      </c>
    </row>
    <row r="452" spans="1:12">
      <c r="A452" s="11" t="s">
        <v>704</v>
      </c>
      <c r="D452" s="11" t="s">
        <v>260</v>
      </c>
      <c r="E452" s="19" t="s">
        <v>954</v>
      </c>
      <c r="F452" s="10">
        <v>42036</v>
      </c>
      <c r="G452" s="10">
        <v>44958</v>
      </c>
      <c r="H452" s="11">
        <v>9</v>
      </c>
      <c r="I452" s="20" t="s">
        <v>259</v>
      </c>
      <c r="J452" s="11" t="s">
        <v>261</v>
      </c>
      <c r="K452" s="11" t="s">
        <v>3037</v>
      </c>
      <c r="L452" s="11">
        <v>2</v>
      </c>
    </row>
    <row r="453" spans="1:12">
      <c r="A453" s="11" t="s">
        <v>705</v>
      </c>
      <c r="D453" s="11" t="s">
        <v>260</v>
      </c>
      <c r="E453" s="19" t="s">
        <v>955</v>
      </c>
      <c r="F453" s="10">
        <v>42036</v>
      </c>
      <c r="G453" s="10">
        <v>44958</v>
      </c>
      <c r="H453" s="11">
        <v>9</v>
      </c>
      <c r="I453" s="20" t="s">
        <v>259</v>
      </c>
      <c r="J453" s="11" t="s">
        <v>261</v>
      </c>
      <c r="K453" s="11" t="s">
        <v>3037</v>
      </c>
      <c r="L453" s="11">
        <v>2</v>
      </c>
    </row>
    <row r="454" spans="1:12">
      <c r="A454" s="11" t="s">
        <v>706</v>
      </c>
      <c r="D454" s="11" t="s">
        <v>260</v>
      </c>
      <c r="E454" s="19" t="s">
        <v>956</v>
      </c>
      <c r="F454" s="10">
        <v>42036</v>
      </c>
      <c r="G454" s="10">
        <v>44958</v>
      </c>
      <c r="H454" s="11">
        <v>9</v>
      </c>
      <c r="I454" s="20" t="s">
        <v>259</v>
      </c>
      <c r="J454" s="11" t="s">
        <v>261</v>
      </c>
      <c r="K454" s="11" t="s">
        <v>3037</v>
      </c>
      <c r="L454" s="11">
        <v>2</v>
      </c>
    </row>
    <row r="455" spans="1:12">
      <c r="A455" s="11" t="s">
        <v>707</v>
      </c>
      <c r="D455" s="11" t="s">
        <v>260</v>
      </c>
      <c r="E455" s="19" t="s">
        <v>957</v>
      </c>
      <c r="F455" s="10">
        <v>42036</v>
      </c>
      <c r="G455" s="10">
        <v>44958</v>
      </c>
      <c r="H455" s="11">
        <v>9</v>
      </c>
      <c r="I455" s="20" t="s">
        <v>259</v>
      </c>
      <c r="J455" s="11" t="s">
        <v>261</v>
      </c>
      <c r="K455" s="11" t="s">
        <v>3037</v>
      </c>
      <c r="L455" s="11">
        <v>2</v>
      </c>
    </row>
    <row r="456" spans="1:12">
      <c r="A456" s="11" t="s">
        <v>708</v>
      </c>
      <c r="D456" s="11" t="s">
        <v>260</v>
      </c>
      <c r="E456" s="19" t="s">
        <v>958</v>
      </c>
      <c r="F456" s="10">
        <v>42036</v>
      </c>
      <c r="G456" s="10">
        <v>44958</v>
      </c>
      <c r="H456" s="11">
        <v>9</v>
      </c>
      <c r="I456" s="20" t="s">
        <v>259</v>
      </c>
      <c r="J456" s="11" t="s">
        <v>261</v>
      </c>
      <c r="K456" s="11" t="s">
        <v>3037</v>
      </c>
      <c r="L456" s="11">
        <v>2</v>
      </c>
    </row>
    <row r="457" spans="1:12">
      <c r="A457" s="11" t="s">
        <v>709</v>
      </c>
      <c r="D457" s="11" t="s">
        <v>260</v>
      </c>
      <c r="E457" s="19" t="s">
        <v>959</v>
      </c>
      <c r="F457" s="10">
        <v>42036</v>
      </c>
      <c r="G457" s="10">
        <v>44958</v>
      </c>
      <c r="H457" s="11">
        <v>9</v>
      </c>
      <c r="I457" s="20" t="s">
        <v>259</v>
      </c>
      <c r="J457" s="11" t="s">
        <v>261</v>
      </c>
      <c r="K457" s="11" t="s">
        <v>3037</v>
      </c>
      <c r="L457" s="11">
        <v>2</v>
      </c>
    </row>
    <row r="458" spans="1:12">
      <c r="A458" s="11" t="s">
        <v>710</v>
      </c>
      <c r="D458" s="11" t="s">
        <v>260</v>
      </c>
      <c r="E458" s="19" t="s">
        <v>960</v>
      </c>
      <c r="F458" s="10">
        <v>42036</v>
      </c>
      <c r="G458" s="10">
        <v>44958</v>
      </c>
      <c r="H458" s="11">
        <v>9</v>
      </c>
      <c r="I458" s="20" t="s">
        <v>259</v>
      </c>
      <c r="J458" s="11" t="s">
        <v>261</v>
      </c>
      <c r="K458" s="11" t="s">
        <v>3037</v>
      </c>
      <c r="L458" s="11">
        <v>2</v>
      </c>
    </row>
    <row r="459" spans="1:12">
      <c r="A459" s="11" t="s">
        <v>711</v>
      </c>
      <c r="D459" s="11" t="s">
        <v>260</v>
      </c>
      <c r="E459" s="19" t="s">
        <v>961</v>
      </c>
      <c r="F459" s="10">
        <v>42036</v>
      </c>
      <c r="G459" s="10">
        <v>44958</v>
      </c>
      <c r="H459" s="11">
        <v>9</v>
      </c>
      <c r="I459" s="20" t="s">
        <v>259</v>
      </c>
      <c r="J459" s="11" t="s">
        <v>261</v>
      </c>
      <c r="K459" s="11" t="s">
        <v>3037</v>
      </c>
      <c r="L459" s="11">
        <v>2</v>
      </c>
    </row>
    <row r="460" spans="1:12">
      <c r="A460" s="11" t="s">
        <v>712</v>
      </c>
      <c r="D460" s="11" t="s">
        <v>260</v>
      </c>
      <c r="E460" s="19" t="s">
        <v>962</v>
      </c>
      <c r="F460" s="10">
        <v>42036</v>
      </c>
      <c r="G460" s="10">
        <v>44958</v>
      </c>
      <c r="H460" s="11">
        <v>9</v>
      </c>
      <c r="I460" s="20" t="s">
        <v>259</v>
      </c>
      <c r="J460" s="11" t="s">
        <v>261</v>
      </c>
      <c r="K460" s="11" t="s">
        <v>3037</v>
      </c>
      <c r="L460" s="11">
        <v>2</v>
      </c>
    </row>
    <row r="461" spans="1:12">
      <c r="A461" s="11" t="s">
        <v>713</v>
      </c>
      <c r="D461" s="11" t="s">
        <v>260</v>
      </c>
      <c r="E461" s="19" t="s">
        <v>963</v>
      </c>
      <c r="F461" s="10">
        <v>42036</v>
      </c>
      <c r="G461" s="10">
        <v>44958</v>
      </c>
      <c r="H461" s="11">
        <v>9</v>
      </c>
      <c r="I461" s="20" t="s">
        <v>259</v>
      </c>
      <c r="J461" s="11" t="s">
        <v>261</v>
      </c>
      <c r="K461" s="11" t="s">
        <v>3037</v>
      </c>
      <c r="L461" s="11">
        <v>2</v>
      </c>
    </row>
    <row r="462" spans="1:12">
      <c r="A462" s="11" t="s">
        <v>714</v>
      </c>
      <c r="D462" s="11" t="s">
        <v>260</v>
      </c>
      <c r="E462" s="19" t="s">
        <v>964</v>
      </c>
      <c r="F462" s="10">
        <v>42036</v>
      </c>
      <c r="G462" s="10">
        <v>44958</v>
      </c>
      <c r="H462" s="11">
        <v>9</v>
      </c>
      <c r="I462" s="20" t="s">
        <v>259</v>
      </c>
      <c r="J462" s="11" t="s">
        <v>261</v>
      </c>
      <c r="K462" s="11" t="s">
        <v>3037</v>
      </c>
      <c r="L462" s="11">
        <v>2</v>
      </c>
    </row>
    <row r="463" spans="1:12">
      <c r="A463" s="11" t="s">
        <v>715</v>
      </c>
      <c r="D463" s="11" t="s">
        <v>260</v>
      </c>
      <c r="E463" s="19" t="s">
        <v>965</v>
      </c>
      <c r="F463" s="10">
        <v>42036</v>
      </c>
      <c r="G463" s="10">
        <v>44958</v>
      </c>
      <c r="H463" s="11">
        <v>9</v>
      </c>
      <c r="I463" s="20" t="s">
        <v>259</v>
      </c>
      <c r="J463" s="11" t="s">
        <v>261</v>
      </c>
      <c r="K463" s="11" t="s">
        <v>3037</v>
      </c>
      <c r="L463" s="11">
        <v>2</v>
      </c>
    </row>
    <row r="464" spans="1:12">
      <c r="A464" s="11" t="s">
        <v>716</v>
      </c>
      <c r="D464" s="11" t="s">
        <v>260</v>
      </c>
      <c r="E464" s="19" t="s">
        <v>966</v>
      </c>
      <c r="F464" s="10">
        <v>42036</v>
      </c>
      <c r="G464" s="10">
        <v>44958</v>
      </c>
      <c r="H464" s="11">
        <v>9</v>
      </c>
      <c r="I464" s="20" t="s">
        <v>259</v>
      </c>
      <c r="J464" s="11" t="s">
        <v>261</v>
      </c>
      <c r="K464" s="11" t="s">
        <v>3037</v>
      </c>
      <c r="L464" s="11">
        <v>2</v>
      </c>
    </row>
    <row r="465" spans="1:12">
      <c r="A465" s="11" t="s">
        <v>717</v>
      </c>
      <c r="D465" s="11" t="s">
        <v>260</v>
      </c>
      <c r="E465" s="19" t="s">
        <v>967</v>
      </c>
      <c r="F465" s="10">
        <v>42036</v>
      </c>
      <c r="G465" s="10">
        <v>44958</v>
      </c>
      <c r="H465" s="11">
        <v>9</v>
      </c>
      <c r="I465" s="20" t="s">
        <v>259</v>
      </c>
      <c r="J465" s="11" t="s">
        <v>261</v>
      </c>
      <c r="K465" s="11" t="s">
        <v>3037</v>
      </c>
      <c r="L465" s="11">
        <v>2</v>
      </c>
    </row>
    <row r="466" spans="1:12">
      <c r="A466" s="11" t="s">
        <v>718</v>
      </c>
      <c r="D466" s="11" t="s">
        <v>260</v>
      </c>
      <c r="E466" s="19" t="s">
        <v>968</v>
      </c>
      <c r="F466" s="10">
        <v>42036</v>
      </c>
      <c r="G466" s="10">
        <v>44958</v>
      </c>
      <c r="H466" s="11">
        <v>9</v>
      </c>
      <c r="I466" s="20" t="s">
        <v>259</v>
      </c>
      <c r="J466" s="11" t="s">
        <v>261</v>
      </c>
      <c r="K466" s="11" t="s">
        <v>3037</v>
      </c>
      <c r="L466" s="11">
        <v>2</v>
      </c>
    </row>
    <row r="467" spans="1:12">
      <c r="A467" s="11" t="s">
        <v>719</v>
      </c>
      <c r="D467" s="11" t="s">
        <v>260</v>
      </c>
      <c r="E467" s="19" t="s">
        <v>969</v>
      </c>
      <c r="F467" s="10">
        <v>42036</v>
      </c>
      <c r="G467" s="10">
        <v>44958</v>
      </c>
      <c r="H467" s="11">
        <v>9</v>
      </c>
      <c r="I467" s="20" t="s">
        <v>259</v>
      </c>
      <c r="J467" s="11" t="s">
        <v>261</v>
      </c>
      <c r="K467" s="11" t="s">
        <v>3037</v>
      </c>
      <c r="L467" s="11">
        <v>2</v>
      </c>
    </row>
    <row r="468" spans="1:12">
      <c r="A468" s="11" t="s">
        <v>720</v>
      </c>
      <c r="D468" s="11" t="s">
        <v>260</v>
      </c>
      <c r="E468" s="19" t="s">
        <v>970</v>
      </c>
      <c r="F468" s="10">
        <v>42036</v>
      </c>
      <c r="G468" s="10">
        <v>44958</v>
      </c>
      <c r="H468" s="11">
        <v>9</v>
      </c>
      <c r="I468" s="20" t="s">
        <v>259</v>
      </c>
      <c r="J468" s="11" t="s">
        <v>261</v>
      </c>
      <c r="K468" s="11" t="s">
        <v>3037</v>
      </c>
      <c r="L468" s="11">
        <v>2</v>
      </c>
    </row>
    <row r="469" spans="1:12">
      <c r="A469" s="11" t="s">
        <v>721</v>
      </c>
      <c r="D469" s="11" t="s">
        <v>260</v>
      </c>
      <c r="E469" s="19" t="s">
        <v>971</v>
      </c>
      <c r="F469" s="10">
        <v>42036</v>
      </c>
      <c r="G469" s="10">
        <v>44958</v>
      </c>
      <c r="H469" s="11">
        <v>9</v>
      </c>
      <c r="I469" s="20" t="s">
        <v>259</v>
      </c>
      <c r="J469" s="11" t="s">
        <v>261</v>
      </c>
      <c r="K469" s="11" t="s">
        <v>3037</v>
      </c>
      <c r="L469" s="11">
        <v>2</v>
      </c>
    </row>
    <row r="470" spans="1:12">
      <c r="A470" s="11" t="s">
        <v>722</v>
      </c>
      <c r="D470" s="11" t="s">
        <v>260</v>
      </c>
      <c r="E470" s="19" t="s">
        <v>972</v>
      </c>
      <c r="F470" s="10">
        <v>42036</v>
      </c>
      <c r="G470" s="10">
        <v>44958</v>
      </c>
      <c r="H470" s="11">
        <v>9</v>
      </c>
      <c r="I470" s="20" t="s">
        <v>259</v>
      </c>
      <c r="J470" s="11" t="s">
        <v>261</v>
      </c>
      <c r="K470" s="11" t="s">
        <v>3037</v>
      </c>
      <c r="L470" s="11">
        <v>2</v>
      </c>
    </row>
    <row r="471" spans="1:12">
      <c r="A471" s="11" t="s">
        <v>723</v>
      </c>
      <c r="D471" s="11" t="s">
        <v>260</v>
      </c>
      <c r="E471" s="19" t="s">
        <v>973</v>
      </c>
      <c r="F471" s="10">
        <v>42036</v>
      </c>
      <c r="G471" s="10">
        <v>44958</v>
      </c>
      <c r="H471" s="11">
        <v>9</v>
      </c>
      <c r="I471" s="20" t="s">
        <v>259</v>
      </c>
      <c r="J471" s="11" t="s">
        <v>261</v>
      </c>
      <c r="K471" s="11" t="s">
        <v>3037</v>
      </c>
      <c r="L471" s="11">
        <v>2</v>
      </c>
    </row>
    <row r="472" spans="1:12">
      <c r="A472" s="11" t="s">
        <v>724</v>
      </c>
      <c r="D472" s="11" t="s">
        <v>260</v>
      </c>
      <c r="E472" s="19" t="s">
        <v>974</v>
      </c>
      <c r="F472" s="10">
        <v>42036</v>
      </c>
      <c r="G472" s="10">
        <v>44958</v>
      </c>
      <c r="H472" s="11">
        <v>9</v>
      </c>
      <c r="I472" s="20" t="s">
        <v>259</v>
      </c>
      <c r="J472" s="11" t="s">
        <v>261</v>
      </c>
      <c r="K472" s="11" t="s">
        <v>3037</v>
      </c>
      <c r="L472" s="11">
        <v>2</v>
      </c>
    </row>
    <row r="473" spans="1:12">
      <c r="A473" s="11" t="s">
        <v>725</v>
      </c>
      <c r="D473" s="11" t="s">
        <v>260</v>
      </c>
      <c r="E473" s="19" t="s">
        <v>975</v>
      </c>
      <c r="F473" s="10">
        <v>42036</v>
      </c>
      <c r="G473" s="10">
        <v>44958</v>
      </c>
      <c r="H473" s="11">
        <v>9</v>
      </c>
      <c r="I473" s="20" t="s">
        <v>259</v>
      </c>
      <c r="J473" s="11" t="s">
        <v>261</v>
      </c>
      <c r="K473" s="11" t="s">
        <v>3037</v>
      </c>
      <c r="L473" s="11">
        <v>2</v>
      </c>
    </row>
    <row r="474" spans="1:12">
      <c r="A474" s="11" t="s">
        <v>726</v>
      </c>
      <c r="D474" s="11" t="s">
        <v>260</v>
      </c>
      <c r="E474" s="19" t="s">
        <v>976</v>
      </c>
      <c r="F474" s="10">
        <v>42036</v>
      </c>
      <c r="G474" s="10">
        <v>44958</v>
      </c>
      <c r="H474" s="11">
        <v>9</v>
      </c>
      <c r="I474" s="20" t="s">
        <v>259</v>
      </c>
      <c r="J474" s="11" t="s">
        <v>261</v>
      </c>
      <c r="K474" s="11" t="s">
        <v>3037</v>
      </c>
      <c r="L474" s="11">
        <v>2</v>
      </c>
    </row>
    <row r="475" spans="1:12">
      <c r="A475" s="11" t="s">
        <v>727</v>
      </c>
      <c r="D475" s="11" t="s">
        <v>260</v>
      </c>
      <c r="E475" s="19" t="s">
        <v>977</v>
      </c>
      <c r="F475" s="10">
        <v>42036</v>
      </c>
      <c r="G475" s="10">
        <v>44958</v>
      </c>
      <c r="H475" s="11">
        <v>9</v>
      </c>
      <c r="I475" s="20" t="s">
        <v>259</v>
      </c>
      <c r="J475" s="11" t="s">
        <v>261</v>
      </c>
      <c r="K475" s="11" t="s">
        <v>3037</v>
      </c>
      <c r="L475" s="11">
        <v>2</v>
      </c>
    </row>
    <row r="476" spans="1:12">
      <c r="A476" s="11" t="s">
        <v>728</v>
      </c>
      <c r="D476" s="11" t="s">
        <v>260</v>
      </c>
      <c r="E476" s="19" t="s">
        <v>978</v>
      </c>
      <c r="F476" s="10">
        <v>42036</v>
      </c>
      <c r="G476" s="10">
        <v>44958</v>
      </c>
      <c r="H476" s="11">
        <v>9</v>
      </c>
      <c r="I476" s="20" t="s">
        <v>259</v>
      </c>
      <c r="J476" s="11" t="s">
        <v>261</v>
      </c>
      <c r="K476" s="11" t="s">
        <v>3037</v>
      </c>
      <c r="L476" s="11">
        <v>2</v>
      </c>
    </row>
    <row r="477" spans="1:12">
      <c r="A477" s="11" t="s">
        <v>729</v>
      </c>
      <c r="D477" s="11" t="s">
        <v>260</v>
      </c>
      <c r="E477" s="19" t="s">
        <v>979</v>
      </c>
      <c r="F477" s="10">
        <v>42036</v>
      </c>
      <c r="G477" s="10">
        <v>44958</v>
      </c>
      <c r="H477" s="11">
        <v>9</v>
      </c>
      <c r="I477" s="20" t="s">
        <v>259</v>
      </c>
      <c r="J477" s="11" t="s">
        <v>261</v>
      </c>
      <c r="K477" s="11" t="s">
        <v>3037</v>
      </c>
      <c r="L477" s="11">
        <v>2</v>
      </c>
    </row>
    <row r="478" spans="1:12">
      <c r="A478" s="11" t="s">
        <v>730</v>
      </c>
      <c r="D478" s="11" t="s">
        <v>260</v>
      </c>
      <c r="E478" s="19" t="s">
        <v>980</v>
      </c>
      <c r="F478" s="10">
        <v>42036</v>
      </c>
      <c r="G478" s="10">
        <v>44958</v>
      </c>
      <c r="H478" s="11">
        <v>9</v>
      </c>
      <c r="I478" s="20" t="s">
        <v>259</v>
      </c>
      <c r="J478" s="11" t="s">
        <v>261</v>
      </c>
      <c r="K478" s="11" t="s">
        <v>3037</v>
      </c>
      <c r="L478" s="11">
        <v>2</v>
      </c>
    </row>
    <row r="479" spans="1:12">
      <c r="A479" s="11" t="s">
        <v>731</v>
      </c>
      <c r="D479" s="11" t="s">
        <v>260</v>
      </c>
      <c r="E479" s="19" t="s">
        <v>981</v>
      </c>
      <c r="F479" s="10">
        <v>42036</v>
      </c>
      <c r="G479" s="10">
        <v>44958</v>
      </c>
      <c r="H479" s="11">
        <v>9</v>
      </c>
      <c r="I479" s="20" t="s">
        <v>259</v>
      </c>
      <c r="J479" s="11" t="s">
        <v>261</v>
      </c>
      <c r="K479" s="11" t="s">
        <v>3037</v>
      </c>
      <c r="L479" s="11">
        <v>2</v>
      </c>
    </row>
    <row r="480" spans="1:12">
      <c r="A480" s="11" t="s">
        <v>732</v>
      </c>
      <c r="D480" s="11" t="s">
        <v>260</v>
      </c>
      <c r="E480" s="19" t="s">
        <v>982</v>
      </c>
      <c r="F480" s="10">
        <v>42036</v>
      </c>
      <c r="G480" s="10">
        <v>44958</v>
      </c>
      <c r="H480" s="11">
        <v>9</v>
      </c>
      <c r="I480" s="20" t="s">
        <v>259</v>
      </c>
      <c r="J480" s="11" t="s">
        <v>261</v>
      </c>
      <c r="K480" s="11" t="s">
        <v>3037</v>
      </c>
      <c r="L480" s="11">
        <v>2</v>
      </c>
    </row>
    <row r="481" spans="1:12">
      <c r="A481" s="11" t="s">
        <v>733</v>
      </c>
      <c r="D481" s="11" t="s">
        <v>260</v>
      </c>
      <c r="E481" s="19" t="s">
        <v>983</v>
      </c>
      <c r="F481" s="10">
        <v>42036</v>
      </c>
      <c r="G481" s="10">
        <v>44958</v>
      </c>
      <c r="H481" s="11">
        <v>9</v>
      </c>
      <c r="I481" s="20" t="s">
        <v>259</v>
      </c>
      <c r="J481" s="11" t="s">
        <v>261</v>
      </c>
      <c r="K481" s="11" t="s">
        <v>3037</v>
      </c>
      <c r="L481" s="11">
        <v>2</v>
      </c>
    </row>
    <row r="482" spans="1:12">
      <c r="A482" s="11" t="s">
        <v>734</v>
      </c>
      <c r="D482" s="11" t="s">
        <v>260</v>
      </c>
      <c r="E482" s="19" t="s">
        <v>984</v>
      </c>
      <c r="F482" s="10">
        <v>42036</v>
      </c>
      <c r="G482" s="10">
        <v>44958</v>
      </c>
      <c r="H482" s="11">
        <v>9</v>
      </c>
      <c r="I482" s="20" t="s">
        <v>259</v>
      </c>
      <c r="J482" s="11" t="s">
        <v>261</v>
      </c>
      <c r="K482" s="11" t="s">
        <v>3037</v>
      </c>
      <c r="L482" s="11">
        <v>2</v>
      </c>
    </row>
    <row r="483" spans="1:12">
      <c r="A483" s="11" t="s">
        <v>735</v>
      </c>
      <c r="D483" s="11" t="s">
        <v>260</v>
      </c>
      <c r="E483" s="19" t="s">
        <v>985</v>
      </c>
      <c r="F483" s="10">
        <v>42036</v>
      </c>
      <c r="G483" s="10">
        <v>44958</v>
      </c>
      <c r="H483" s="11">
        <v>9</v>
      </c>
      <c r="I483" s="11" t="s">
        <v>313</v>
      </c>
      <c r="J483" s="11" t="s">
        <v>314</v>
      </c>
      <c r="K483" s="11" t="s">
        <v>3037</v>
      </c>
      <c r="L483" s="11">
        <v>2</v>
      </c>
    </row>
    <row r="484" spans="1:12">
      <c r="A484" s="11" t="s">
        <v>736</v>
      </c>
      <c r="D484" s="11" t="s">
        <v>260</v>
      </c>
      <c r="E484" s="19" t="s">
        <v>986</v>
      </c>
      <c r="F484" s="10">
        <v>42036</v>
      </c>
      <c r="G484" s="10">
        <v>44958</v>
      </c>
      <c r="H484" s="11">
        <v>9</v>
      </c>
      <c r="I484" s="11" t="s">
        <v>313</v>
      </c>
      <c r="J484" s="11" t="s">
        <v>314</v>
      </c>
      <c r="K484" s="11" t="s">
        <v>3037</v>
      </c>
      <c r="L484" s="11">
        <v>2</v>
      </c>
    </row>
    <row r="485" spans="1:12">
      <c r="A485" s="11" t="s">
        <v>737</v>
      </c>
      <c r="D485" s="11" t="s">
        <v>260</v>
      </c>
      <c r="E485" s="19" t="s">
        <v>987</v>
      </c>
      <c r="F485" s="10">
        <v>42036</v>
      </c>
      <c r="G485" s="10">
        <v>44958</v>
      </c>
      <c r="H485" s="11">
        <v>9</v>
      </c>
      <c r="I485" s="11" t="s">
        <v>313</v>
      </c>
      <c r="J485" s="11" t="s">
        <v>314</v>
      </c>
      <c r="K485" s="11" t="s">
        <v>3037</v>
      </c>
      <c r="L485" s="11">
        <v>2</v>
      </c>
    </row>
    <row r="486" spans="1:12">
      <c r="A486" s="11" t="s">
        <v>738</v>
      </c>
      <c r="D486" s="11" t="s">
        <v>260</v>
      </c>
      <c r="E486" s="19" t="s">
        <v>988</v>
      </c>
      <c r="F486" s="10">
        <v>42036</v>
      </c>
      <c r="G486" s="10">
        <v>44958</v>
      </c>
      <c r="H486" s="11">
        <v>9</v>
      </c>
      <c r="I486" s="20" t="s">
        <v>259</v>
      </c>
      <c r="J486" s="11" t="s">
        <v>261</v>
      </c>
      <c r="K486" s="11" t="s">
        <v>3037</v>
      </c>
      <c r="L486" s="11">
        <v>2</v>
      </c>
    </row>
    <row r="487" spans="1:12">
      <c r="A487" s="11" t="s">
        <v>739</v>
      </c>
      <c r="D487" s="11" t="s">
        <v>260</v>
      </c>
      <c r="E487" s="19" t="s">
        <v>989</v>
      </c>
      <c r="F487" s="10">
        <v>42036</v>
      </c>
      <c r="G487" s="10">
        <v>44958</v>
      </c>
      <c r="H487" s="11">
        <v>9</v>
      </c>
      <c r="I487" s="20" t="s">
        <v>259</v>
      </c>
      <c r="J487" s="11" t="s">
        <v>261</v>
      </c>
      <c r="K487" s="11" t="s">
        <v>3037</v>
      </c>
      <c r="L487" s="11">
        <v>2</v>
      </c>
    </row>
    <row r="488" spans="1:12">
      <c r="A488" s="11" t="s">
        <v>740</v>
      </c>
      <c r="D488" s="11" t="s">
        <v>260</v>
      </c>
      <c r="E488" s="19" t="s">
        <v>990</v>
      </c>
      <c r="F488" s="10">
        <v>42036</v>
      </c>
      <c r="G488" s="10">
        <v>44958</v>
      </c>
      <c r="H488" s="11">
        <v>9</v>
      </c>
      <c r="I488" s="20" t="s">
        <v>259</v>
      </c>
      <c r="J488" s="11" t="s">
        <v>261</v>
      </c>
      <c r="K488" s="11" t="s">
        <v>3037</v>
      </c>
      <c r="L488" s="11">
        <v>2</v>
      </c>
    </row>
    <row r="489" spans="1:12">
      <c r="A489" s="11" t="s">
        <v>741</v>
      </c>
      <c r="D489" s="11" t="s">
        <v>260</v>
      </c>
      <c r="E489" s="19" t="s">
        <v>991</v>
      </c>
      <c r="F489" s="10">
        <v>42036</v>
      </c>
      <c r="G489" s="10">
        <v>44958</v>
      </c>
      <c r="H489" s="11">
        <v>9</v>
      </c>
      <c r="I489" s="20" t="s">
        <v>259</v>
      </c>
      <c r="J489" s="11" t="s">
        <v>261</v>
      </c>
      <c r="K489" s="11" t="s">
        <v>3037</v>
      </c>
      <c r="L489" s="11">
        <v>2</v>
      </c>
    </row>
    <row r="490" spans="1:12">
      <c r="A490" s="11" t="s">
        <v>742</v>
      </c>
      <c r="D490" s="11" t="s">
        <v>260</v>
      </c>
      <c r="E490" s="19" t="s">
        <v>992</v>
      </c>
      <c r="F490" s="10">
        <v>42036</v>
      </c>
      <c r="G490" s="10">
        <v>44958</v>
      </c>
      <c r="H490" s="11">
        <v>9</v>
      </c>
      <c r="I490" s="20" t="s">
        <v>259</v>
      </c>
      <c r="J490" s="11" t="s">
        <v>261</v>
      </c>
      <c r="K490" s="11" t="s">
        <v>3037</v>
      </c>
      <c r="L490" s="11">
        <v>2</v>
      </c>
    </row>
    <row r="491" spans="1:12">
      <c r="A491" s="11" t="s">
        <v>743</v>
      </c>
      <c r="D491" s="11" t="s">
        <v>260</v>
      </c>
      <c r="E491" s="19" t="s">
        <v>993</v>
      </c>
      <c r="F491" s="10">
        <v>42036</v>
      </c>
      <c r="G491" s="10">
        <v>44958</v>
      </c>
      <c r="H491" s="11">
        <v>9</v>
      </c>
      <c r="I491" s="20" t="s">
        <v>259</v>
      </c>
      <c r="J491" s="11" t="s">
        <v>261</v>
      </c>
      <c r="K491" s="11" t="s">
        <v>3037</v>
      </c>
      <c r="L491" s="11">
        <v>2</v>
      </c>
    </row>
    <row r="492" spans="1:12">
      <c r="A492" s="11" t="s">
        <v>744</v>
      </c>
      <c r="D492" s="11" t="s">
        <v>260</v>
      </c>
      <c r="E492" s="19" t="s">
        <v>994</v>
      </c>
      <c r="F492" s="10">
        <v>42036</v>
      </c>
      <c r="G492" s="10">
        <v>44958</v>
      </c>
      <c r="H492" s="11">
        <v>9</v>
      </c>
      <c r="I492" s="20" t="s">
        <v>259</v>
      </c>
      <c r="J492" s="11" t="s">
        <v>261</v>
      </c>
      <c r="K492" s="11" t="s">
        <v>3037</v>
      </c>
      <c r="L492" s="11">
        <v>2</v>
      </c>
    </row>
    <row r="493" spans="1:12">
      <c r="A493" s="11" t="s">
        <v>745</v>
      </c>
      <c r="D493" s="11" t="s">
        <v>260</v>
      </c>
      <c r="E493" s="19" t="s">
        <v>995</v>
      </c>
      <c r="F493" s="10">
        <v>42036</v>
      </c>
      <c r="G493" s="10">
        <v>44958</v>
      </c>
      <c r="H493" s="11">
        <v>9</v>
      </c>
      <c r="I493" s="20" t="s">
        <v>259</v>
      </c>
      <c r="J493" s="11" t="s">
        <v>261</v>
      </c>
      <c r="K493" s="11" t="s">
        <v>3037</v>
      </c>
      <c r="L493" s="11">
        <v>2</v>
      </c>
    </row>
    <row r="494" spans="1:12">
      <c r="A494" s="11" t="s">
        <v>746</v>
      </c>
      <c r="D494" s="11" t="s">
        <v>260</v>
      </c>
      <c r="E494" s="19" t="s">
        <v>996</v>
      </c>
      <c r="F494" s="10">
        <v>42036</v>
      </c>
      <c r="G494" s="10">
        <v>44958</v>
      </c>
      <c r="H494" s="11">
        <v>9</v>
      </c>
      <c r="I494" s="20" t="s">
        <v>259</v>
      </c>
      <c r="J494" s="11" t="s">
        <v>261</v>
      </c>
      <c r="K494" s="11" t="s">
        <v>3037</v>
      </c>
      <c r="L494" s="11">
        <v>2</v>
      </c>
    </row>
    <row r="495" spans="1:12">
      <c r="A495" s="11" t="s">
        <v>747</v>
      </c>
      <c r="D495" s="11" t="s">
        <v>260</v>
      </c>
      <c r="E495" s="19" t="s">
        <v>997</v>
      </c>
      <c r="F495" s="10">
        <v>42036</v>
      </c>
      <c r="G495" s="10">
        <v>44958</v>
      </c>
      <c r="H495" s="11">
        <v>9</v>
      </c>
      <c r="I495" s="20" t="s">
        <v>259</v>
      </c>
      <c r="J495" s="11" t="s">
        <v>261</v>
      </c>
      <c r="K495" s="11" t="s">
        <v>3037</v>
      </c>
      <c r="L495" s="11">
        <v>2</v>
      </c>
    </row>
    <row r="496" spans="1:12">
      <c r="A496" s="11" t="s">
        <v>748</v>
      </c>
      <c r="D496" s="11" t="s">
        <v>260</v>
      </c>
      <c r="E496" s="19" t="s">
        <v>998</v>
      </c>
      <c r="F496" s="10">
        <v>42036</v>
      </c>
      <c r="G496" s="10">
        <v>44958</v>
      </c>
      <c r="H496" s="11">
        <v>9</v>
      </c>
      <c r="I496" s="20" t="s">
        <v>259</v>
      </c>
      <c r="J496" s="11" t="s">
        <v>261</v>
      </c>
      <c r="K496" s="11" t="s">
        <v>3037</v>
      </c>
      <c r="L496" s="11">
        <v>2</v>
      </c>
    </row>
    <row r="497" spans="1:12">
      <c r="A497" s="11" t="s">
        <v>749</v>
      </c>
      <c r="D497" s="11" t="s">
        <v>260</v>
      </c>
      <c r="E497" s="19" t="s">
        <v>999</v>
      </c>
      <c r="F497" s="10">
        <v>42036</v>
      </c>
      <c r="G497" s="10">
        <v>44958</v>
      </c>
      <c r="H497" s="11">
        <v>9</v>
      </c>
      <c r="I497" s="20" t="s">
        <v>259</v>
      </c>
      <c r="J497" s="11" t="s">
        <v>261</v>
      </c>
      <c r="K497" s="11" t="s">
        <v>3037</v>
      </c>
      <c r="L497" s="11">
        <v>2</v>
      </c>
    </row>
    <row r="498" spans="1:12">
      <c r="A498" s="11" t="s">
        <v>750</v>
      </c>
      <c r="D498" s="11" t="s">
        <v>260</v>
      </c>
      <c r="E498" s="19" t="s">
        <v>1000</v>
      </c>
      <c r="F498" s="10">
        <v>42036</v>
      </c>
      <c r="G498" s="10">
        <v>44958</v>
      </c>
      <c r="H498" s="11">
        <v>9</v>
      </c>
      <c r="I498" s="20" t="s">
        <v>259</v>
      </c>
      <c r="J498" s="11" t="s">
        <v>261</v>
      </c>
      <c r="K498" s="11" t="s">
        <v>3037</v>
      </c>
      <c r="L498" s="11">
        <v>2</v>
      </c>
    </row>
    <row r="499" spans="1:12">
      <c r="A499" s="11" t="s">
        <v>751</v>
      </c>
      <c r="D499" s="11" t="s">
        <v>260</v>
      </c>
      <c r="E499" s="19" t="s">
        <v>1001</v>
      </c>
      <c r="F499" s="10">
        <v>42036</v>
      </c>
      <c r="G499" s="10">
        <v>44958</v>
      </c>
      <c r="H499" s="11">
        <v>9</v>
      </c>
      <c r="I499" s="20" t="s">
        <v>259</v>
      </c>
      <c r="J499" s="11" t="s">
        <v>261</v>
      </c>
      <c r="K499" s="11" t="s">
        <v>3037</v>
      </c>
      <c r="L499" s="11">
        <v>2</v>
      </c>
    </row>
    <row r="500" spans="1:12">
      <c r="A500" s="11" t="s">
        <v>752</v>
      </c>
      <c r="D500" s="11" t="s">
        <v>260</v>
      </c>
      <c r="E500" s="19" t="s">
        <v>1002</v>
      </c>
      <c r="F500" s="10">
        <v>42036</v>
      </c>
      <c r="G500" s="10">
        <v>44958</v>
      </c>
      <c r="H500" s="11">
        <v>9</v>
      </c>
      <c r="I500" s="20" t="s">
        <v>259</v>
      </c>
      <c r="J500" s="11" t="s">
        <v>261</v>
      </c>
      <c r="K500" s="11" t="s">
        <v>3037</v>
      </c>
      <c r="L500" s="11">
        <v>2</v>
      </c>
    </row>
    <row r="501" spans="1:12">
      <c r="A501" s="11" t="s">
        <v>753</v>
      </c>
      <c r="D501" s="11" t="s">
        <v>260</v>
      </c>
      <c r="E501" s="19" t="s">
        <v>1003</v>
      </c>
      <c r="F501" s="10">
        <v>42036</v>
      </c>
      <c r="G501" s="10">
        <v>44958</v>
      </c>
      <c r="H501" s="11">
        <v>9</v>
      </c>
      <c r="I501" s="20" t="s">
        <v>259</v>
      </c>
      <c r="J501" s="11" t="s">
        <v>261</v>
      </c>
      <c r="K501" s="11" t="s">
        <v>3037</v>
      </c>
      <c r="L501" s="11">
        <v>2</v>
      </c>
    </row>
    <row r="502" spans="1:12">
      <c r="A502" s="11" t="s">
        <v>754</v>
      </c>
      <c r="D502" s="11" t="s">
        <v>260</v>
      </c>
      <c r="E502" s="19" t="s">
        <v>1004</v>
      </c>
      <c r="F502" s="10">
        <v>42036</v>
      </c>
      <c r="G502" s="10">
        <v>44958</v>
      </c>
      <c r="H502" s="11">
        <v>9</v>
      </c>
      <c r="I502" s="20" t="s">
        <v>259</v>
      </c>
      <c r="J502" s="11" t="s">
        <v>261</v>
      </c>
      <c r="K502" s="11" t="s">
        <v>3037</v>
      </c>
      <c r="L502" s="11">
        <v>2</v>
      </c>
    </row>
    <row r="503" spans="1:12">
      <c r="A503" s="11" t="s">
        <v>755</v>
      </c>
      <c r="D503" s="11" t="s">
        <v>260</v>
      </c>
      <c r="E503" s="19" t="s">
        <v>1005</v>
      </c>
      <c r="F503" s="10">
        <v>42036</v>
      </c>
      <c r="G503" s="10">
        <v>44958</v>
      </c>
      <c r="H503" s="11">
        <v>9</v>
      </c>
      <c r="I503" s="20" t="s">
        <v>259</v>
      </c>
      <c r="J503" s="11" t="s">
        <v>261</v>
      </c>
      <c r="K503" s="11" t="s">
        <v>3037</v>
      </c>
      <c r="L503" s="11">
        <v>2</v>
      </c>
    </row>
    <row r="504" spans="1:12">
      <c r="A504" s="11" t="s">
        <v>756</v>
      </c>
      <c r="D504" s="11" t="s">
        <v>260</v>
      </c>
      <c r="E504" s="19" t="s">
        <v>1006</v>
      </c>
      <c r="F504" s="10">
        <v>42036</v>
      </c>
      <c r="G504" s="10">
        <v>44958</v>
      </c>
      <c r="H504" s="11">
        <v>9</v>
      </c>
      <c r="I504" s="20" t="s">
        <v>259</v>
      </c>
      <c r="J504" s="11" t="s">
        <v>261</v>
      </c>
      <c r="K504" s="11" t="s">
        <v>3037</v>
      </c>
      <c r="L504" s="11">
        <v>2</v>
      </c>
    </row>
    <row r="505" spans="1:12">
      <c r="A505" s="11" t="s">
        <v>757</v>
      </c>
      <c r="D505" s="11" t="s">
        <v>260</v>
      </c>
      <c r="E505" s="19" t="s">
        <v>1007</v>
      </c>
      <c r="F505" s="10">
        <v>42036</v>
      </c>
      <c r="G505" s="10">
        <v>44958</v>
      </c>
      <c r="H505" s="11">
        <v>9</v>
      </c>
      <c r="I505" s="20" t="s">
        <v>259</v>
      </c>
      <c r="J505" s="11" t="s">
        <v>261</v>
      </c>
      <c r="K505" s="11" t="s">
        <v>3037</v>
      </c>
      <c r="L505" s="11">
        <v>2</v>
      </c>
    </row>
    <row r="506" spans="1:12">
      <c r="A506" s="11" t="s">
        <v>758</v>
      </c>
      <c r="D506" s="11" t="s">
        <v>260</v>
      </c>
      <c r="E506" s="19" t="s">
        <v>1008</v>
      </c>
      <c r="F506" s="10">
        <v>42036</v>
      </c>
      <c r="G506" s="10">
        <v>44958</v>
      </c>
      <c r="H506" s="11">
        <v>9</v>
      </c>
      <c r="I506" s="20" t="s">
        <v>259</v>
      </c>
      <c r="J506" s="11" t="s">
        <v>261</v>
      </c>
      <c r="K506" s="11" t="s">
        <v>3037</v>
      </c>
      <c r="L506" s="11">
        <v>2</v>
      </c>
    </row>
    <row r="507" spans="1:12">
      <c r="A507" s="11" t="s">
        <v>759</v>
      </c>
      <c r="D507" s="11" t="s">
        <v>260</v>
      </c>
      <c r="E507" s="19" t="s">
        <v>1009</v>
      </c>
      <c r="F507" s="10">
        <v>42036</v>
      </c>
      <c r="G507" s="10">
        <v>44958</v>
      </c>
      <c r="H507" s="11">
        <v>9</v>
      </c>
      <c r="I507" s="20" t="s">
        <v>259</v>
      </c>
      <c r="J507" s="11" t="s">
        <v>261</v>
      </c>
      <c r="K507" s="11" t="s">
        <v>3037</v>
      </c>
      <c r="L507" s="11">
        <v>2</v>
      </c>
    </row>
    <row r="508" spans="1:12">
      <c r="A508" s="11" t="s">
        <v>760</v>
      </c>
      <c r="D508" s="11" t="s">
        <v>260</v>
      </c>
      <c r="E508" s="19" t="s">
        <v>1010</v>
      </c>
      <c r="F508" s="10">
        <v>42036</v>
      </c>
      <c r="G508" s="10">
        <v>44958</v>
      </c>
      <c r="H508" s="11">
        <v>9</v>
      </c>
      <c r="I508" s="20" t="s">
        <v>259</v>
      </c>
      <c r="J508" s="11" t="s">
        <v>261</v>
      </c>
      <c r="K508" s="11" t="s">
        <v>3037</v>
      </c>
      <c r="L508" s="11">
        <v>2</v>
      </c>
    </row>
    <row r="509" spans="1:12">
      <c r="A509" s="11" t="s">
        <v>761</v>
      </c>
      <c r="D509" s="11" t="s">
        <v>260</v>
      </c>
      <c r="E509" s="19" t="s">
        <v>1011</v>
      </c>
      <c r="F509" s="10">
        <v>42036</v>
      </c>
      <c r="G509" s="10">
        <v>44958</v>
      </c>
      <c r="H509" s="11">
        <v>9</v>
      </c>
      <c r="I509" s="20" t="s">
        <v>259</v>
      </c>
      <c r="J509" s="11" t="s">
        <v>261</v>
      </c>
      <c r="K509" s="11" t="s">
        <v>3037</v>
      </c>
      <c r="L509" s="11">
        <v>2</v>
      </c>
    </row>
    <row r="510" spans="1:12">
      <c r="A510" s="11" t="s">
        <v>762</v>
      </c>
      <c r="D510" s="11" t="s">
        <v>260</v>
      </c>
      <c r="E510" s="19" t="s">
        <v>1012</v>
      </c>
      <c r="F510" s="10">
        <v>42036</v>
      </c>
      <c r="G510" s="10">
        <v>44958</v>
      </c>
      <c r="H510" s="11">
        <v>9</v>
      </c>
      <c r="I510" s="20" t="s">
        <v>259</v>
      </c>
      <c r="J510" s="11" t="s">
        <v>261</v>
      </c>
      <c r="K510" s="11" t="s">
        <v>3037</v>
      </c>
      <c r="L510" s="11">
        <v>2</v>
      </c>
    </row>
    <row r="511" spans="1:12">
      <c r="A511" s="11" t="s">
        <v>763</v>
      </c>
      <c r="D511" s="11" t="s">
        <v>260</v>
      </c>
      <c r="E511" s="19" t="s">
        <v>1013</v>
      </c>
      <c r="F511" s="10">
        <v>42036</v>
      </c>
      <c r="G511" s="10">
        <v>44958</v>
      </c>
      <c r="H511" s="11">
        <v>9</v>
      </c>
      <c r="I511" s="20" t="s">
        <v>259</v>
      </c>
      <c r="J511" s="11" t="s">
        <v>261</v>
      </c>
      <c r="K511" s="11" t="s">
        <v>3037</v>
      </c>
      <c r="L511" s="11">
        <v>2</v>
      </c>
    </row>
    <row r="512" spans="1:12">
      <c r="A512" s="11" t="s">
        <v>1014</v>
      </c>
      <c r="D512" s="11" t="s">
        <v>260</v>
      </c>
      <c r="E512" s="19" t="s">
        <v>1264</v>
      </c>
      <c r="F512" s="10">
        <v>42036</v>
      </c>
      <c r="G512" s="10">
        <v>44958</v>
      </c>
      <c r="H512" s="11">
        <v>9</v>
      </c>
      <c r="I512" s="20" t="s">
        <v>259</v>
      </c>
      <c r="J512" s="11" t="s">
        <v>261</v>
      </c>
      <c r="K512" s="11" t="s">
        <v>3037</v>
      </c>
      <c r="L512" s="11">
        <v>2</v>
      </c>
    </row>
    <row r="513" spans="1:12">
      <c r="A513" s="11" t="s">
        <v>1015</v>
      </c>
      <c r="D513" s="11" t="s">
        <v>260</v>
      </c>
      <c r="E513" s="19" t="s">
        <v>1265</v>
      </c>
      <c r="F513" s="10">
        <v>42036</v>
      </c>
      <c r="G513" s="10">
        <v>44958</v>
      </c>
      <c r="H513" s="11">
        <v>9</v>
      </c>
      <c r="I513" s="20" t="s">
        <v>259</v>
      </c>
      <c r="J513" s="11" t="s">
        <v>261</v>
      </c>
      <c r="K513" s="11" t="s">
        <v>3037</v>
      </c>
      <c r="L513" s="11">
        <v>2</v>
      </c>
    </row>
    <row r="514" spans="1:12">
      <c r="A514" s="11" t="s">
        <v>1016</v>
      </c>
      <c r="D514" s="11" t="s">
        <v>260</v>
      </c>
      <c r="E514" s="19" t="s">
        <v>1266</v>
      </c>
      <c r="F514" s="10">
        <v>42036</v>
      </c>
      <c r="G514" s="10">
        <v>44958</v>
      </c>
      <c r="H514" s="11">
        <v>9</v>
      </c>
      <c r="I514" s="20" t="s">
        <v>259</v>
      </c>
      <c r="J514" s="11" t="s">
        <v>261</v>
      </c>
      <c r="K514" s="11" t="s">
        <v>3037</v>
      </c>
      <c r="L514" s="11">
        <v>2</v>
      </c>
    </row>
    <row r="515" spans="1:12">
      <c r="A515" s="11" t="s">
        <v>1017</v>
      </c>
      <c r="D515" s="11" t="s">
        <v>260</v>
      </c>
      <c r="E515" s="19" t="s">
        <v>1267</v>
      </c>
      <c r="F515" s="10">
        <v>42036</v>
      </c>
      <c r="G515" s="10">
        <v>44958</v>
      </c>
      <c r="H515" s="11">
        <v>9</v>
      </c>
      <c r="I515" s="20" t="s">
        <v>259</v>
      </c>
      <c r="J515" s="11" t="s">
        <v>261</v>
      </c>
      <c r="K515" s="11" t="s">
        <v>3037</v>
      </c>
      <c r="L515" s="11">
        <v>2</v>
      </c>
    </row>
    <row r="516" spans="1:12">
      <c r="A516" s="11" t="s">
        <v>1018</v>
      </c>
      <c r="D516" s="11" t="s">
        <v>260</v>
      </c>
      <c r="E516" s="19" t="s">
        <v>1268</v>
      </c>
      <c r="F516" s="10">
        <v>42036</v>
      </c>
      <c r="G516" s="10">
        <v>44958</v>
      </c>
      <c r="H516" s="11">
        <v>9</v>
      </c>
      <c r="I516" s="20" t="s">
        <v>259</v>
      </c>
      <c r="J516" s="11" t="s">
        <v>261</v>
      </c>
      <c r="K516" s="11" t="s">
        <v>3037</v>
      </c>
      <c r="L516" s="11">
        <v>2</v>
      </c>
    </row>
    <row r="517" spans="1:12">
      <c r="A517" s="11" t="s">
        <v>1019</v>
      </c>
      <c r="D517" s="11" t="s">
        <v>260</v>
      </c>
      <c r="E517" s="19" t="s">
        <v>1269</v>
      </c>
      <c r="F517" s="10">
        <v>42036</v>
      </c>
      <c r="G517" s="10">
        <v>44958</v>
      </c>
      <c r="H517" s="11">
        <v>9</v>
      </c>
      <c r="I517" s="20" t="s">
        <v>259</v>
      </c>
      <c r="J517" s="11" t="s">
        <v>261</v>
      </c>
      <c r="K517" s="11" t="s">
        <v>3037</v>
      </c>
      <c r="L517" s="11">
        <v>2</v>
      </c>
    </row>
    <row r="518" spans="1:12">
      <c r="A518" s="11" t="s">
        <v>1020</v>
      </c>
      <c r="D518" s="11" t="s">
        <v>260</v>
      </c>
      <c r="E518" s="19" t="s">
        <v>1270</v>
      </c>
      <c r="F518" s="10">
        <v>42036</v>
      </c>
      <c r="G518" s="10">
        <v>44958</v>
      </c>
      <c r="H518" s="11">
        <v>9</v>
      </c>
      <c r="I518" s="20" t="s">
        <v>259</v>
      </c>
      <c r="J518" s="11" t="s">
        <v>261</v>
      </c>
      <c r="K518" s="11" t="s">
        <v>3037</v>
      </c>
      <c r="L518" s="11">
        <v>2</v>
      </c>
    </row>
    <row r="519" spans="1:12">
      <c r="A519" s="11" t="s">
        <v>1021</v>
      </c>
      <c r="D519" s="11" t="s">
        <v>260</v>
      </c>
      <c r="E519" s="19" t="s">
        <v>1271</v>
      </c>
      <c r="F519" s="10">
        <v>42036</v>
      </c>
      <c r="G519" s="10">
        <v>44958</v>
      </c>
      <c r="H519" s="11">
        <v>9</v>
      </c>
      <c r="I519" s="20" t="s">
        <v>259</v>
      </c>
      <c r="J519" s="11" t="s">
        <v>261</v>
      </c>
      <c r="K519" s="11" t="s">
        <v>3037</v>
      </c>
      <c r="L519" s="11">
        <v>2</v>
      </c>
    </row>
    <row r="520" spans="1:12">
      <c r="A520" s="11" t="s">
        <v>1022</v>
      </c>
      <c r="D520" s="11" t="s">
        <v>260</v>
      </c>
      <c r="E520" s="19" t="s">
        <v>1272</v>
      </c>
      <c r="F520" s="10">
        <v>42036</v>
      </c>
      <c r="G520" s="10">
        <v>44958</v>
      </c>
      <c r="H520" s="11">
        <v>9</v>
      </c>
      <c r="I520" s="20" t="s">
        <v>259</v>
      </c>
      <c r="J520" s="11" t="s">
        <v>261</v>
      </c>
      <c r="K520" s="11" t="s">
        <v>3037</v>
      </c>
      <c r="L520" s="11">
        <v>2</v>
      </c>
    </row>
    <row r="521" spans="1:12">
      <c r="A521" s="11" t="s">
        <v>1023</v>
      </c>
      <c r="D521" s="11" t="s">
        <v>260</v>
      </c>
      <c r="E521" s="19" t="s">
        <v>1273</v>
      </c>
      <c r="F521" s="10">
        <v>42036</v>
      </c>
      <c r="G521" s="10">
        <v>44958</v>
      </c>
      <c r="H521" s="11">
        <v>9</v>
      </c>
      <c r="I521" s="20" t="s">
        <v>259</v>
      </c>
      <c r="J521" s="11" t="s">
        <v>261</v>
      </c>
      <c r="K521" s="11" t="s">
        <v>3037</v>
      </c>
      <c r="L521" s="11">
        <v>2</v>
      </c>
    </row>
    <row r="522" spans="1:12">
      <c r="A522" s="11" t="s">
        <v>1024</v>
      </c>
      <c r="D522" s="11" t="s">
        <v>260</v>
      </c>
      <c r="E522" s="19" t="s">
        <v>1274</v>
      </c>
      <c r="F522" s="10">
        <v>42036</v>
      </c>
      <c r="G522" s="10">
        <v>44958</v>
      </c>
      <c r="H522" s="11">
        <v>9</v>
      </c>
      <c r="I522" s="20" t="s">
        <v>259</v>
      </c>
      <c r="J522" s="11" t="s">
        <v>261</v>
      </c>
      <c r="K522" s="11" t="s">
        <v>3037</v>
      </c>
      <c r="L522" s="11">
        <v>2</v>
      </c>
    </row>
    <row r="523" spans="1:12">
      <c r="A523" s="11" t="s">
        <v>1025</v>
      </c>
      <c r="D523" s="11" t="s">
        <v>260</v>
      </c>
      <c r="E523" s="19" t="s">
        <v>1275</v>
      </c>
      <c r="F523" s="10">
        <v>42036</v>
      </c>
      <c r="G523" s="10">
        <v>44958</v>
      </c>
      <c r="H523" s="11">
        <v>9</v>
      </c>
      <c r="I523" s="20" t="s">
        <v>259</v>
      </c>
      <c r="J523" s="11" t="s">
        <v>261</v>
      </c>
      <c r="K523" s="11" t="s">
        <v>3037</v>
      </c>
      <c r="L523" s="11">
        <v>2</v>
      </c>
    </row>
    <row r="524" spans="1:12">
      <c r="A524" s="11" t="s">
        <v>1026</v>
      </c>
      <c r="D524" s="11" t="s">
        <v>260</v>
      </c>
      <c r="E524" s="19" t="s">
        <v>1276</v>
      </c>
      <c r="F524" s="10">
        <v>42036</v>
      </c>
      <c r="G524" s="10">
        <v>44958</v>
      </c>
      <c r="H524" s="11">
        <v>9</v>
      </c>
      <c r="I524" s="20" t="s">
        <v>259</v>
      </c>
      <c r="J524" s="11" t="s">
        <v>261</v>
      </c>
      <c r="K524" s="11" t="s">
        <v>3037</v>
      </c>
      <c r="L524" s="11">
        <v>2</v>
      </c>
    </row>
    <row r="525" spans="1:12">
      <c r="A525" s="11" t="s">
        <v>1027</v>
      </c>
      <c r="D525" s="11" t="s">
        <v>260</v>
      </c>
      <c r="E525" s="19" t="s">
        <v>1277</v>
      </c>
      <c r="F525" s="10">
        <v>42036</v>
      </c>
      <c r="G525" s="10">
        <v>44958</v>
      </c>
      <c r="H525" s="11">
        <v>9</v>
      </c>
      <c r="I525" s="20" t="s">
        <v>259</v>
      </c>
      <c r="J525" s="11" t="s">
        <v>261</v>
      </c>
      <c r="K525" s="11" t="s">
        <v>3037</v>
      </c>
      <c r="L525" s="11">
        <v>2</v>
      </c>
    </row>
    <row r="526" spans="1:12">
      <c r="A526" s="11" t="s">
        <v>1028</v>
      </c>
      <c r="D526" s="11" t="s">
        <v>260</v>
      </c>
      <c r="E526" s="19" t="s">
        <v>1278</v>
      </c>
      <c r="F526" s="10">
        <v>42036</v>
      </c>
      <c r="G526" s="10">
        <v>44958</v>
      </c>
      <c r="H526" s="11">
        <v>9</v>
      </c>
      <c r="I526" s="20" t="s">
        <v>259</v>
      </c>
      <c r="J526" s="11" t="s">
        <v>261</v>
      </c>
      <c r="K526" s="11" t="s">
        <v>3037</v>
      </c>
      <c r="L526" s="11">
        <v>2</v>
      </c>
    </row>
    <row r="527" spans="1:12">
      <c r="A527" s="11" t="s">
        <v>1029</v>
      </c>
      <c r="D527" s="11" t="s">
        <v>260</v>
      </c>
      <c r="E527" s="19" t="s">
        <v>1279</v>
      </c>
      <c r="F527" s="10">
        <v>42036</v>
      </c>
      <c r="G527" s="10">
        <v>44958</v>
      </c>
      <c r="H527" s="11">
        <v>9</v>
      </c>
      <c r="I527" s="20" t="s">
        <v>259</v>
      </c>
      <c r="J527" s="11" t="s">
        <v>261</v>
      </c>
      <c r="K527" s="11" t="s">
        <v>3037</v>
      </c>
      <c r="L527" s="11">
        <v>2</v>
      </c>
    </row>
    <row r="528" spans="1:12">
      <c r="A528" s="11" t="s">
        <v>1030</v>
      </c>
      <c r="D528" s="11" t="s">
        <v>260</v>
      </c>
      <c r="E528" s="19" t="s">
        <v>1280</v>
      </c>
      <c r="F528" s="10">
        <v>42036</v>
      </c>
      <c r="G528" s="10">
        <v>44958</v>
      </c>
      <c r="H528" s="11">
        <v>9</v>
      </c>
      <c r="I528" s="20" t="s">
        <v>259</v>
      </c>
      <c r="J528" s="11" t="s">
        <v>261</v>
      </c>
      <c r="K528" s="11" t="s">
        <v>3037</v>
      </c>
      <c r="L528" s="11">
        <v>2</v>
      </c>
    </row>
    <row r="529" spans="1:12">
      <c r="A529" s="11" t="s">
        <v>1031</v>
      </c>
      <c r="D529" s="11" t="s">
        <v>260</v>
      </c>
      <c r="E529" s="19" t="s">
        <v>1281</v>
      </c>
      <c r="F529" s="10">
        <v>42036</v>
      </c>
      <c r="G529" s="10">
        <v>44958</v>
      </c>
      <c r="H529" s="11">
        <v>9</v>
      </c>
      <c r="I529" s="20" t="s">
        <v>259</v>
      </c>
      <c r="J529" s="11" t="s">
        <v>261</v>
      </c>
      <c r="K529" s="11" t="s">
        <v>3037</v>
      </c>
      <c r="L529" s="11">
        <v>2</v>
      </c>
    </row>
    <row r="530" spans="1:12">
      <c r="A530" s="11" t="s">
        <v>1032</v>
      </c>
      <c r="D530" s="11" t="s">
        <v>260</v>
      </c>
      <c r="E530" s="19" t="s">
        <v>1282</v>
      </c>
      <c r="F530" s="10">
        <v>42036</v>
      </c>
      <c r="G530" s="10">
        <v>44958</v>
      </c>
      <c r="H530" s="11">
        <v>9</v>
      </c>
      <c r="I530" s="20" t="s">
        <v>259</v>
      </c>
      <c r="J530" s="11" t="s">
        <v>261</v>
      </c>
      <c r="K530" s="11" t="s">
        <v>3037</v>
      </c>
      <c r="L530" s="11">
        <v>2</v>
      </c>
    </row>
    <row r="531" spans="1:12">
      <c r="A531" s="11" t="s">
        <v>1033</v>
      </c>
      <c r="D531" s="11" t="s">
        <v>260</v>
      </c>
      <c r="E531" s="19" t="s">
        <v>1283</v>
      </c>
      <c r="F531" s="10">
        <v>42036</v>
      </c>
      <c r="G531" s="10">
        <v>44958</v>
      </c>
      <c r="H531" s="11">
        <v>9</v>
      </c>
      <c r="I531" s="20" t="s">
        <v>259</v>
      </c>
      <c r="J531" s="11" t="s">
        <v>261</v>
      </c>
      <c r="K531" s="11" t="s">
        <v>3037</v>
      </c>
      <c r="L531" s="11">
        <v>2</v>
      </c>
    </row>
    <row r="532" spans="1:12">
      <c r="A532" s="11" t="s">
        <v>1034</v>
      </c>
      <c r="D532" s="11" t="s">
        <v>260</v>
      </c>
      <c r="E532" s="19" t="s">
        <v>1284</v>
      </c>
      <c r="F532" s="10">
        <v>42036</v>
      </c>
      <c r="G532" s="10">
        <v>44958</v>
      </c>
      <c r="H532" s="11">
        <v>9</v>
      </c>
      <c r="I532" s="20" t="s">
        <v>259</v>
      </c>
      <c r="J532" s="11" t="s">
        <v>261</v>
      </c>
      <c r="K532" s="11" t="s">
        <v>3037</v>
      </c>
      <c r="L532" s="11">
        <v>2</v>
      </c>
    </row>
    <row r="533" spans="1:12">
      <c r="A533" s="11" t="s">
        <v>1035</v>
      </c>
      <c r="D533" s="11" t="s">
        <v>260</v>
      </c>
      <c r="E533" s="19" t="s">
        <v>1285</v>
      </c>
      <c r="F533" s="10">
        <v>42036</v>
      </c>
      <c r="G533" s="10">
        <v>44958</v>
      </c>
      <c r="H533" s="11">
        <v>9</v>
      </c>
      <c r="I533" s="20" t="s">
        <v>259</v>
      </c>
      <c r="J533" s="11" t="s">
        <v>261</v>
      </c>
      <c r="K533" s="11" t="s">
        <v>3037</v>
      </c>
      <c r="L533" s="11">
        <v>2</v>
      </c>
    </row>
    <row r="534" spans="1:12">
      <c r="A534" s="11" t="s">
        <v>1036</v>
      </c>
      <c r="D534" s="11" t="s">
        <v>260</v>
      </c>
      <c r="E534" s="19" t="s">
        <v>1286</v>
      </c>
      <c r="F534" s="10">
        <v>42036</v>
      </c>
      <c r="G534" s="10">
        <v>44958</v>
      </c>
      <c r="H534" s="11">
        <v>9</v>
      </c>
      <c r="I534" s="20" t="s">
        <v>259</v>
      </c>
      <c r="J534" s="11" t="s">
        <v>261</v>
      </c>
      <c r="K534" s="11" t="s">
        <v>3037</v>
      </c>
      <c r="L534" s="11">
        <v>2</v>
      </c>
    </row>
    <row r="535" spans="1:12">
      <c r="A535" s="11" t="s">
        <v>1037</v>
      </c>
      <c r="D535" s="11" t="s">
        <v>260</v>
      </c>
      <c r="E535" s="19" t="s">
        <v>1287</v>
      </c>
      <c r="F535" s="10">
        <v>42036</v>
      </c>
      <c r="G535" s="10">
        <v>44958</v>
      </c>
      <c r="H535" s="11">
        <v>9</v>
      </c>
      <c r="I535" s="20" t="s">
        <v>259</v>
      </c>
      <c r="J535" s="11" t="s">
        <v>261</v>
      </c>
      <c r="K535" s="11" t="s">
        <v>3037</v>
      </c>
      <c r="L535" s="11">
        <v>2</v>
      </c>
    </row>
    <row r="536" spans="1:12">
      <c r="A536" s="11" t="s">
        <v>1038</v>
      </c>
      <c r="D536" s="11" t="s">
        <v>260</v>
      </c>
      <c r="E536" s="19" t="s">
        <v>1288</v>
      </c>
      <c r="F536" s="10">
        <v>42036</v>
      </c>
      <c r="G536" s="10">
        <v>44958</v>
      </c>
      <c r="H536" s="11">
        <v>9</v>
      </c>
      <c r="I536" s="20" t="s">
        <v>259</v>
      </c>
      <c r="J536" s="11" t="s">
        <v>261</v>
      </c>
      <c r="K536" s="11" t="s">
        <v>3037</v>
      </c>
      <c r="L536" s="11">
        <v>2</v>
      </c>
    </row>
    <row r="537" spans="1:12">
      <c r="A537" s="11" t="s">
        <v>1039</v>
      </c>
      <c r="D537" s="11" t="s">
        <v>260</v>
      </c>
      <c r="E537" s="19" t="s">
        <v>1289</v>
      </c>
      <c r="F537" s="10">
        <v>42036</v>
      </c>
      <c r="G537" s="10">
        <v>44958</v>
      </c>
      <c r="H537" s="11">
        <v>9</v>
      </c>
      <c r="I537" s="20" t="s">
        <v>259</v>
      </c>
      <c r="J537" s="11" t="s">
        <v>261</v>
      </c>
      <c r="K537" s="11" t="s">
        <v>3037</v>
      </c>
      <c r="L537" s="11">
        <v>2</v>
      </c>
    </row>
    <row r="538" spans="1:12">
      <c r="A538" s="11" t="s">
        <v>1040</v>
      </c>
      <c r="D538" s="11" t="s">
        <v>260</v>
      </c>
      <c r="E538" s="19" t="s">
        <v>1290</v>
      </c>
      <c r="F538" s="10">
        <v>42036</v>
      </c>
      <c r="G538" s="10">
        <v>44958</v>
      </c>
      <c r="H538" s="11">
        <v>9</v>
      </c>
      <c r="I538" s="20" t="s">
        <v>259</v>
      </c>
      <c r="J538" s="11" t="s">
        <v>261</v>
      </c>
      <c r="K538" s="11" t="s">
        <v>3037</v>
      </c>
      <c r="L538" s="11">
        <v>2</v>
      </c>
    </row>
    <row r="539" spans="1:12">
      <c r="A539" s="11" t="s">
        <v>1041</v>
      </c>
      <c r="D539" s="11" t="s">
        <v>260</v>
      </c>
      <c r="E539" s="19" t="s">
        <v>1291</v>
      </c>
      <c r="F539" s="10">
        <v>42036</v>
      </c>
      <c r="G539" s="10">
        <v>44958</v>
      </c>
      <c r="H539" s="11">
        <v>9</v>
      </c>
      <c r="I539" s="20" t="s">
        <v>259</v>
      </c>
      <c r="J539" s="11" t="s">
        <v>261</v>
      </c>
      <c r="K539" s="11" t="s">
        <v>3037</v>
      </c>
      <c r="L539" s="11">
        <v>2</v>
      </c>
    </row>
    <row r="540" spans="1:12">
      <c r="A540" s="11" t="s">
        <v>1042</v>
      </c>
      <c r="D540" s="11" t="s">
        <v>260</v>
      </c>
      <c r="E540" s="19" t="s">
        <v>1292</v>
      </c>
      <c r="F540" s="10">
        <v>42036</v>
      </c>
      <c r="G540" s="10">
        <v>44958</v>
      </c>
      <c r="H540" s="11">
        <v>9</v>
      </c>
      <c r="I540" s="20" t="s">
        <v>259</v>
      </c>
      <c r="J540" s="11" t="s">
        <v>261</v>
      </c>
      <c r="K540" s="11" t="s">
        <v>3037</v>
      </c>
      <c r="L540" s="11">
        <v>2</v>
      </c>
    </row>
    <row r="541" spans="1:12">
      <c r="A541" s="11" t="s">
        <v>1043</v>
      </c>
      <c r="D541" s="11" t="s">
        <v>260</v>
      </c>
      <c r="E541" s="19" t="s">
        <v>1293</v>
      </c>
      <c r="F541" s="10">
        <v>42036</v>
      </c>
      <c r="G541" s="10">
        <v>44958</v>
      </c>
      <c r="H541" s="11">
        <v>9</v>
      </c>
      <c r="I541" s="20" t="s">
        <v>259</v>
      </c>
      <c r="J541" s="11" t="s">
        <v>261</v>
      </c>
      <c r="K541" s="11" t="s">
        <v>3037</v>
      </c>
      <c r="L541" s="11">
        <v>2</v>
      </c>
    </row>
    <row r="542" spans="1:12">
      <c r="A542" s="11" t="s">
        <v>1044</v>
      </c>
      <c r="D542" s="11" t="s">
        <v>260</v>
      </c>
      <c r="E542" s="19" t="s">
        <v>1294</v>
      </c>
      <c r="F542" s="10">
        <v>42036</v>
      </c>
      <c r="G542" s="10">
        <v>44958</v>
      </c>
      <c r="H542" s="11">
        <v>9</v>
      </c>
      <c r="I542" s="20" t="s">
        <v>259</v>
      </c>
      <c r="J542" s="11" t="s">
        <v>261</v>
      </c>
      <c r="K542" s="11" t="s">
        <v>3037</v>
      </c>
      <c r="L542" s="11">
        <v>2</v>
      </c>
    </row>
    <row r="543" spans="1:12">
      <c r="A543" s="11" t="s">
        <v>1045</v>
      </c>
      <c r="D543" s="11" t="s">
        <v>260</v>
      </c>
      <c r="E543" s="19" t="s">
        <v>1295</v>
      </c>
      <c r="F543" s="10">
        <v>42036</v>
      </c>
      <c r="G543" s="10">
        <v>44958</v>
      </c>
      <c r="H543" s="11">
        <v>9</v>
      </c>
      <c r="I543" s="20" t="s">
        <v>259</v>
      </c>
      <c r="J543" s="11" t="s">
        <v>261</v>
      </c>
      <c r="K543" s="11" t="s">
        <v>3037</v>
      </c>
      <c r="L543" s="11">
        <v>2</v>
      </c>
    </row>
    <row r="544" spans="1:12">
      <c r="A544" s="11" t="s">
        <v>1046</v>
      </c>
      <c r="D544" s="11" t="s">
        <v>260</v>
      </c>
      <c r="E544" s="19" t="s">
        <v>1296</v>
      </c>
      <c r="F544" s="10">
        <v>42036</v>
      </c>
      <c r="G544" s="10">
        <v>44958</v>
      </c>
      <c r="H544" s="11">
        <v>9</v>
      </c>
      <c r="I544" s="20" t="s">
        <v>259</v>
      </c>
      <c r="J544" s="11" t="s">
        <v>261</v>
      </c>
      <c r="K544" s="11" t="s">
        <v>3037</v>
      </c>
      <c r="L544" s="11">
        <v>2</v>
      </c>
    </row>
    <row r="545" spans="1:12">
      <c r="A545" s="11" t="s">
        <v>1047</v>
      </c>
      <c r="D545" s="11" t="s">
        <v>260</v>
      </c>
      <c r="E545" s="19" t="s">
        <v>1297</v>
      </c>
      <c r="F545" s="10">
        <v>42036</v>
      </c>
      <c r="G545" s="10">
        <v>44958</v>
      </c>
      <c r="H545" s="11">
        <v>9</v>
      </c>
      <c r="I545" s="20" t="s">
        <v>259</v>
      </c>
      <c r="J545" s="11" t="s">
        <v>261</v>
      </c>
      <c r="K545" s="11" t="s">
        <v>3037</v>
      </c>
      <c r="L545" s="11">
        <v>2</v>
      </c>
    </row>
    <row r="546" spans="1:12">
      <c r="A546" s="11" t="s">
        <v>1048</v>
      </c>
      <c r="D546" s="11" t="s">
        <v>260</v>
      </c>
      <c r="E546" s="19" t="s">
        <v>1298</v>
      </c>
      <c r="F546" s="10">
        <v>42036</v>
      </c>
      <c r="G546" s="10">
        <v>44958</v>
      </c>
      <c r="H546" s="11">
        <v>9</v>
      </c>
      <c r="I546" s="20" t="s">
        <v>259</v>
      </c>
      <c r="J546" s="11" t="s">
        <v>261</v>
      </c>
      <c r="K546" s="11" t="s">
        <v>3037</v>
      </c>
      <c r="L546" s="11">
        <v>2</v>
      </c>
    </row>
    <row r="547" spans="1:12">
      <c r="A547" s="11" t="s">
        <v>1049</v>
      </c>
      <c r="D547" s="11" t="s">
        <v>260</v>
      </c>
      <c r="E547" s="19" t="s">
        <v>1299</v>
      </c>
      <c r="F547" s="10">
        <v>42036</v>
      </c>
      <c r="G547" s="10">
        <v>44958</v>
      </c>
      <c r="H547" s="11">
        <v>9</v>
      </c>
      <c r="I547" s="20" t="s">
        <v>259</v>
      </c>
      <c r="J547" s="11" t="s">
        <v>261</v>
      </c>
      <c r="K547" s="11" t="s">
        <v>3037</v>
      </c>
      <c r="L547" s="11">
        <v>2</v>
      </c>
    </row>
    <row r="548" spans="1:12">
      <c r="A548" s="11" t="s">
        <v>1050</v>
      </c>
      <c r="D548" s="11" t="s">
        <v>260</v>
      </c>
      <c r="E548" s="19" t="s">
        <v>1300</v>
      </c>
      <c r="F548" s="10">
        <v>42036</v>
      </c>
      <c r="G548" s="10">
        <v>44958</v>
      </c>
      <c r="H548" s="11">
        <v>9</v>
      </c>
      <c r="I548" s="20" t="s">
        <v>259</v>
      </c>
      <c r="J548" s="11" t="s">
        <v>261</v>
      </c>
      <c r="K548" s="11" t="s">
        <v>3037</v>
      </c>
      <c r="L548" s="11">
        <v>2</v>
      </c>
    </row>
    <row r="549" spans="1:12">
      <c r="A549" s="11" t="s">
        <v>1051</v>
      </c>
      <c r="D549" s="11" t="s">
        <v>260</v>
      </c>
      <c r="E549" s="19" t="s">
        <v>1301</v>
      </c>
      <c r="F549" s="10">
        <v>42036</v>
      </c>
      <c r="G549" s="10">
        <v>44958</v>
      </c>
      <c r="H549" s="11">
        <v>9</v>
      </c>
      <c r="I549" s="20" t="s">
        <v>259</v>
      </c>
      <c r="J549" s="11" t="s">
        <v>261</v>
      </c>
      <c r="K549" s="11" t="s">
        <v>3037</v>
      </c>
      <c r="L549" s="11">
        <v>2</v>
      </c>
    </row>
    <row r="550" spans="1:12">
      <c r="A550" s="11" t="s">
        <v>1052</v>
      </c>
      <c r="D550" s="11" t="s">
        <v>260</v>
      </c>
      <c r="E550" s="19" t="s">
        <v>1302</v>
      </c>
      <c r="F550" s="10">
        <v>42036</v>
      </c>
      <c r="G550" s="10">
        <v>44958</v>
      </c>
      <c r="H550" s="11">
        <v>9</v>
      </c>
      <c r="I550" s="20" t="s">
        <v>259</v>
      </c>
      <c r="J550" s="11" t="s">
        <v>261</v>
      </c>
      <c r="K550" s="11" t="s">
        <v>3037</v>
      </c>
      <c r="L550" s="11">
        <v>2</v>
      </c>
    </row>
    <row r="551" spans="1:12">
      <c r="A551" s="11" t="s">
        <v>1053</v>
      </c>
      <c r="D551" s="11" t="s">
        <v>260</v>
      </c>
      <c r="E551" s="19" t="s">
        <v>1303</v>
      </c>
      <c r="F551" s="10">
        <v>42036</v>
      </c>
      <c r="G551" s="10">
        <v>44958</v>
      </c>
      <c r="H551" s="11">
        <v>9</v>
      </c>
      <c r="I551" s="20" t="s">
        <v>259</v>
      </c>
      <c r="J551" s="11" t="s">
        <v>261</v>
      </c>
      <c r="K551" s="11" t="s">
        <v>3037</v>
      </c>
      <c r="L551" s="11">
        <v>2</v>
      </c>
    </row>
    <row r="552" spans="1:12">
      <c r="A552" s="11" t="s">
        <v>1054</v>
      </c>
      <c r="D552" s="11" t="s">
        <v>260</v>
      </c>
      <c r="E552" s="19" t="s">
        <v>1304</v>
      </c>
      <c r="F552" s="10">
        <v>42036</v>
      </c>
      <c r="G552" s="10">
        <v>44958</v>
      </c>
      <c r="H552" s="11">
        <v>9</v>
      </c>
      <c r="I552" s="20" t="s">
        <v>259</v>
      </c>
      <c r="J552" s="11" t="s">
        <v>261</v>
      </c>
      <c r="K552" s="11" t="s">
        <v>3037</v>
      </c>
      <c r="L552" s="11">
        <v>2</v>
      </c>
    </row>
    <row r="553" spans="1:12">
      <c r="A553" s="11" t="s">
        <v>1055</v>
      </c>
      <c r="D553" s="11" t="s">
        <v>260</v>
      </c>
      <c r="E553" s="19" t="s">
        <v>1305</v>
      </c>
      <c r="F553" s="10">
        <v>42036</v>
      </c>
      <c r="G553" s="10">
        <v>44958</v>
      </c>
      <c r="H553" s="11">
        <v>9</v>
      </c>
      <c r="I553" s="20" t="s">
        <v>259</v>
      </c>
      <c r="J553" s="11" t="s">
        <v>261</v>
      </c>
      <c r="K553" s="11" t="s">
        <v>3037</v>
      </c>
      <c r="L553" s="11">
        <v>2</v>
      </c>
    </row>
    <row r="554" spans="1:12">
      <c r="A554" s="11" t="s">
        <v>1056</v>
      </c>
      <c r="D554" s="11" t="s">
        <v>260</v>
      </c>
      <c r="E554" s="19" t="s">
        <v>1306</v>
      </c>
      <c r="F554" s="10">
        <v>42036</v>
      </c>
      <c r="G554" s="10">
        <v>44958</v>
      </c>
      <c r="H554" s="11">
        <v>9</v>
      </c>
      <c r="I554" s="20" t="s">
        <v>259</v>
      </c>
      <c r="J554" s="11" t="s">
        <v>261</v>
      </c>
      <c r="K554" s="11" t="s">
        <v>3037</v>
      </c>
      <c r="L554" s="11">
        <v>2</v>
      </c>
    </row>
    <row r="555" spans="1:12">
      <c r="A555" s="11" t="s">
        <v>1057</v>
      </c>
      <c r="D555" s="11" t="s">
        <v>260</v>
      </c>
      <c r="E555" s="19" t="s">
        <v>1307</v>
      </c>
      <c r="F555" s="10">
        <v>42036</v>
      </c>
      <c r="G555" s="10">
        <v>44958</v>
      </c>
      <c r="H555" s="11">
        <v>9</v>
      </c>
      <c r="I555" s="20" t="s">
        <v>259</v>
      </c>
      <c r="J555" s="11" t="s">
        <v>261</v>
      </c>
      <c r="K555" s="11" t="s">
        <v>3037</v>
      </c>
      <c r="L555" s="11">
        <v>2</v>
      </c>
    </row>
    <row r="556" spans="1:12">
      <c r="A556" s="11" t="s">
        <v>1058</v>
      </c>
      <c r="D556" s="11" t="s">
        <v>260</v>
      </c>
      <c r="E556" s="19" t="s">
        <v>1308</v>
      </c>
      <c r="F556" s="10">
        <v>42036</v>
      </c>
      <c r="G556" s="10">
        <v>44958</v>
      </c>
      <c r="H556" s="11">
        <v>9</v>
      </c>
      <c r="I556" s="20" t="s">
        <v>259</v>
      </c>
      <c r="J556" s="11" t="s">
        <v>261</v>
      </c>
      <c r="K556" s="11" t="s">
        <v>3037</v>
      </c>
      <c r="L556" s="11">
        <v>2</v>
      </c>
    </row>
    <row r="557" spans="1:12">
      <c r="A557" s="11" t="s">
        <v>1059</v>
      </c>
      <c r="D557" s="11" t="s">
        <v>260</v>
      </c>
      <c r="E557" s="19" t="s">
        <v>1309</v>
      </c>
      <c r="F557" s="10">
        <v>42036</v>
      </c>
      <c r="G557" s="10">
        <v>44958</v>
      </c>
      <c r="H557" s="11">
        <v>9</v>
      </c>
      <c r="I557" s="20" t="s">
        <v>259</v>
      </c>
      <c r="J557" s="11" t="s">
        <v>261</v>
      </c>
      <c r="K557" s="11" t="s">
        <v>3037</v>
      </c>
      <c r="L557" s="11">
        <v>2</v>
      </c>
    </row>
    <row r="558" spans="1:12">
      <c r="A558" s="11" t="s">
        <v>1060</v>
      </c>
      <c r="D558" s="11" t="s">
        <v>260</v>
      </c>
      <c r="E558" s="19" t="s">
        <v>1310</v>
      </c>
      <c r="F558" s="10">
        <v>42036</v>
      </c>
      <c r="G558" s="10">
        <v>44958</v>
      </c>
      <c r="H558" s="11">
        <v>9</v>
      </c>
      <c r="I558" s="20" t="s">
        <v>259</v>
      </c>
      <c r="J558" s="11" t="s">
        <v>261</v>
      </c>
      <c r="K558" s="11" t="s">
        <v>3037</v>
      </c>
      <c r="L558" s="11">
        <v>2</v>
      </c>
    </row>
    <row r="559" spans="1:12">
      <c r="A559" s="11" t="s">
        <v>1061</v>
      </c>
      <c r="D559" s="11" t="s">
        <v>260</v>
      </c>
      <c r="E559" s="19" t="s">
        <v>1311</v>
      </c>
      <c r="F559" s="10">
        <v>42036</v>
      </c>
      <c r="G559" s="10">
        <v>44958</v>
      </c>
      <c r="H559" s="11">
        <v>9</v>
      </c>
      <c r="I559" s="20" t="s">
        <v>259</v>
      </c>
      <c r="J559" s="11" t="s">
        <v>261</v>
      </c>
      <c r="K559" s="11" t="s">
        <v>3037</v>
      </c>
      <c r="L559" s="11">
        <v>2</v>
      </c>
    </row>
    <row r="560" spans="1:12">
      <c r="A560" s="11" t="s">
        <v>1062</v>
      </c>
      <c r="D560" s="11" t="s">
        <v>260</v>
      </c>
      <c r="E560" s="19" t="s">
        <v>1312</v>
      </c>
      <c r="F560" s="10">
        <v>42036</v>
      </c>
      <c r="G560" s="10">
        <v>44958</v>
      </c>
      <c r="H560" s="11">
        <v>9</v>
      </c>
      <c r="I560" s="20" t="s">
        <v>259</v>
      </c>
      <c r="J560" s="11" t="s">
        <v>261</v>
      </c>
      <c r="K560" s="11" t="s">
        <v>3037</v>
      </c>
      <c r="L560" s="11">
        <v>2</v>
      </c>
    </row>
    <row r="561" spans="1:12">
      <c r="A561" s="11" t="s">
        <v>1063</v>
      </c>
      <c r="D561" s="11" t="s">
        <v>260</v>
      </c>
      <c r="E561" s="19" t="s">
        <v>1313</v>
      </c>
      <c r="F561" s="10">
        <v>42036</v>
      </c>
      <c r="G561" s="10">
        <v>44958</v>
      </c>
      <c r="H561" s="11">
        <v>9</v>
      </c>
      <c r="I561" s="20" t="s">
        <v>259</v>
      </c>
      <c r="J561" s="11" t="s">
        <v>261</v>
      </c>
      <c r="K561" s="11" t="s">
        <v>3037</v>
      </c>
      <c r="L561" s="11">
        <v>2</v>
      </c>
    </row>
    <row r="562" spans="1:12">
      <c r="A562" s="11" t="s">
        <v>1064</v>
      </c>
      <c r="D562" s="11" t="s">
        <v>260</v>
      </c>
      <c r="E562" s="19" t="s">
        <v>1314</v>
      </c>
      <c r="F562" s="10">
        <v>42036</v>
      </c>
      <c r="G562" s="10">
        <v>44958</v>
      </c>
      <c r="H562" s="11">
        <v>9</v>
      </c>
      <c r="I562" s="20" t="s">
        <v>259</v>
      </c>
      <c r="J562" s="11" t="s">
        <v>261</v>
      </c>
      <c r="K562" s="11" t="s">
        <v>3037</v>
      </c>
      <c r="L562" s="11">
        <v>2</v>
      </c>
    </row>
    <row r="563" spans="1:12">
      <c r="A563" s="11" t="s">
        <v>1065</v>
      </c>
      <c r="D563" s="11" t="s">
        <v>260</v>
      </c>
      <c r="E563" s="19" t="s">
        <v>1315</v>
      </c>
      <c r="F563" s="10">
        <v>42036</v>
      </c>
      <c r="G563" s="10">
        <v>44958</v>
      </c>
      <c r="H563" s="11">
        <v>9</v>
      </c>
      <c r="I563" s="20" t="s">
        <v>259</v>
      </c>
      <c r="J563" s="11" t="s">
        <v>261</v>
      </c>
      <c r="K563" s="11" t="s">
        <v>3037</v>
      </c>
      <c r="L563" s="11">
        <v>2</v>
      </c>
    </row>
    <row r="564" spans="1:12">
      <c r="A564" s="11" t="s">
        <v>1066</v>
      </c>
      <c r="D564" s="11" t="s">
        <v>260</v>
      </c>
      <c r="E564" s="19" t="s">
        <v>1316</v>
      </c>
      <c r="F564" s="10">
        <v>42036</v>
      </c>
      <c r="G564" s="10">
        <v>44958</v>
      </c>
      <c r="H564" s="11">
        <v>9</v>
      </c>
      <c r="I564" s="20" t="s">
        <v>259</v>
      </c>
      <c r="J564" s="11" t="s">
        <v>261</v>
      </c>
      <c r="K564" s="11" t="s">
        <v>3037</v>
      </c>
      <c r="L564" s="11">
        <v>2</v>
      </c>
    </row>
    <row r="565" spans="1:12">
      <c r="A565" s="11" t="s">
        <v>1067</v>
      </c>
      <c r="D565" s="11" t="s">
        <v>260</v>
      </c>
      <c r="E565" s="19" t="s">
        <v>1317</v>
      </c>
      <c r="F565" s="10">
        <v>42036</v>
      </c>
      <c r="G565" s="10">
        <v>44958</v>
      </c>
      <c r="H565" s="11">
        <v>9</v>
      </c>
      <c r="I565" s="20" t="s">
        <v>259</v>
      </c>
      <c r="J565" s="11" t="s">
        <v>261</v>
      </c>
      <c r="K565" s="11" t="s">
        <v>3037</v>
      </c>
      <c r="L565" s="11">
        <v>2</v>
      </c>
    </row>
    <row r="566" spans="1:12">
      <c r="A566" s="11" t="s">
        <v>1068</v>
      </c>
      <c r="D566" s="11" t="s">
        <v>260</v>
      </c>
      <c r="E566" s="19" t="s">
        <v>1318</v>
      </c>
      <c r="F566" s="10">
        <v>42036</v>
      </c>
      <c r="G566" s="10">
        <v>44958</v>
      </c>
      <c r="H566" s="11">
        <v>9</v>
      </c>
      <c r="I566" s="20" t="s">
        <v>259</v>
      </c>
      <c r="J566" s="11" t="s">
        <v>261</v>
      </c>
      <c r="K566" s="11" t="s">
        <v>3037</v>
      </c>
      <c r="L566" s="11">
        <v>2</v>
      </c>
    </row>
    <row r="567" spans="1:12">
      <c r="A567" s="11" t="s">
        <v>1069</v>
      </c>
      <c r="D567" s="11" t="s">
        <v>260</v>
      </c>
      <c r="E567" s="19" t="s">
        <v>1319</v>
      </c>
      <c r="F567" s="10">
        <v>42036</v>
      </c>
      <c r="G567" s="10">
        <v>44958</v>
      </c>
      <c r="H567" s="11">
        <v>9</v>
      </c>
      <c r="I567" s="20" t="s">
        <v>259</v>
      </c>
      <c r="J567" s="11" t="s">
        <v>261</v>
      </c>
      <c r="K567" s="11" t="s">
        <v>3037</v>
      </c>
      <c r="L567" s="11">
        <v>2</v>
      </c>
    </row>
    <row r="568" spans="1:12">
      <c r="A568" s="11" t="s">
        <v>1070</v>
      </c>
      <c r="D568" s="11" t="s">
        <v>260</v>
      </c>
      <c r="E568" s="19" t="s">
        <v>1320</v>
      </c>
      <c r="F568" s="10">
        <v>42036</v>
      </c>
      <c r="G568" s="10">
        <v>44958</v>
      </c>
      <c r="H568" s="11">
        <v>9</v>
      </c>
      <c r="I568" s="20" t="s">
        <v>259</v>
      </c>
      <c r="J568" s="11" t="s">
        <v>261</v>
      </c>
      <c r="K568" s="11" t="s">
        <v>3037</v>
      </c>
      <c r="L568" s="11">
        <v>2</v>
      </c>
    </row>
    <row r="569" spans="1:12">
      <c r="A569" s="11" t="s">
        <v>1071</v>
      </c>
      <c r="D569" s="11" t="s">
        <v>260</v>
      </c>
      <c r="E569" s="19" t="s">
        <v>1321</v>
      </c>
      <c r="F569" s="10">
        <v>42036</v>
      </c>
      <c r="G569" s="10">
        <v>44958</v>
      </c>
      <c r="H569" s="11">
        <v>9</v>
      </c>
      <c r="I569" s="20" t="s">
        <v>259</v>
      </c>
      <c r="J569" s="11" t="s">
        <v>261</v>
      </c>
      <c r="K569" s="11" t="s">
        <v>3037</v>
      </c>
      <c r="L569" s="11">
        <v>2</v>
      </c>
    </row>
    <row r="570" spans="1:12">
      <c r="A570" s="11" t="s">
        <v>1072</v>
      </c>
      <c r="D570" s="11" t="s">
        <v>260</v>
      </c>
      <c r="E570" s="19" t="s">
        <v>1322</v>
      </c>
      <c r="F570" s="10">
        <v>42036</v>
      </c>
      <c r="G570" s="10">
        <v>44958</v>
      </c>
      <c r="H570" s="11">
        <v>9</v>
      </c>
      <c r="I570" s="20" t="s">
        <v>259</v>
      </c>
      <c r="J570" s="11" t="s">
        <v>261</v>
      </c>
      <c r="K570" s="11" t="s">
        <v>3037</v>
      </c>
      <c r="L570" s="11">
        <v>2</v>
      </c>
    </row>
    <row r="571" spans="1:12">
      <c r="A571" s="11" t="s">
        <v>1073</v>
      </c>
      <c r="D571" s="11" t="s">
        <v>260</v>
      </c>
      <c r="E571" s="19" t="s">
        <v>1323</v>
      </c>
      <c r="F571" s="10">
        <v>42036</v>
      </c>
      <c r="G571" s="10">
        <v>44958</v>
      </c>
      <c r="H571" s="11">
        <v>9</v>
      </c>
      <c r="I571" s="20" t="s">
        <v>259</v>
      </c>
      <c r="J571" s="11" t="s">
        <v>261</v>
      </c>
      <c r="K571" s="11" t="s">
        <v>3037</v>
      </c>
      <c r="L571" s="11">
        <v>2</v>
      </c>
    </row>
    <row r="572" spans="1:12">
      <c r="A572" s="11" t="s">
        <v>1074</v>
      </c>
      <c r="D572" s="11" t="s">
        <v>260</v>
      </c>
      <c r="E572" s="19" t="s">
        <v>1324</v>
      </c>
      <c r="F572" s="10">
        <v>42036</v>
      </c>
      <c r="G572" s="10">
        <v>44958</v>
      </c>
      <c r="H572" s="11">
        <v>9</v>
      </c>
      <c r="I572" s="20" t="s">
        <v>259</v>
      </c>
      <c r="J572" s="11" t="s">
        <v>261</v>
      </c>
      <c r="K572" s="11" t="s">
        <v>3037</v>
      </c>
      <c r="L572" s="11">
        <v>2</v>
      </c>
    </row>
    <row r="573" spans="1:12">
      <c r="A573" s="11" t="s">
        <v>1075</v>
      </c>
      <c r="D573" s="11" t="s">
        <v>260</v>
      </c>
      <c r="E573" s="19" t="s">
        <v>1325</v>
      </c>
      <c r="F573" s="10">
        <v>42036</v>
      </c>
      <c r="G573" s="10">
        <v>44958</v>
      </c>
      <c r="H573" s="11">
        <v>9</v>
      </c>
      <c r="I573" s="20" t="s">
        <v>259</v>
      </c>
      <c r="J573" s="11" t="s">
        <v>261</v>
      </c>
      <c r="K573" s="11" t="s">
        <v>3037</v>
      </c>
      <c r="L573" s="11">
        <v>2</v>
      </c>
    </row>
    <row r="574" spans="1:12">
      <c r="A574" s="11" t="s">
        <v>1076</v>
      </c>
      <c r="D574" s="11" t="s">
        <v>260</v>
      </c>
      <c r="E574" s="19" t="s">
        <v>1326</v>
      </c>
      <c r="F574" s="10">
        <v>42036</v>
      </c>
      <c r="G574" s="10">
        <v>44958</v>
      </c>
      <c r="H574" s="11">
        <v>9</v>
      </c>
      <c r="I574" s="20" t="s">
        <v>259</v>
      </c>
      <c r="J574" s="11" t="s">
        <v>261</v>
      </c>
      <c r="K574" s="11" t="s">
        <v>3037</v>
      </c>
      <c r="L574" s="11">
        <v>2</v>
      </c>
    </row>
    <row r="575" spans="1:12">
      <c r="A575" s="11" t="s">
        <v>1077</v>
      </c>
      <c r="D575" s="11" t="s">
        <v>260</v>
      </c>
      <c r="E575" s="19" t="s">
        <v>1327</v>
      </c>
      <c r="F575" s="10">
        <v>42036</v>
      </c>
      <c r="G575" s="10">
        <v>44958</v>
      </c>
      <c r="H575" s="11">
        <v>9</v>
      </c>
      <c r="I575" s="20" t="s">
        <v>259</v>
      </c>
      <c r="J575" s="11" t="s">
        <v>261</v>
      </c>
      <c r="K575" s="11" t="s">
        <v>3037</v>
      </c>
      <c r="L575" s="11">
        <v>2</v>
      </c>
    </row>
    <row r="576" spans="1:12">
      <c r="A576" s="11" t="s">
        <v>1078</v>
      </c>
      <c r="D576" s="11" t="s">
        <v>260</v>
      </c>
      <c r="E576" s="19" t="s">
        <v>1328</v>
      </c>
      <c r="F576" s="10">
        <v>42036</v>
      </c>
      <c r="G576" s="10">
        <v>44958</v>
      </c>
      <c r="H576" s="11">
        <v>9</v>
      </c>
      <c r="I576" s="20" t="s">
        <v>259</v>
      </c>
      <c r="J576" s="11" t="s">
        <v>261</v>
      </c>
      <c r="K576" s="11" t="s">
        <v>3037</v>
      </c>
      <c r="L576" s="11">
        <v>2</v>
      </c>
    </row>
    <row r="577" spans="1:12">
      <c r="A577" s="11" t="s">
        <v>1079</v>
      </c>
      <c r="D577" s="11" t="s">
        <v>260</v>
      </c>
      <c r="E577" s="19" t="s">
        <v>1329</v>
      </c>
      <c r="F577" s="10">
        <v>42036</v>
      </c>
      <c r="G577" s="10">
        <v>44958</v>
      </c>
      <c r="H577" s="11">
        <v>9</v>
      </c>
      <c r="I577" s="20" t="s">
        <v>259</v>
      </c>
      <c r="J577" s="11" t="s">
        <v>261</v>
      </c>
      <c r="K577" s="11" t="s">
        <v>3037</v>
      </c>
      <c r="L577" s="11">
        <v>2</v>
      </c>
    </row>
    <row r="578" spans="1:12">
      <c r="A578" s="11" t="s">
        <v>1080</v>
      </c>
      <c r="D578" s="11" t="s">
        <v>260</v>
      </c>
      <c r="E578" s="19" t="s">
        <v>1330</v>
      </c>
      <c r="F578" s="10">
        <v>42036</v>
      </c>
      <c r="G578" s="10">
        <v>44958</v>
      </c>
      <c r="H578" s="11">
        <v>9</v>
      </c>
      <c r="I578" s="20" t="s">
        <v>259</v>
      </c>
      <c r="J578" s="11" t="s">
        <v>261</v>
      </c>
      <c r="K578" s="11" t="s">
        <v>3037</v>
      </c>
      <c r="L578" s="11">
        <v>2</v>
      </c>
    </row>
    <row r="579" spans="1:12">
      <c r="A579" s="11" t="s">
        <v>1081</v>
      </c>
      <c r="D579" s="11" t="s">
        <v>260</v>
      </c>
      <c r="E579" s="19" t="s">
        <v>1331</v>
      </c>
      <c r="F579" s="10">
        <v>42036</v>
      </c>
      <c r="G579" s="10">
        <v>44958</v>
      </c>
      <c r="H579" s="11">
        <v>9</v>
      </c>
      <c r="I579" s="20" t="s">
        <v>259</v>
      </c>
      <c r="J579" s="11" t="s">
        <v>261</v>
      </c>
      <c r="K579" s="11" t="s">
        <v>3037</v>
      </c>
      <c r="L579" s="11">
        <v>2</v>
      </c>
    </row>
    <row r="580" spans="1:12">
      <c r="A580" s="11" t="s">
        <v>1082</v>
      </c>
      <c r="D580" s="11" t="s">
        <v>260</v>
      </c>
      <c r="E580" s="19" t="s">
        <v>1332</v>
      </c>
      <c r="F580" s="10">
        <v>42036</v>
      </c>
      <c r="G580" s="10">
        <v>44958</v>
      </c>
      <c r="H580" s="11">
        <v>9</v>
      </c>
      <c r="I580" s="20" t="s">
        <v>259</v>
      </c>
      <c r="J580" s="11" t="s">
        <v>261</v>
      </c>
      <c r="K580" s="11" t="s">
        <v>3037</v>
      </c>
      <c r="L580" s="11">
        <v>2</v>
      </c>
    </row>
    <row r="581" spans="1:12">
      <c r="A581" s="11" t="s">
        <v>1083</v>
      </c>
      <c r="D581" s="11" t="s">
        <v>260</v>
      </c>
      <c r="E581" s="19" t="s">
        <v>1333</v>
      </c>
      <c r="F581" s="10">
        <v>42036</v>
      </c>
      <c r="G581" s="10">
        <v>44958</v>
      </c>
      <c r="H581" s="11">
        <v>9</v>
      </c>
      <c r="I581" s="20" t="s">
        <v>259</v>
      </c>
      <c r="J581" s="11" t="s">
        <v>261</v>
      </c>
      <c r="K581" s="11" t="s">
        <v>3037</v>
      </c>
      <c r="L581" s="11">
        <v>2</v>
      </c>
    </row>
    <row r="582" spans="1:12">
      <c r="A582" s="11" t="s">
        <v>1084</v>
      </c>
      <c r="D582" s="11" t="s">
        <v>260</v>
      </c>
      <c r="E582" s="19" t="s">
        <v>1334</v>
      </c>
      <c r="F582" s="10">
        <v>42036</v>
      </c>
      <c r="G582" s="10">
        <v>44958</v>
      </c>
      <c r="H582" s="11">
        <v>9</v>
      </c>
      <c r="I582" s="20" t="s">
        <v>259</v>
      </c>
      <c r="J582" s="11" t="s">
        <v>261</v>
      </c>
      <c r="K582" s="11" t="s">
        <v>3037</v>
      </c>
      <c r="L582" s="11">
        <v>2</v>
      </c>
    </row>
    <row r="583" spans="1:12">
      <c r="A583" s="11" t="s">
        <v>1085</v>
      </c>
      <c r="D583" s="11" t="s">
        <v>260</v>
      </c>
      <c r="E583" s="19" t="s">
        <v>1335</v>
      </c>
      <c r="F583" s="10">
        <v>42036</v>
      </c>
      <c r="G583" s="10">
        <v>44958</v>
      </c>
      <c r="H583" s="11">
        <v>9</v>
      </c>
      <c r="I583" s="20" t="s">
        <v>259</v>
      </c>
      <c r="J583" s="11" t="s">
        <v>261</v>
      </c>
      <c r="K583" s="11" t="s">
        <v>3037</v>
      </c>
      <c r="L583" s="11">
        <v>2</v>
      </c>
    </row>
    <row r="584" spans="1:12">
      <c r="A584" s="11" t="s">
        <v>1086</v>
      </c>
      <c r="D584" s="11" t="s">
        <v>260</v>
      </c>
      <c r="E584" s="19" t="s">
        <v>1336</v>
      </c>
      <c r="F584" s="10">
        <v>42036</v>
      </c>
      <c r="G584" s="10">
        <v>44958</v>
      </c>
      <c r="H584" s="11">
        <v>9</v>
      </c>
      <c r="I584" s="20" t="s">
        <v>259</v>
      </c>
      <c r="J584" s="11" t="s">
        <v>261</v>
      </c>
      <c r="K584" s="11" t="s">
        <v>3037</v>
      </c>
      <c r="L584" s="11">
        <v>2</v>
      </c>
    </row>
    <row r="585" spans="1:12">
      <c r="A585" s="11" t="s">
        <v>1087</v>
      </c>
      <c r="D585" s="11" t="s">
        <v>260</v>
      </c>
      <c r="E585" s="19" t="s">
        <v>1337</v>
      </c>
      <c r="F585" s="10">
        <v>42036</v>
      </c>
      <c r="G585" s="10">
        <v>44958</v>
      </c>
      <c r="H585" s="11">
        <v>9</v>
      </c>
      <c r="I585" s="20" t="s">
        <v>259</v>
      </c>
      <c r="J585" s="11" t="s">
        <v>261</v>
      </c>
      <c r="K585" s="11" t="s">
        <v>3037</v>
      </c>
      <c r="L585" s="11">
        <v>2</v>
      </c>
    </row>
    <row r="586" spans="1:12">
      <c r="A586" s="11" t="s">
        <v>1088</v>
      </c>
      <c r="D586" s="11" t="s">
        <v>260</v>
      </c>
      <c r="E586" s="19" t="s">
        <v>1338</v>
      </c>
      <c r="F586" s="10">
        <v>42036</v>
      </c>
      <c r="G586" s="10">
        <v>44958</v>
      </c>
      <c r="H586" s="11">
        <v>9</v>
      </c>
      <c r="I586" s="20" t="s">
        <v>259</v>
      </c>
      <c r="J586" s="11" t="s">
        <v>261</v>
      </c>
      <c r="K586" s="11" t="s">
        <v>3037</v>
      </c>
      <c r="L586" s="11">
        <v>2</v>
      </c>
    </row>
    <row r="587" spans="1:12">
      <c r="A587" s="11" t="s">
        <v>1089</v>
      </c>
      <c r="D587" s="11" t="s">
        <v>260</v>
      </c>
      <c r="E587" s="19" t="s">
        <v>1339</v>
      </c>
      <c r="F587" s="10">
        <v>42036</v>
      </c>
      <c r="G587" s="10">
        <v>44958</v>
      </c>
      <c r="H587" s="11">
        <v>9</v>
      </c>
      <c r="I587" s="20" t="s">
        <v>259</v>
      </c>
      <c r="J587" s="11" t="s">
        <v>261</v>
      </c>
      <c r="K587" s="11" t="s">
        <v>3037</v>
      </c>
      <c r="L587" s="11">
        <v>2</v>
      </c>
    </row>
    <row r="588" spans="1:12">
      <c r="A588" s="11" t="s">
        <v>1090</v>
      </c>
      <c r="D588" s="11" t="s">
        <v>260</v>
      </c>
      <c r="E588" s="19" t="s">
        <v>1340</v>
      </c>
      <c r="F588" s="10">
        <v>42036</v>
      </c>
      <c r="G588" s="10">
        <v>44958</v>
      </c>
      <c r="H588" s="11">
        <v>9</v>
      </c>
      <c r="I588" s="11" t="s">
        <v>313</v>
      </c>
      <c r="J588" s="11" t="s">
        <v>314</v>
      </c>
      <c r="K588" s="11" t="s">
        <v>3037</v>
      </c>
      <c r="L588" s="11">
        <v>2</v>
      </c>
    </row>
    <row r="589" spans="1:12">
      <c r="A589" s="11" t="s">
        <v>1091</v>
      </c>
      <c r="D589" s="11" t="s">
        <v>260</v>
      </c>
      <c r="E589" s="19" t="s">
        <v>1341</v>
      </c>
      <c r="F589" s="10">
        <v>42036</v>
      </c>
      <c r="G589" s="10">
        <v>44958</v>
      </c>
      <c r="H589" s="11">
        <v>9</v>
      </c>
      <c r="I589" s="11" t="s">
        <v>313</v>
      </c>
      <c r="J589" s="11" t="s">
        <v>314</v>
      </c>
      <c r="K589" s="11" t="s">
        <v>3037</v>
      </c>
      <c r="L589" s="11">
        <v>2</v>
      </c>
    </row>
    <row r="590" spans="1:12">
      <c r="A590" s="11" t="s">
        <v>1092</v>
      </c>
      <c r="D590" s="11" t="s">
        <v>260</v>
      </c>
      <c r="E590" s="19" t="s">
        <v>1342</v>
      </c>
      <c r="F590" s="10">
        <v>42036</v>
      </c>
      <c r="G590" s="10">
        <v>44958</v>
      </c>
      <c r="H590" s="11">
        <v>9</v>
      </c>
      <c r="I590" s="11" t="s">
        <v>313</v>
      </c>
      <c r="J590" s="11" t="s">
        <v>314</v>
      </c>
      <c r="K590" s="11" t="s">
        <v>3037</v>
      </c>
      <c r="L590" s="11">
        <v>2</v>
      </c>
    </row>
    <row r="591" spans="1:12">
      <c r="A591" s="11" t="s">
        <v>1093</v>
      </c>
      <c r="D591" s="11" t="s">
        <v>260</v>
      </c>
      <c r="E591" s="19" t="s">
        <v>1343</v>
      </c>
      <c r="F591" s="10">
        <v>42036</v>
      </c>
      <c r="G591" s="10">
        <v>44958</v>
      </c>
      <c r="H591" s="11">
        <v>9</v>
      </c>
      <c r="I591" s="20" t="s">
        <v>259</v>
      </c>
      <c r="J591" s="11" t="s">
        <v>261</v>
      </c>
      <c r="K591" s="11" t="s">
        <v>3037</v>
      </c>
      <c r="L591" s="11">
        <v>2</v>
      </c>
    </row>
    <row r="592" spans="1:12">
      <c r="A592" s="11" t="s">
        <v>1094</v>
      </c>
      <c r="D592" s="11" t="s">
        <v>260</v>
      </c>
      <c r="E592" s="19" t="s">
        <v>1344</v>
      </c>
      <c r="F592" s="10">
        <v>42036</v>
      </c>
      <c r="G592" s="10">
        <v>44958</v>
      </c>
      <c r="H592" s="11">
        <v>9</v>
      </c>
      <c r="I592" s="20" t="s">
        <v>259</v>
      </c>
      <c r="J592" s="11" t="s">
        <v>261</v>
      </c>
      <c r="K592" s="11" t="s">
        <v>3037</v>
      </c>
      <c r="L592" s="11">
        <v>2</v>
      </c>
    </row>
    <row r="593" spans="1:12">
      <c r="A593" s="11" t="s">
        <v>1095</v>
      </c>
      <c r="D593" s="11" t="s">
        <v>260</v>
      </c>
      <c r="E593" s="19" t="s">
        <v>1345</v>
      </c>
      <c r="F593" s="10">
        <v>42036</v>
      </c>
      <c r="G593" s="10">
        <v>44958</v>
      </c>
      <c r="H593" s="11">
        <v>9</v>
      </c>
      <c r="I593" s="20" t="s">
        <v>259</v>
      </c>
      <c r="J593" s="11" t="s">
        <v>261</v>
      </c>
      <c r="K593" s="11" t="s">
        <v>3037</v>
      </c>
      <c r="L593" s="11">
        <v>2</v>
      </c>
    </row>
    <row r="594" spans="1:12">
      <c r="A594" s="11" t="s">
        <v>1096</v>
      </c>
      <c r="D594" s="11" t="s">
        <v>260</v>
      </c>
      <c r="E594" s="19" t="s">
        <v>1346</v>
      </c>
      <c r="F594" s="10">
        <v>42036</v>
      </c>
      <c r="G594" s="10">
        <v>44958</v>
      </c>
      <c r="H594" s="11">
        <v>9</v>
      </c>
      <c r="I594" s="20" t="s">
        <v>259</v>
      </c>
      <c r="J594" s="11" t="s">
        <v>261</v>
      </c>
      <c r="K594" s="11" t="s">
        <v>3037</v>
      </c>
      <c r="L594" s="11">
        <v>2</v>
      </c>
    </row>
    <row r="595" spans="1:12">
      <c r="A595" s="11" t="s">
        <v>1097</v>
      </c>
      <c r="D595" s="11" t="s">
        <v>260</v>
      </c>
      <c r="E595" s="19" t="s">
        <v>1347</v>
      </c>
      <c r="F595" s="10">
        <v>42036</v>
      </c>
      <c r="G595" s="10">
        <v>44958</v>
      </c>
      <c r="H595" s="11">
        <v>9</v>
      </c>
      <c r="I595" s="20" t="s">
        <v>259</v>
      </c>
      <c r="J595" s="11" t="s">
        <v>261</v>
      </c>
      <c r="K595" s="11" t="s">
        <v>3037</v>
      </c>
      <c r="L595" s="11">
        <v>2</v>
      </c>
    </row>
    <row r="596" spans="1:12">
      <c r="A596" s="11" t="s">
        <v>1098</v>
      </c>
      <c r="D596" s="11" t="s">
        <v>260</v>
      </c>
      <c r="E596" s="19" t="s">
        <v>1348</v>
      </c>
      <c r="F596" s="10">
        <v>42036</v>
      </c>
      <c r="G596" s="10">
        <v>44958</v>
      </c>
      <c r="H596" s="11">
        <v>9</v>
      </c>
      <c r="I596" s="20" t="s">
        <v>259</v>
      </c>
      <c r="J596" s="11" t="s">
        <v>261</v>
      </c>
      <c r="K596" s="11" t="s">
        <v>3037</v>
      </c>
      <c r="L596" s="11">
        <v>2</v>
      </c>
    </row>
    <row r="597" spans="1:12">
      <c r="A597" s="11" t="s">
        <v>1099</v>
      </c>
      <c r="D597" s="11" t="s">
        <v>260</v>
      </c>
      <c r="E597" s="19" t="s">
        <v>1349</v>
      </c>
      <c r="F597" s="10">
        <v>42036</v>
      </c>
      <c r="G597" s="10">
        <v>44958</v>
      </c>
      <c r="H597" s="11">
        <v>9</v>
      </c>
      <c r="I597" s="20" t="s">
        <v>259</v>
      </c>
      <c r="J597" s="11" t="s">
        <v>261</v>
      </c>
      <c r="K597" s="11" t="s">
        <v>3037</v>
      </c>
      <c r="L597" s="11">
        <v>2</v>
      </c>
    </row>
    <row r="598" spans="1:12">
      <c r="A598" s="11" t="s">
        <v>1100</v>
      </c>
      <c r="D598" s="11" t="s">
        <v>260</v>
      </c>
      <c r="E598" s="19" t="s">
        <v>1350</v>
      </c>
      <c r="F598" s="10">
        <v>42036</v>
      </c>
      <c r="G598" s="10">
        <v>44958</v>
      </c>
      <c r="H598" s="11">
        <v>9</v>
      </c>
      <c r="I598" s="20" t="s">
        <v>259</v>
      </c>
      <c r="J598" s="11" t="s">
        <v>261</v>
      </c>
      <c r="K598" s="11" t="s">
        <v>3037</v>
      </c>
      <c r="L598" s="11">
        <v>2</v>
      </c>
    </row>
    <row r="599" spans="1:12">
      <c r="A599" s="11" t="s">
        <v>1101</v>
      </c>
      <c r="D599" s="11" t="s">
        <v>260</v>
      </c>
      <c r="E599" s="19" t="s">
        <v>1351</v>
      </c>
      <c r="F599" s="10">
        <v>42036</v>
      </c>
      <c r="G599" s="10">
        <v>44958</v>
      </c>
      <c r="H599" s="11">
        <v>9</v>
      </c>
      <c r="I599" s="20" t="s">
        <v>259</v>
      </c>
      <c r="J599" s="11" t="s">
        <v>261</v>
      </c>
      <c r="K599" s="11" t="s">
        <v>3037</v>
      </c>
      <c r="L599" s="11">
        <v>2</v>
      </c>
    </row>
    <row r="600" spans="1:12">
      <c r="A600" s="11" t="s">
        <v>1102</v>
      </c>
      <c r="D600" s="11" t="s">
        <v>260</v>
      </c>
      <c r="E600" s="19" t="s">
        <v>1352</v>
      </c>
      <c r="F600" s="10">
        <v>42036</v>
      </c>
      <c r="G600" s="10">
        <v>44958</v>
      </c>
      <c r="H600" s="11">
        <v>9</v>
      </c>
      <c r="I600" s="20" t="s">
        <v>259</v>
      </c>
      <c r="J600" s="11" t="s">
        <v>261</v>
      </c>
      <c r="K600" s="11" t="s">
        <v>3037</v>
      </c>
      <c r="L600" s="11">
        <v>2</v>
      </c>
    </row>
    <row r="601" spans="1:12">
      <c r="A601" s="11" t="s">
        <v>1103</v>
      </c>
      <c r="D601" s="11" t="s">
        <v>260</v>
      </c>
      <c r="E601" s="19" t="s">
        <v>1353</v>
      </c>
      <c r="F601" s="10">
        <v>42036</v>
      </c>
      <c r="G601" s="10">
        <v>44958</v>
      </c>
      <c r="H601" s="11">
        <v>9</v>
      </c>
      <c r="I601" s="20" t="s">
        <v>259</v>
      </c>
      <c r="J601" s="11" t="s">
        <v>261</v>
      </c>
      <c r="K601" s="11" t="s">
        <v>3037</v>
      </c>
      <c r="L601" s="11">
        <v>2</v>
      </c>
    </row>
    <row r="602" spans="1:12">
      <c r="A602" s="11" t="s">
        <v>1104</v>
      </c>
      <c r="D602" s="11" t="s">
        <v>260</v>
      </c>
      <c r="E602" s="19" t="s">
        <v>1354</v>
      </c>
      <c r="F602" s="10">
        <v>42036</v>
      </c>
      <c r="G602" s="10">
        <v>44958</v>
      </c>
      <c r="H602" s="11">
        <v>9</v>
      </c>
      <c r="I602" s="20" t="s">
        <v>259</v>
      </c>
      <c r="J602" s="11" t="s">
        <v>261</v>
      </c>
      <c r="K602" s="11" t="s">
        <v>3037</v>
      </c>
      <c r="L602" s="11">
        <v>2</v>
      </c>
    </row>
    <row r="603" spans="1:12">
      <c r="A603" s="11" t="s">
        <v>1105</v>
      </c>
      <c r="D603" s="11" t="s">
        <v>260</v>
      </c>
      <c r="E603" s="19" t="s">
        <v>1355</v>
      </c>
      <c r="F603" s="10">
        <v>42036</v>
      </c>
      <c r="G603" s="10">
        <v>44958</v>
      </c>
      <c r="H603" s="11">
        <v>9</v>
      </c>
      <c r="I603" s="20" t="s">
        <v>259</v>
      </c>
      <c r="J603" s="11" t="s">
        <v>261</v>
      </c>
      <c r="K603" s="11" t="s">
        <v>3037</v>
      </c>
      <c r="L603" s="11">
        <v>2</v>
      </c>
    </row>
    <row r="604" spans="1:12">
      <c r="A604" s="11" t="s">
        <v>1106</v>
      </c>
      <c r="D604" s="11" t="s">
        <v>260</v>
      </c>
      <c r="E604" s="19" t="s">
        <v>1356</v>
      </c>
      <c r="F604" s="10">
        <v>42036</v>
      </c>
      <c r="G604" s="10">
        <v>44958</v>
      </c>
      <c r="H604" s="11">
        <v>9</v>
      </c>
      <c r="I604" s="20" t="s">
        <v>259</v>
      </c>
      <c r="J604" s="11" t="s">
        <v>261</v>
      </c>
      <c r="K604" s="11" t="s">
        <v>3037</v>
      </c>
      <c r="L604" s="11">
        <v>2</v>
      </c>
    </row>
    <row r="605" spans="1:12">
      <c r="A605" s="11" t="s">
        <v>1107</v>
      </c>
      <c r="D605" s="11" t="s">
        <v>260</v>
      </c>
      <c r="E605" s="19" t="s">
        <v>1357</v>
      </c>
      <c r="F605" s="10">
        <v>42036</v>
      </c>
      <c r="G605" s="10">
        <v>44958</v>
      </c>
      <c r="H605" s="11">
        <v>9</v>
      </c>
      <c r="I605" s="20" t="s">
        <v>259</v>
      </c>
      <c r="J605" s="11" t="s">
        <v>261</v>
      </c>
      <c r="K605" s="11" t="s">
        <v>3037</v>
      </c>
      <c r="L605" s="11">
        <v>2</v>
      </c>
    </row>
    <row r="606" spans="1:12">
      <c r="A606" s="11" t="s">
        <v>1108</v>
      </c>
      <c r="D606" s="11" t="s">
        <v>260</v>
      </c>
      <c r="E606" s="19" t="s">
        <v>1358</v>
      </c>
      <c r="F606" s="10">
        <v>42036</v>
      </c>
      <c r="G606" s="10">
        <v>44958</v>
      </c>
      <c r="H606" s="11">
        <v>9</v>
      </c>
      <c r="I606" s="20" t="s">
        <v>259</v>
      </c>
      <c r="J606" s="11" t="s">
        <v>261</v>
      </c>
      <c r="K606" s="11" t="s">
        <v>3037</v>
      </c>
      <c r="L606" s="11">
        <v>2</v>
      </c>
    </row>
    <row r="607" spans="1:12">
      <c r="A607" s="11" t="s">
        <v>1109</v>
      </c>
      <c r="D607" s="11" t="s">
        <v>260</v>
      </c>
      <c r="E607" s="19" t="s">
        <v>1359</v>
      </c>
      <c r="F607" s="10">
        <v>42036</v>
      </c>
      <c r="G607" s="10">
        <v>44958</v>
      </c>
      <c r="H607" s="11">
        <v>9</v>
      </c>
      <c r="I607" s="20" t="s">
        <v>259</v>
      </c>
      <c r="J607" s="11" t="s">
        <v>261</v>
      </c>
      <c r="K607" s="11" t="s">
        <v>3037</v>
      </c>
      <c r="L607" s="11">
        <v>2</v>
      </c>
    </row>
    <row r="608" spans="1:12">
      <c r="A608" s="11" t="s">
        <v>1110</v>
      </c>
      <c r="D608" s="11" t="s">
        <v>260</v>
      </c>
      <c r="E608" s="19" t="s">
        <v>1360</v>
      </c>
      <c r="F608" s="10">
        <v>42036</v>
      </c>
      <c r="G608" s="10">
        <v>44958</v>
      </c>
      <c r="H608" s="11">
        <v>9</v>
      </c>
      <c r="I608" s="20" t="s">
        <v>259</v>
      </c>
      <c r="J608" s="11" t="s">
        <v>261</v>
      </c>
      <c r="K608" s="11" t="s">
        <v>3037</v>
      </c>
      <c r="L608" s="11">
        <v>2</v>
      </c>
    </row>
    <row r="609" spans="1:12">
      <c r="A609" s="11" t="s">
        <v>1111</v>
      </c>
      <c r="D609" s="11" t="s">
        <v>260</v>
      </c>
      <c r="E609" s="19" t="s">
        <v>1361</v>
      </c>
      <c r="F609" s="10">
        <v>42036</v>
      </c>
      <c r="G609" s="10">
        <v>44958</v>
      </c>
      <c r="H609" s="11">
        <v>9</v>
      </c>
      <c r="I609" s="20" t="s">
        <v>259</v>
      </c>
      <c r="J609" s="11" t="s">
        <v>261</v>
      </c>
      <c r="K609" s="11" t="s">
        <v>3037</v>
      </c>
      <c r="L609" s="11">
        <v>2</v>
      </c>
    </row>
    <row r="610" spans="1:12">
      <c r="A610" s="11" t="s">
        <v>1112</v>
      </c>
      <c r="D610" s="11" t="s">
        <v>260</v>
      </c>
      <c r="E610" s="19" t="s">
        <v>1362</v>
      </c>
      <c r="F610" s="10">
        <v>42036</v>
      </c>
      <c r="G610" s="10">
        <v>44958</v>
      </c>
      <c r="H610" s="11">
        <v>9</v>
      </c>
      <c r="I610" s="20" t="s">
        <v>259</v>
      </c>
      <c r="J610" s="11" t="s">
        <v>261</v>
      </c>
      <c r="K610" s="11" t="s">
        <v>3037</v>
      </c>
      <c r="L610" s="11">
        <v>2</v>
      </c>
    </row>
    <row r="611" spans="1:12">
      <c r="A611" s="11" t="s">
        <v>1113</v>
      </c>
      <c r="D611" s="11" t="s">
        <v>260</v>
      </c>
      <c r="E611" s="19" t="s">
        <v>1363</v>
      </c>
      <c r="F611" s="10">
        <v>42036</v>
      </c>
      <c r="G611" s="10">
        <v>44958</v>
      </c>
      <c r="H611" s="11">
        <v>9</v>
      </c>
      <c r="I611" s="20" t="s">
        <v>259</v>
      </c>
      <c r="J611" s="11" t="s">
        <v>261</v>
      </c>
      <c r="K611" s="11" t="s">
        <v>3037</v>
      </c>
      <c r="L611" s="11">
        <v>2</v>
      </c>
    </row>
    <row r="612" spans="1:12">
      <c r="A612" s="11" t="s">
        <v>1114</v>
      </c>
      <c r="D612" s="11" t="s">
        <v>260</v>
      </c>
      <c r="E612" s="19" t="s">
        <v>1364</v>
      </c>
      <c r="F612" s="10">
        <v>42036</v>
      </c>
      <c r="G612" s="10">
        <v>44958</v>
      </c>
      <c r="H612" s="11">
        <v>9</v>
      </c>
      <c r="I612" s="20" t="s">
        <v>259</v>
      </c>
      <c r="J612" s="11" t="s">
        <v>261</v>
      </c>
      <c r="K612" s="11" t="s">
        <v>3037</v>
      </c>
      <c r="L612" s="11">
        <v>2</v>
      </c>
    </row>
    <row r="613" spans="1:12">
      <c r="A613" s="11" t="s">
        <v>1115</v>
      </c>
      <c r="D613" s="11" t="s">
        <v>260</v>
      </c>
      <c r="E613" s="19" t="s">
        <v>1365</v>
      </c>
      <c r="F613" s="10">
        <v>42036</v>
      </c>
      <c r="G613" s="10">
        <v>44958</v>
      </c>
      <c r="H613" s="11">
        <v>9</v>
      </c>
      <c r="I613" s="20" t="s">
        <v>259</v>
      </c>
      <c r="J613" s="11" t="s">
        <v>261</v>
      </c>
      <c r="K613" s="11" t="s">
        <v>3037</v>
      </c>
      <c r="L613" s="11">
        <v>2</v>
      </c>
    </row>
    <row r="614" spans="1:12">
      <c r="A614" s="11" t="s">
        <v>1116</v>
      </c>
      <c r="D614" s="11" t="s">
        <v>260</v>
      </c>
      <c r="E614" s="19" t="s">
        <v>1366</v>
      </c>
      <c r="F614" s="10">
        <v>42036</v>
      </c>
      <c r="G614" s="10">
        <v>44958</v>
      </c>
      <c r="H614" s="11">
        <v>9</v>
      </c>
      <c r="I614" s="20" t="s">
        <v>259</v>
      </c>
      <c r="J614" s="11" t="s">
        <v>261</v>
      </c>
      <c r="K614" s="11" t="s">
        <v>3037</v>
      </c>
      <c r="L614" s="11">
        <v>2</v>
      </c>
    </row>
    <row r="615" spans="1:12">
      <c r="A615" s="11" t="s">
        <v>1117</v>
      </c>
      <c r="D615" s="11" t="s">
        <v>260</v>
      </c>
      <c r="E615" s="19" t="s">
        <v>1367</v>
      </c>
      <c r="F615" s="10">
        <v>42036</v>
      </c>
      <c r="G615" s="10">
        <v>44958</v>
      </c>
      <c r="H615" s="11">
        <v>9</v>
      </c>
      <c r="I615" s="20" t="s">
        <v>259</v>
      </c>
      <c r="J615" s="11" t="s">
        <v>261</v>
      </c>
      <c r="K615" s="11" t="s">
        <v>3037</v>
      </c>
      <c r="L615" s="11">
        <v>2</v>
      </c>
    </row>
    <row r="616" spans="1:12">
      <c r="A616" s="11" t="s">
        <v>1118</v>
      </c>
      <c r="D616" s="11" t="s">
        <v>260</v>
      </c>
      <c r="E616" s="19" t="s">
        <v>1368</v>
      </c>
      <c r="F616" s="10">
        <v>42036</v>
      </c>
      <c r="G616" s="10">
        <v>44958</v>
      </c>
      <c r="H616" s="11">
        <v>9</v>
      </c>
      <c r="I616" s="20" t="s">
        <v>259</v>
      </c>
      <c r="J616" s="11" t="s">
        <v>261</v>
      </c>
      <c r="K616" s="11" t="s">
        <v>3037</v>
      </c>
      <c r="L616" s="11">
        <v>2</v>
      </c>
    </row>
    <row r="617" spans="1:12">
      <c r="A617" s="11" t="s">
        <v>1119</v>
      </c>
      <c r="D617" s="11" t="s">
        <v>260</v>
      </c>
      <c r="E617" s="19" t="s">
        <v>1369</v>
      </c>
      <c r="F617" s="10">
        <v>42036</v>
      </c>
      <c r="G617" s="10">
        <v>44958</v>
      </c>
      <c r="H617" s="11">
        <v>9</v>
      </c>
      <c r="I617" s="20" t="s">
        <v>259</v>
      </c>
      <c r="J617" s="11" t="s">
        <v>261</v>
      </c>
      <c r="K617" s="11" t="s">
        <v>3037</v>
      </c>
      <c r="L617" s="11">
        <v>2</v>
      </c>
    </row>
    <row r="618" spans="1:12">
      <c r="A618" s="11" t="s">
        <v>1120</v>
      </c>
      <c r="D618" s="11" t="s">
        <v>260</v>
      </c>
      <c r="E618" s="19" t="s">
        <v>1370</v>
      </c>
      <c r="F618" s="10">
        <v>42036</v>
      </c>
      <c r="G618" s="10">
        <v>44958</v>
      </c>
      <c r="H618" s="11">
        <v>9</v>
      </c>
      <c r="I618" s="20" t="s">
        <v>259</v>
      </c>
      <c r="J618" s="11" t="s">
        <v>261</v>
      </c>
      <c r="K618" s="11" t="s">
        <v>3037</v>
      </c>
      <c r="L618" s="11">
        <v>2</v>
      </c>
    </row>
    <row r="619" spans="1:12">
      <c r="A619" s="11" t="s">
        <v>1121</v>
      </c>
      <c r="D619" s="11" t="s">
        <v>260</v>
      </c>
      <c r="E619" s="19" t="s">
        <v>1371</v>
      </c>
      <c r="F619" s="10">
        <v>42036</v>
      </c>
      <c r="G619" s="10">
        <v>44958</v>
      </c>
      <c r="H619" s="11">
        <v>9</v>
      </c>
      <c r="I619" s="20" t="s">
        <v>259</v>
      </c>
      <c r="J619" s="11" t="s">
        <v>261</v>
      </c>
      <c r="K619" s="11" t="s">
        <v>3037</v>
      </c>
      <c r="L619" s="11">
        <v>2</v>
      </c>
    </row>
    <row r="620" spans="1:12">
      <c r="A620" s="11" t="s">
        <v>1122</v>
      </c>
      <c r="D620" s="11" t="s">
        <v>260</v>
      </c>
      <c r="E620" s="19" t="s">
        <v>1372</v>
      </c>
      <c r="F620" s="10">
        <v>42036</v>
      </c>
      <c r="G620" s="10">
        <v>44958</v>
      </c>
      <c r="H620" s="11">
        <v>9</v>
      </c>
      <c r="I620" s="20" t="s">
        <v>259</v>
      </c>
      <c r="J620" s="11" t="s">
        <v>261</v>
      </c>
      <c r="K620" s="11" t="s">
        <v>3037</v>
      </c>
      <c r="L620" s="11">
        <v>2</v>
      </c>
    </row>
    <row r="621" spans="1:12">
      <c r="A621" s="11" t="s">
        <v>1123</v>
      </c>
      <c r="D621" s="11" t="s">
        <v>260</v>
      </c>
      <c r="E621" s="19" t="s">
        <v>1373</v>
      </c>
      <c r="F621" s="10">
        <v>42036</v>
      </c>
      <c r="G621" s="10">
        <v>44958</v>
      </c>
      <c r="H621" s="11">
        <v>9</v>
      </c>
      <c r="I621" s="20" t="s">
        <v>259</v>
      </c>
      <c r="J621" s="11" t="s">
        <v>261</v>
      </c>
      <c r="K621" s="11" t="s">
        <v>3037</v>
      </c>
      <c r="L621" s="11">
        <v>2</v>
      </c>
    </row>
    <row r="622" spans="1:12">
      <c r="A622" s="11" t="s">
        <v>1124</v>
      </c>
      <c r="D622" s="11" t="s">
        <v>260</v>
      </c>
      <c r="E622" s="19" t="s">
        <v>1374</v>
      </c>
      <c r="F622" s="10">
        <v>42036</v>
      </c>
      <c r="G622" s="10">
        <v>44958</v>
      </c>
      <c r="H622" s="11">
        <v>9</v>
      </c>
      <c r="I622" s="20" t="s">
        <v>259</v>
      </c>
      <c r="J622" s="11" t="s">
        <v>261</v>
      </c>
      <c r="K622" s="11" t="s">
        <v>3037</v>
      </c>
      <c r="L622" s="11">
        <v>2</v>
      </c>
    </row>
    <row r="623" spans="1:12">
      <c r="A623" s="11" t="s">
        <v>1125</v>
      </c>
      <c r="D623" s="11" t="s">
        <v>260</v>
      </c>
      <c r="E623" s="19" t="s">
        <v>1375</v>
      </c>
      <c r="F623" s="10">
        <v>42036</v>
      </c>
      <c r="G623" s="10">
        <v>44958</v>
      </c>
      <c r="H623" s="11">
        <v>9</v>
      </c>
      <c r="I623" s="20" t="s">
        <v>259</v>
      </c>
      <c r="J623" s="11" t="s">
        <v>261</v>
      </c>
      <c r="K623" s="11" t="s">
        <v>3037</v>
      </c>
      <c r="L623" s="11">
        <v>2</v>
      </c>
    </row>
    <row r="624" spans="1:12">
      <c r="A624" s="11" t="s">
        <v>1126</v>
      </c>
      <c r="D624" s="11" t="s">
        <v>260</v>
      </c>
      <c r="E624" s="19" t="s">
        <v>1376</v>
      </c>
      <c r="F624" s="10">
        <v>42036</v>
      </c>
      <c r="G624" s="10">
        <v>44958</v>
      </c>
      <c r="H624" s="11">
        <v>9</v>
      </c>
      <c r="I624" s="20" t="s">
        <v>259</v>
      </c>
      <c r="J624" s="11" t="s">
        <v>261</v>
      </c>
      <c r="K624" s="11" t="s">
        <v>3037</v>
      </c>
      <c r="L624" s="11">
        <v>2</v>
      </c>
    </row>
    <row r="625" spans="1:12">
      <c r="A625" s="11" t="s">
        <v>1127</v>
      </c>
      <c r="D625" s="11" t="s">
        <v>260</v>
      </c>
      <c r="E625" s="19" t="s">
        <v>1377</v>
      </c>
      <c r="F625" s="10">
        <v>42036</v>
      </c>
      <c r="G625" s="10">
        <v>44958</v>
      </c>
      <c r="H625" s="11">
        <v>9</v>
      </c>
      <c r="I625" s="20" t="s">
        <v>259</v>
      </c>
      <c r="J625" s="11" t="s">
        <v>261</v>
      </c>
      <c r="K625" s="11" t="s">
        <v>3037</v>
      </c>
      <c r="L625" s="11">
        <v>2</v>
      </c>
    </row>
    <row r="626" spans="1:12">
      <c r="A626" s="11" t="s">
        <v>1128</v>
      </c>
      <c r="D626" s="11" t="s">
        <v>260</v>
      </c>
      <c r="E626" s="19" t="s">
        <v>1378</v>
      </c>
      <c r="F626" s="10">
        <v>42036</v>
      </c>
      <c r="G626" s="10">
        <v>44958</v>
      </c>
      <c r="H626" s="11">
        <v>9</v>
      </c>
      <c r="I626" s="20" t="s">
        <v>259</v>
      </c>
      <c r="J626" s="11" t="s">
        <v>261</v>
      </c>
      <c r="K626" s="11" t="s">
        <v>3037</v>
      </c>
      <c r="L626" s="11">
        <v>2</v>
      </c>
    </row>
    <row r="627" spans="1:12">
      <c r="A627" s="11" t="s">
        <v>1129</v>
      </c>
      <c r="D627" s="11" t="s">
        <v>260</v>
      </c>
      <c r="E627" s="19" t="s">
        <v>1379</v>
      </c>
      <c r="F627" s="10">
        <v>42036</v>
      </c>
      <c r="G627" s="10">
        <v>44958</v>
      </c>
      <c r="H627" s="11">
        <v>9</v>
      </c>
      <c r="I627" s="20" t="s">
        <v>259</v>
      </c>
      <c r="J627" s="11" t="s">
        <v>261</v>
      </c>
      <c r="K627" s="11" t="s">
        <v>3037</v>
      </c>
      <c r="L627" s="11">
        <v>2</v>
      </c>
    </row>
    <row r="628" spans="1:12">
      <c r="A628" s="11" t="s">
        <v>1130</v>
      </c>
      <c r="D628" s="11" t="s">
        <v>260</v>
      </c>
      <c r="E628" s="19" t="s">
        <v>1380</v>
      </c>
      <c r="F628" s="10">
        <v>42036</v>
      </c>
      <c r="G628" s="10">
        <v>44958</v>
      </c>
      <c r="H628" s="11">
        <v>9</v>
      </c>
      <c r="I628" s="20" t="s">
        <v>259</v>
      </c>
      <c r="J628" s="11" t="s">
        <v>261</v>
      </c>
      <c r="K628" s="11" t="s">
        <v>3037</v>
      </c>
      <c r="L628" s="11">
        <v>2</v>
      </c>
    </row>
    <row r="629" spans="1:12">
      <c r="A629" s="11" t="s">
        <v>1131</v>
      </c>
      <c r="D629" s="11" t="s">
        <v>260</v>
      </c>
      <c r="E629" s="19" t="s">
        <v>1381</v>
      </c>
      <c r="F629" s="10">
        <v>42036</v>
      </c>
      <c r="G629" s="10">
        <v>44958</v>
      </c>
      <c r="H629" s="11">
        <v>9</v>
      </c>
      <c r="I629" s="20" t="s">
        <v>259</v>
      </c>
      <c r="J629" s="11" t="s">
        <v>261</v>
      </c>
      <c r="K629" s="11" t="s">
        <v>3037</v>
      </c>
      <c r="L629" s="11">
        <v>2</v>
      </c>
    </row>
    <row r="630" spans="1:12">
      <c r="A630" s="11" t="s">
        <v>1132</v>
      </c>
      <c r="D630" s="11" t="s">
        <v>260</v>
      </c>
      <c r="E630" s="19" t="s">
        <v>1382</v>
      </c>
      <c r="F630" s="10">
        <v>42036</v>
      </c>
      <c r="G630" s="10">
        <v>44958</v>
      </c>
      <c r="H630" s="11">
        <v>9</v>
      </c>
      <c r="I630" s="20" t="s">
        <v>259</v>
      </c>
      <c r="J630" s="11" t="s">
        <v>261</v>
      </c>
      <c r="K630" s="11" t="s">
        <v>3037</v>
      </c>
      <c r="L630" s="11">
        <v>2</v>
      </c>
    </row>
    <row r="631" spans="1:12">
      <c r="A631" s="11" t="s">
        <v>1133</v>
      </c>
      <c r="D631" s="11" t="s">
        <v>260</v>
      </c>
      <c r="E631" s="19" t="s">
        <v>1383</v>
      </c>
      <c r="F631" s="10">
        <v>42036</v>
      </c>
      <c r="G631" s="10">
        <v>44958</v>
      </c>
      <c r="H631" s="11">
        <v>9</v>
      </c>
      <c r="I631" s="20" t="s">
        <v>259</v>
      </c>
      <c r="J631" s="11" t="s">
        <v>261</v>
      </c>
      <c r="K631" s="11" t="s">
        <v>3037</v>
      </c>
      <c r="L631" s="11">
        <v>2</v>
      </c>
    </row>
    <row r="632" spans="1:12">
      <c r="A632" s="11" t="s">
        <v>1134</v>
      </c>
      <c r="D632" s="11" t="s">
        <v>260</v>
      </c>
      <c r="E632" s="19" t="s">
        <v>1384</v>
      </c>
      <c r="F632" s="10">
        <v>42036</v>
      </c>
      <c r="G632" s="10">
        <v>44958</v>
      </c>
      <c r="H632" s="11">
        <v>9</v>
      </c>
      <c r="I632" s="20" t="s">
        <v>259</v>
      </c>
      <c r="J632" s="11" t="s">
        <v>261</v>
      </c>
      <c r="K632" s="11" t="s">
        <v>3037</v>
      </c>
      <c r="L632" s="11">
        <v>2</v>
      </c>
    </row>
    <row r="633" spans="1:12">
      <c r="A633" s="11" t="s">
        <v>1135</v>
      </c>
      <c r="D633" s="11" t="s">
        <v>260</v>
      </c>
      <c r="E633" s="19" t="s">
        <v>1385</v>
      </c>
      <c r="F633" s="10">
        <v>42036</v>
      </c>
      <c r="G633" s="10">
        <v>44958</v>
      </c>
      <c r="H633" s="11">
        <v>9</v>
      </c>
      <c r="I633" s="20" t="s">
        <v>259</v>
      </c>
      <c r="J633" s="11" t="s">
        <v>261</v>
      </c>
      <c r="K633" s="11" t="s">
        <v>3037</v>
      </c>
      <c r="L633" s="11">
        <v>2</v>
      </c>
    </row>
    <row r="634" spans="1:12">
      <c r="A634" s="11" t="s">
        <v>1136</v>
      </c>
      <c r="D634" s="11" t="s">
        <v>260</v>
      </c>
      <c r="E634" s="19" t="s">
        <v>1386</v>
      </c>
      <c r="F634" s="10">
        <v>42036</v>
      </c>
      <c r="G634" s="10">
        <v>44958</v>
      </c>
      <c r="H634" s="11">
        <v>9</v>
      </c>
      <c r="I634" s="20" t="s">
        <v>259</v>
      </c>
      <c r="J634" s="11" t="s">
        <v>261</v>
      </c>
      <c r="K634" s="11" t="s">
        <v>3037</v>
      </c>
      <c r="L634" s="11">
        <v>2</v>
      </c>
    </row>
    <row r="635" spans="1:12">
      <c r="A635" s="11" t="s">
        <v>1137</v>
      </c>
      <c r="D635" s="11" t="s">
        <v>260</v>
      </c>
      <c r="E635" s="19" t="s">
        <v>1387</v>
      </c>
      <c r="F635" s="10">
        <v>42036</v>
      </c>
      <c r="G635" s="10">
        <v>44958</v>
      </c>
      <c r="H635" s="11">
        <v>9</v>
      </c>
      <c r="I635" s="20" t="s">
        <v>259</v>
      </c>
      <c r="J635" s="11" t="s">
        <v>261</v>
      </c>
      <c r="K635" s="11" t="s">
        <v>3037</v>
      </c>
      <c r="L635" s="11">
        <v>2</v>
      </c>
    </row>
    <row r="636" spans="1:12">
      <c r="A636" s="11" t="s">
        <v>1138</v>
      </c>
      <c r="D636" s="11" t="s">
        <v>260</v>
      </c>
      <c r="E636" s="19" t="s">
        <v>1388</v>
      </c>
      <c r="F636" s="10">
        <v>42036</v>
      </c>
      <c r="G636" s="10">
        <v>44958</v>
      </c>
      <c r="H636" s="11">
        <v>9</v>
      </c>
      <c r="I636" s="20" t="s">
        <v>259</v>
      </c>
      <c r="J636" s="11" t="s">
        <v>261</v>
      </c>
      <c r="K636" s="11" t="s">
        <v>3037</v>
      </c>
      <c r="L636" s="11">
        <v>2</v>
      </c>
    </row>
    <row r="637" spans="1:12">
      <c r="A637" s="11" t="s">
        <v>1139</v>
      </c>
      <c r="D637" s="11" t="s">
        <v>260</v>
      </c>
      <c r="E637" s="19" t="s">
        <v>1389</v>
      </c>
      <c r="F637" s="10">
        <v>42036</v>
      </c>
      <c r="G637" s="10">
        <v>44958</v>
      </c>
      <c r="H637" s="11">
        <v>9</v>
      </c>
      <c r="I637" s="20" t="s">
        <v>259</v>
      </c>
      <c r="J637" s="11" t="s">
        <v>261</v>
      </c>
      <c r="K637" s="11" t="s">
        <v>3037</v>
      </c>
      <c r="L637" s="11">
        <v>2</v>
      </c>
    </row>
    <row r="638" spans="1:12">
      <c r="A638" s="11" t="s">
        <v>1140</v>
      </c>
      <c r="D638" s="11" t="s">
        <v>260</v>
      </c>
      <c r="E638" s="19" t="s">
        <v>1390</v>
      </c>
      <c r="F638" s="10">
        <v>42036</v>
      </c>
      <c r="G638" s="10">
        <v>44958</v>
      </c>
      <c r="H638" s="11">
        <v>9</v>
      </c>
      <c r="I638" s="20" t="s">
        <v>259</v>
      </c>
      <c r="J638" s="11" t="s">
        <v>261</v>
      </c>
      <c r="K638" s="11" t="s">
        <v>3037</v>
      </c>
      <c r="L638" s="11">
        <v>2</v>
      </c>
    </row>
    <row r="639" spans="1:12">
      <c r="A639" s="11" t="s">
        <v>1141</v>
      </c>
      <c r="D639" s="11" t="s">
        <v>260</v>
      </c>
      <c r="E639" s="19" t="s">
        <v>1391</v>
      </c>
      <c r="F639" s="10">
        <v>42036</v>
      </c>
      <c r="G639" s="10">
        <v>44958</v>
      </c>
      <c r="H639" s="11">
        <v>9</v>
      </c>
      <c r="I639" s="20" t="s">
        <v>259</v>
      </c>
      <c r="J639" s="11" t="s">
        <v>261</v>
      </c>
      <c r="K639" s="11" t="s">
        <v>3037</v>
      </c>
      <c r="L639" s="11">
        <v>2</v>
      </c>
    </row>
    <row r="640" spans="1:12">
      <c r="A640" s="11" t="s">
        <v>1142</v>
      </c>
      <c r="D640" s="11" t="s">
        <v>260</v>
      </c>
      <c r="E640" s="19" t="s">
        <v>1392</v>
      </c>
      <c r="F640" s="10">
        <v>42036</v>
      </c>
      <c r="G640" s="10">
        <v>44958</v>
      </c>
      <c r="H640" s="11">
        <v>9</v>
      </c>
      <c r="I640" s="20" t="s">
        <v>259</v>
      </c>
      <c r="J640" s="11" t="s">
        <v>261</v>
      </c>
      <c r="K640" s="11" t="s">
        <v>3037</v>
      </c>
      <c r="L640" s="11">
        <v>2</v>
      </c>
    </row>
    <row r="641" spans="1:12">
      <c r="A641" s="11" t="s">
        <v>1143</v>
      </c>
      <c r="D641" s="11" t="s">
        <v>260</v>
      </c>
      <c r="E641" s="19" t="s">
        <v>1393</v>
      </c>
      <c r="F641" s="10">
        <v>42036</v>
      </c>
      <c r="G641" s="10">
        <v>44958</v>
      </c>
      <c r="H641" s="11">
        <v>9</v>
      </c>
      <c r="I641" s="20" t="s">
        <v>259</v>
      </c>
      <c r="J641" s="11" t="s">
        <v>261</v>
      </c>
      <c r="K641" s="11" t="s">
        <v>3037</v>
      </c>
      <c r="L641" s="11">
        <v>2</v>
      </c>
    </row>
    <row r="642" spans="1:12">
      <c r="A642" s="11" t="s">
        <v>1144</v>
      </c>
      <c r="D642" s="11" t="s">
        <v>260</v>
      </c>
      <c r="E642" s="19" t="s">
        <v>1394</v>
      </c>
      <c r="F642" s="10">
        <v>42036</v>
      </c>
      <c r="G642" s="10">
        <v>44958</v>
      </c>
      <c r="H642" s="11">
        <v>9</v>
      </c>
      <c r="I642" s="20" t="s">
        <v>259</v>
      </c>
      <c r="J642" s="11" t="s">
        <v>261</v>
      </c>
      <c r="K642" s="11" t="s">
        <v>3037</v>
      </c>
      <c r="L642" s="11">
        <v>2</v>
      </c>
    </row>
    <row r="643" spans="1:12">
      <c r="A643" s="11" t="s">
        <v>1145</v>
      </c>
      <c r="D643" s="11" t="s">
        <v>260</v>
      </c>
      <c r="E643" s="19" t="s">
        <v>1395</v>
      </c>
      <c r="F643" s="10">
        <v>42036</v>
      </c>
      <c r="G643" s="10">
        <v>44958</v>
      </c>
      <c r="H643" s="11">
        <v>9</v>
      </c>
      <c r="I643" s="20" t="s">
        <v>259</v>
      </c>
      <c r="J643" s="11" t="s">
        <v>261</v>
      </c>
      <c r="K643" s="11" t="s">
        <v>3037</v>
      </c>
      <c r="L643" s="11">
        <v>2</v>
      </c>
    </row>
    <row r="644" spans="1:12">
      <c r="A644" s="11" t="s">
        <v>1146</v>
      </c>
      <c r="D644" s="11" t="s">
        <v>260</v>
      </c>
      <c r="E644" s="19" t="s">
        <v>1396</v>
      </c>
      <c r="F644" s="10">
        <v>42036</v>
      </c>
      <c r="G644" s="10">
        <v>44958</v>
      </c>
      <c r="H644" s="11">
        <v>9</v>
      </c>
      <c r="I644" s="20" t="s">
        <v>259</v>
      </c>
      <c r="J644" s="11" t="s">
        <v>261</v>
      </c>
      <c r="K644" s="11" t="s">
        <v>3037</v>
      </c>
      <c r="L644" s="11">
        <v>2</v>
      </c>
    </row>
    <row r="645" spans="1:12">
      <c r="A645" s="11" t="s">
        <v>1147</v>
      </c>
      <c r="D645" s="11" t="s">
        <v>260</v>
      </c>
      <c r="E645" s="19" t="s">
        <v>1397</v>
      </c>
      <c r="F645" s="10">
        <v>42036</v>
      </c>
      <c r="G645" s="10">
        <v>44958</v>
      </c>
      <c r="H645" s="11">
        <v>9</v>
      </c>
      <c r="I645" s="20" t="s">
        <v>259</v>
      </c>
      <c r="J645" s="11" t="s">
        <v>261</v>
      </c>
      <c r="K645" s="11" t="s">
        <v>3037</v>
      </c>
      <c r="L645" s="11">
        <v>2</v>
      </c>
    </row>
    <row r="646" spans="1:12">
      <c r="A646" s="11" t="s">
        <v>1148</v>
      </c>
      <c r="D646" s="11" t="s">
        <v>260</v>
      </c>
      <c r="E646" s="19" t="s">
        <v>1398</v>
      </c>
      <c r="F646" s="10">
        <v>42036</v>
      </c>
      <c r="G646" s="10">
        <v>44958</v>
      </c>
      <c r="H646" s="11">
        <v>9</v>
      </c>
      <c r="I646" s="20" t="s">
        <v>259</v>
      </c>
      <c r="J646" s="11" t="s">
        <v>261</v>
      </c>
      <c r="K646" s="11" t="s">
        <v>3037</v>
      </c>
      <c r="L646" s="11">
        <v>2</v>
      </c>
    </row>
    <row r="647" spans="1:12">
      <c r="A647" s="11" t="s">
        <v>1149</v>
      </c>
      <c r="D647" s="11" t="s">
        <v>260</v>
      </c>
      <c r="E647" s="19" t="s">
        <v>1399</v>
      </c>
      <c r="F647" s="10">
        <v>42036</v>
      </c>
      <c r="G647" s="10">
        <v>44958</v>
      </c>
      <c r="H647" s="11">
        <v>9</v>
      </c>
      <c r="I647" s="20" t="s">
        <v>259</v>
      </c>
      <c r="J647" s="11" t="s">
        <v>261</v>
      </c>
      <c r="K647" s="11" t="s">
        <v>3037</v>
      </c>
      <c r="L647" s="11">
        <v>2</v>
      </c>
    </row>
    <row r="648" spans="1:12">
      <c r="A648" s="11" t="s">
        <v>1150</v>
      </c>
      <c r="D648" s="11" t="s">
        <v>260</v>
      </c>
      <c r="E648" s="19" t="s">
        <v>1400</v>
      </c>
      <c r="F648" s="10">
        <v>42036</v>
      </c>
      <c r="G648" s="10">
        <v>44958</v>
      </c>
      <c r="H648" s="11">
        <v>9</v>
      </c>
      <c r="I648" s="20" t="s">
        <v>259</v>
      </c>
      <c r="J648" s="11" t="s">
        <v>261</v>
      </c>
      <c r="K648" s="11" t="s">
        <v>3037</v>
      </c>
      <c r="L648" s="11">
        <v>2</v>
      </c>
    </row>
    <row r="649" spans="1:12">
      <c r="A649" s="11" t="s">
        <v>1151</v>
      </c>
      <c r="D649" s="11" t="s">
        <v>260</v>
      </c>
      <c r="E649" s="19" t="s">
        <v>1401</v>
      </c>
      <c r="F649" s="10">
        <v>42036</v>
      </c>
      <c r="G649" s="10">
        <v>44958</v>
      </c>
      <c r="H649" s="11">
        <v>9</v>
      </c>
      <c r="I649" s="20" t="s">
        <v>259</v>
      </c>
      <c r="J649" s="11" t="s">
        <v>261</v>
      </c>
      <c r="K649" s="11" t="s">
        <v>3037</v>
      </c>
      <c r="L649" s="11">
        <v>2</v>
      </c>
    </row>
    <row r="650" spans="1:12">
      <c r="A650" s="11" t="s">
        <v>1152</v>
      </c>
      <c r="D650" s="11" t="s">
        <v>260</v>
      </c>
      <c r="E650" s="19" t="s">
        <v>1402</v>
      </c>
      <c r="F650" s="10">
        <v>42036</v>
      </c>
      <c r="G650" s="10">
        <v>44958</v>
      </c>
      <c r="H650" s="11">
        <v>9</v>
      </c>
      <c r="I650" s="20" t="s">
        <v>259</v>
      </c>
      <c r="J650" s="11" t="s">
        <v>261</v>
      </c>
      <c r="K650" s="11" t="s">
        <v>3037</v>
      </c>
      <c r="L650" s="11">
        <v>2</v>
      </c>
    </row>
    <row r="651" spans="1:12">
      <c r="A651" s="11" t="s">
        <v>1153</v>
      </c>
      <c r="D651" s="11" t="s">
        <v>260</v>
      </c>
      <c r="E651" s="19" t="s">
        <v>1403</v>
      </c>
      <c r="F651" s="10">
        <v>42036</v>
      </c>
      <c r="G651" s="10">
        <v>44958</v>
      </c>
      <c r="H651" s="11">
        <v>9</v>
      </c>
      <c r="I651" s="20" t="s">
        <v>259</v>
      </c>
      <c r="J651" s="11" t="s">
        <v>261</v>
      </c>
      <c r="K651" s="11" t="s">
        <v>3037</v>
      </c>
      <c r="L651" s="11">
        <v>2</v>
      </c>
    </row>
    <row r="652" spans="1:12">
      <c r="A652" s="11" t="s">
        <v>1154</v>
      </c>
      <c r="D652" s="11" t="s">
        <v>260</v>
      </c>
      <c r="E652" s="19" t="s">
        <v>1404</v>
      </c>
      <c r="F652" s="10">
        <v>42036</v>
      </c>
      <c r="G652" s="10">
        <v>44958</v>
      </c>
      <c r="H652" s="11">
        <v>9</v>
      </c>
      <c r="I652" s="20" t="s">
        <v>259</v>
      </c>
      <c r="J652" s="11" t="s">
        <v>261</v>
      </c>
      <c r="K652" s="11" t="s">
        <v>3037</v>
      </c>
      <c r="L652" s="11">
        <v>2</v>
      </c>
    </row>
    <row r="653" spans="1:12">
      <c r="A653" s="11" t="s">
        <v>1155</v>
      </c>
      <c r="D653" s="11" t="s">
        <v>260</v>
      </c>
      <c r="E653" s="19" t="s">
        <v>1405</v>
      </c>
      <c r="F653" s="10">
        <v>42036</v>
      </c>
      <c r="G653" s="10">
        <v>44958</v>
      </c>
      <c r="H653" s="11">
        <v>9</v>
      </c>
      <c r="I653" s="20" t="s">
        <v>259</v>
      </c>
      <c r="J653" s="11" t="s">
        <v>261</v>
      </c>
      <c r="K653" s="11" t="s">
        <v>3037</v>
      </c>
      <c r="L653" s="11">
        <v>2</v>
      </c>
    </row>
    <row r="654" spans="1:12">
      <c r="A654" s="11" t="s">
        <v>1156</v>
      </c>
      <c r="D654" s="11" t="s">
        <v>260</v>
      </c>
      <c r="E654" s="19" t="s">
        <v>1406</v>
      </c>
      <c r="F654" s="10">
        <v>42036</v>
      </c>
      <c r="G654" s="10">
        <v>44958</v>
      </c>
      <c r="H654" s="11">
        <v>9</v>
      </c>
      <c r="I654" s="20" t="s">
        <v>259</v>
      </c>
      <c r="J654" s="11" t="s">
        <v>261</v>
      </c>
      <c r="K654" s="11" t="s">
        <v>3037</v>
      </c>
      <c r="L654" s="11">
        <v>2</v>
      </c>
    </row>
    <row r="655" spans="1:12">
      <c r="A655" s="11" t="s">
        <v>1157</v>
      </c>
      <c r="D655" s="11" t="s">
        <v>260</v>
      </c>
      <c r="E655" s="19" t="s">
        <v>1407</v>
      </c>
      <c r="F655" s="10">
        <v>42036</v>
      </c>
      <c r="G655" s="10">
        <v>44958</v>
      </c>
      <c r="H655" s="11">
        <v>9</v>
      </c>
      <c r="I655" s="20" t="s">
        <v>259</v>
      </c>
      <c r="J655" s="11" t="s">
        <v>261</v>
      </c>
      <c r="K655" s="11" t="s">
        <v>3037</v>
      </c>
      <c r="L655" s="11">
        <v>2</v>
      </c>
    </row>
    <row r="656" spans="1:12">
      <c r="A656" s="11" t="s">
        <v>1158</v>
      </c>
      <c r="D656" s="11" t="s">
        <v>260</v>
      </c>
      <c r="E656" s="19" t="s">
        <v>1408</v>
      </c>
      <c r="F656" s="10">
        <v>42036</v>
      </c>
      <c r="G656" s="10">
        <v>44958</v>
      </c>
      <c r="H656" s="11">
        <v>9</v>
      </c>
      <c r="I656" s="20" t="s">
        <v>259</v>
      </c>
      <c r="J656" s="11" t="s">
        <v>261</v>
      </c>
      <c r="K656" s="11" t="s">
        <v>3037</v>
      </c>
      <c r="L656" s="11">
        <v>2</v>
      </c>
    </row>
    <row r="657" spans="1:12">
      <c r="A657" s="11" t="s">
        <v>1159</v>
      </c>
      <c r="D657" s="11" t="s">
        <v>260</v>
      </c>
      <c r="E657" s="19" t="s">
        <v>1409</v>
      </c>
      <c r="F657" s="10">
        <v>42036</v>
      </c>
      <c r="G657" s="10">
        <v>44958</v>
      </c>
      <c r="H657" s="11">
        <v>9</v>
      </c>
      <c r="I657" s="20" t="s">
        <v>259</v>
      </c>
      <c r="J657" s="11" t="s">
        <v>261</v>
      </c>
      <c r="K657" s="11" t="s">
        <v>3037</v>
      </c>
      <c r="L657" s="11">
        <v>2</v>
      </c>
    </row>
    <row r="658" spans="1:12">
      <c r="A658" s="11" t="s">
        <v>1160</v>
      </c>
      <c r="D658" s="11" t="s">
        <v>260</v>
      </c>
      <c r="E658" s="19" t="s">
        <v>1410</v>
      </c>
      <c r="F658" s="10">
        <v>42036</v>
      </c>
      <c r="G658" s="10">
        <v>44958</v>
      </c>
      <c r="H658" s="11">
        <v>9</v>
      </c>
      <c r="I658" s="20" t="s">
        <v>259</v>
      </c>
      <c r="J658" s="11" t="s">
        <v>261</v>
      </c>
      <c r="K658" s="11" t="s">
        <v>3037</v>
      </c>
      <c r="L658" s="11">
        <v>2</v>
      </c>
    </row>
    <row r="659" spans="1:12">
      <c r="A659" s="11" t="s">
        <v>1161</v>
      </c>
      <c r="D659" s="11" t="s">
        <v>260</v>
      </c>
      <c r="E659" s="19" t="s">
        <v>1411</v>
      </c>
      <c r="F659" s="10">
        <v>42036</v>
      </c>
      <c r="G659" s="10">
        <v>44958</v>
      </c>
      <c r="H659" s="11">
        <v>9</v>
      </c>
      <c r="I659" s="20" t="s">
        <v>259</v>
      </c>
      <c r="J659" s="11" t="s">
        <v>261</v>
      </c>
      <c r="K659" s="11" t="s">
        <v>3037</v>
      </c>
      <c r="L659" s="11">
        <v>2</v>
      </c>
    </row>
    <row r="660" spans="1:12">
      <c r="A660" s="11" t="s">
        <v>1162</v>
      </c>
      <c r="D660" s="11" t="s">
        <v>260</v>
      </c>
      <c r="E660" s="19" t="s">
        <v>1412</v>
      </c>
      <c r="F660" s="10">
        <v>42036</v>
      </c>
      <c r="G660" s="10">
        <v>44958</v>
      </c>
      <c r="H660" s="11">
        <v>9</v>
      </c>
      <c r="I660" s="20" t="s">
        <v>259</v>
      </c>
      <c r="J660" s="11" t="s">
        <v>261</v>
      </c>
      <c r="K660" s="11" t="s">
        <v>3037</v>
      </c>
      <c r="L660" s="11">
        <v>2</v>
      </c>
    </row>
    <row r="661" spans="1:12">
      <c r="A661" s="11" t="s">
        <v>1163</v>
      </c>
      <c r="D661" s="11" t="s">
        <v>260</v>
      </c>
      <c r="E661" s="19" t="s">
        <v>1413</v>
      </c>
      <c r="F661" s="10">
        <v>42036</v>
      </c>
      <c r="G661" s="10">
        <v>44958</v>
      </c>
      <c r="H661" s="11">
        <v>9</v>
      </c>
      <c r="I661" s="20" t="s">
        <v>259</v>
      </c>
      <c r="J661" s="11" t="s">
        <v>261</v>
      </c>
      <c r="K661" s="11" t="s">
        <v>3037</v>
      </c>
      <c r="L661" s="11">
        <v>2</v>
      </c>
    </row>
    <row r="662" spans="1:12">
      <c r="A662" s="11" t="s">
        <v>1164</v>
      </c>
      <c r="D662" s="11" t="s">
        <v>260</v>
      </c>
      <c r="E662" s="19" t="s">
        <v>1414</v>
      </c>
      <c r="F662" s="10">
        <v>42036</v>
      </c>
      <c r="G662" s="10">
        <v>44958</v>
      </c>
      <c r="H662" s="11">
        <v>9</v>
      </c>
      <c r="I662" s="20" t="s">
        <v>259</v>
      </c>
      <c r="J662" s="11" t="s">
        <v>261</v>
      </c>
      <c r="K662" s="11" t="s">
        <v>3037</v>
      </c>
      <c r="L662" s="11">
        <v>2</v>
      </c>
    </row>
    <row r="663" spans="1:12">
      <c r="A663" s="11" t="s">
        <v>1165</v>
      </c>
      <c r="D663" s="11" t="s">
        <v>260</v>
      </c>
      <c r="E663" s="19" t="s">
        <v>1415</v>
      </c>
      <c r="F663" s="10">
        <v>42036</v>
      </c>
      <c r="G663" s="10">
        <v>44958</v>
      </c>
      <c r="H663" s="11">
        <v>9</v>
      </c>
      <c r="I663" s="20" t="s">
        <v>259</v>
      </c>
      <c r="J663" s="11" t="s">
        <v>261</v>
      </c>
      <c r="K663" s="11" t="s">
        <v>3037</v>
      </c>
      <c r="L663" s="11">
        <v>2</v>
      </c>
    </row>
    <row r="664" spans="1:12">
      <c r="A664" s="11" t="s">
        <v>1166</v>
      </c>
      <c r="D664" s="11" t="s">
        <v>260</v>
      </c>
      <c r="E664" s="19" t="s">
        <v>1416</v>
      </c>
      <c r="F664" s="10">
        <v>42036</v>
      </c>
      <c r="G664" s="10">
        <v>44958</v>
      </c>
      <c r="H664" s="11">
        <v>9</v>
      </c>
      <c r="I664" s="20" t="s">
        <v>259</v>
      </c>
      <c r="J664" s="11" t="s">
        <v>261</v>
      </c>
      <c r="K664" s="11" t="s">
        <v>3037</v>
      </c>
      <c r="L664" s="11">
        <v>2</v>
      </c>
    </row>
    <row r="665" spans="1:12">
      <c r="A665" s="11" t="s">
        <v>1167</v>
      </c>
      <c r="D665" s="11" t="s">
        <v>260</v>
      </c>
      <c r="E665" s="19" t="s">
        <v>1417</v>
      </c>
      <c r="F665" s="10">
        <v>42036</v>
      </c>
      <c r="G665" s="10">
        <v>44958</v>
      </c>
      <c r="H665" s="11">
        <v>9</v>
      </c>
      <c r="I665" s="20" t="s">
        <v>259</v>
      </c>
      <c r="J665" s="11" t="s">
        <v>261</v>
      </c>
      <c r="K665" s="11" t="s">
        <v>3037</v>
      </c>
      <c r="L665" s="11">
        <v>2</v>
      </c>
    </row>
    <row r="666" spans="1:12">
      <c r="A666" s="11" t="s">
        <v>1168</v>
      </c>
      <c r="D666" s="11" t="s">
        <v>260</v>
      </c>
      <c r="E666" s="19" t="s">
        <v>1418</v>
      </c>
      <c r="F666" s="10">
        <v>42036</v>
      </c>
      <c r="G666" s="10">
        <v>44958</v>
      </c>
      <c r="H666" s="11">
        <v>9</v>
      </c>
      <c r="I666" s="20" t="s">
        <v>259</v>
      </c>
      <c r="J666" s="11" t="s">
        <v>261</v>
      </c>
      <c r="K666" s="11" t="s">
        <v>3037</v>
      </c>
      <c r="L666" s="11">
        <v>2</v>
      </c>
    </row>
    <row r="667" spans="1:12">
      <c r="A667" s="11" t="s">
        <v>1169</v>
      </c>
      <c r="D667" s="11" t="s">
        <v>260</v>
      </c>
      <c r="E667" s="19" t="s">
        <v>1419</v>
      </c>
      <c r="F667" s="10">
        <v>42036</v>
      </c>
      <c r="G667" s="10">
        <v>44958</v>
      </c>
      <c r="H667" s="11">
        <v>9</v>
      </c>
      <c r="I667" s="20" t="s">
        <v>259</v>
      </c>
      <c r="J667" s="11" t="s">
        <v>261</v>
      </c>
      <c r="K667" s="11" t="s">
        <v>3037</v>
      </c>
      <c r="L667" s="11">
        <v>2</v>
      </c>
    </row>
    <row r="668" spans="1:12">
      <c r="A668" s="11" t="s">
        <v>1170</v>
      </c>
      <c r="D668" s="11" t="s">
        <v>260</v>
      </c>
      <c r="E668" s="19" t="s">
        <v>1420</v>
      </c>
      <c r="F668" s="10">
        <v>42036</v>
      </c>
      <c r="G668" s="10">
        <v>44958</v>
      </c>
      <c r="H668" s="11">
        <v>9</v>
      </c>
      <c r="I668" s="20" t="s">
        <v>259</v>
      </c>
      <c r="J668" s="11" t="s">
        <v>261</v>
      </c>
      <c r="K668" s="11" t="s">
        <v>3037</v>
      </c>
      <c r="L668" s="11">
        <v>2</v>
      </c>
    </row>
    <row r="669" spans="1:12">
      <c r="A669" s="11" t="s">
        <v>1171</v>
      </c>
      <c r="D669" s="11" t="s">
        <v>260</v>
      </c>
      <c r="E669" s="19" t="s">
        <v>1421</v>
      </c>
      <c r="F669" s="10">
        <v>42036</v>
      </c>
      <c r="G669" s="10">
        <v>44958</v>
      </c>
      <c r="H669" s="11">
        <v>9</v>
      </c>
      <c r="I669" s="20" t="s">
        <v>259</v>
      </c>
      <c r="J669" s="11" t="s">
        <v>261</v>
      </c>
      <c r="K669" s="11" t="s">
        <v>3037</v>
      </c>
      <c r="L669" s="11">
        <v>2</v>
      </c>
    </row>
    <row r="670" spans="1:12">
      <c r="A670" s="11" t="s">
        <v>1172</v>
      </c>
      <c r="D670" s="11" t="s">
        <v>260</v>
      </c>
      <c r="E670" s="19" t="s">
        <v>1422</v>
      </c>
      <c r="F670" s="10">
        <v>42036</v>
      </c>
      <c r="G670" s="10">
        <v>44958</v>
      </c>
      <c r="H670" s="11">
        <v>9</v>
      </c>
      <c r="I670" s="20" t="s">
        <v>259</v>
      </c>
      <c r="J670" s="11" t="s">
        <v>261</v>
      </c>
      <c r="K670" s="11" t="s">
        <v>3037</v>
      </c>
      <c r="L670" s="11">
        <v>2</v>
      </c>
    </row>
    <row r="671" spans="1:12">
      <c r="A671" s="11" t="s">
        <v>1173</v>
      </c>
      <c r="D671" s="11" t="s">
        <v>260</v>
      </c>
      <c r="E671" s="19" t="s">
        <v>1423</v>
      </c>
      <c r="F671" s="10">
        <v>42036</v>
      </c>
      <c r="G671" s="10">
        <v>44958</v>
      </c>
      <c r="H671" s="11">
        <v>9</v>
      </c>
      <c r="I671" s="20" t="s">
        <v>259</v>
      </c>
      <c r="J671" s="11" t="s">
        <v>261</v>
      </c>
      <c r="K671" s="11" t="s">
        <v>3037</v>
      </c>
      <c r="L671" s="11">
        <v>2</v>
      </c>
    </row>
    <row r="672" spans="1:12">
      <c r="A672" s="11" t="s">
        <v>1174</v>
      </c>
      <c r="D672" s="11" t="s">
        <v>260</v>
      </c>
      <c r="E672" s="19" t="s">
        <v>1424</v>
      </c>
      <c r="F672" s="10">
        <v>42036</v>
      </c>
      <c r="G672" s="10">
        <v>44958</v>
      </c>
      <c r="H672" s="11">
        <v>9</v>
      </c>
      <c r="I672" s="20" t="s">
        <v>259</v>
      </c>
      <c r="J672" s="11" t="s">
        <v>261</v>
      </c>
      <c r="K672" s="11" t="s">
        <v>3037</v>
      </c>
      <c r="L672" s="11">
        <v>2</v>
      </c>
    </row>
    <row r="673" spans="1:12">
      <c r="A673" s="11" t="s">
        <v>1175</v>
      </c>
      <c r="D673" s="11" t="s">
        <v>260</v>
      </c>
      <c r="E673" s="19" t="s">
        <v>1425</v>
      </c>
      <c r="F673" s="10">
        <v>42036</v>
      </c>
      <c r="G673" s="10">
        <v>44958</v>
      </c>
      <c r="H673" s="11">
        <v>9</v>
      </c>
      <c r="I673" s="20" t="s">
        <v>259</v>
      </c>
      <c r="J673" s="11" t="s">
        <v>261</v>
      </c>
      <c r="K673" s="11" t="s">
        <v>3037</v>
      </c>
      <c r="L673" s="11">
        <v>2</v>
      </c>
    </row>
    <row r="674" spans="1:12">
      <c r="A674" s="11" t="s">
        <v>1176</v>
      </c>
      <c r="D674" s="11" t="s">
        <v>260</v>
      </c>
      <c r="E674" s="19" t="s">
        <v>1426</v>
      </c>
      <c r="F674" s="10">
        <v>42036</v>
      </c>
      <c r="G674" s="10">
        <v>44958</v>
      </c>
      <c r="H674" s="11">
        <v>9</v>
      </c>
      <c r="I674" s="20" t="s">
        <v>259</v>
      </c>
      <c r="J674" s="11" t="s">
        <v>261</v>
      </c>
      <c r="K674" s="11" t="s">
        <v>3037</v>
      </c>
      <c r="L674" s="11">
        <v>2</v>
      </c>
    </row>
    <row r="675" spans="1:12">
      <c r="A675" s="11" t="s">
        <v>1177</v>
      </c>
      <c r="D675" s="11" t="s">
        <v>260</v>
      </c>
      <c r="E675" s="19" t="s">
        <v>1427</v>
      </c>
      <c r="F675" s="10">
        <v>42036</v>
      </c>
      <c r="G675" s="10">
        <v>44958</v>
      </c>
      <c r="H675" s="11">
        <v>9</v>
      </c>
      <c r="I675" s="20" t="s">
        <v>259</v>
      </c>
      <c r="J675" s="11" t="s">
        <v>261</v>
      </c>
      <c r="K675" s="11" t="s">
        <v>3037</v>
      </c>
      <c r="L675" s="11">
        <v>2</v>
      </c>
    </row>
    <row r="676" spans="1:12">
      <c r="A676" s="11" t="s">
        <v>1178</v>
      </c>
      <c r="D676" s="11" t="s">
        <v>260</v>
      </c>
      <c r="E676" s="19" t="s">
        <v>1428</v>
      </c>
      <c r="F676" s="10">
        <v>42036</v>
      </c>
      <c r="G676" s="10">
        <v>44958</v>
      </c>
      <c r="H676" s="11">
        <v>9</v>
      </c>
      <c r="I676" s="20" t="s">
        <v>259</v>
      </c>
      <c r="J676" s="11" t="s">
        <v>261</v>
      </c>
      <c r="K676" s="11" t="s">
        <v>3037</v>
      </c>
      <c r="L676" s="11">
        <v>2</v>
      </c>
    </row>
    <row r="677" spans="1:12">
      <c r="A677" s="11" t="s">
        <v>1179</v>
      </c>
      <c r="D677" s="11" t="s">
        <v>260</v>
      </c>
      <c r="E677" s="19" t="s">
        <v>1429</v>
      </c>
      <c r="F677" s="10">
        <v>42036</v>
      </c>
      <c r="G677" s="10">
        <v>44958</v>
      </c>
      <c r="H677" s="11">
        <v>9</v>
      </c>
      <c r="I677" s="20" t="s">
        <v>259</v>
      </c>
      <c r="J677" s="11" t="s">
        <v>261</v>
      </c>
      <c r="K677" s="11" t="s">
        <v>3037</v>
      </c>
      <c r="L677" s="11">
        <v>2</v>
      </c>
    </row>
    <row r="678" spans="1:12">
      <c r="A678" s="11" t="s">
        <v>1180</v>
      </c>
      <c r="D678" s="11" t="s">
        <v>260</v>
      </c>
      <c r="E678" s="19" t="s">
        <v>1430</v>
      </c>
      <c r="F678" s="10">
        <v>42036</v>
      </c>
      <c r="G678" s="10">
        <v>44958</v>
      </c>
      <c r="H678" s="11">
        <v>9</v>
      </c>
      <c r="I678" s="20" t="s">
        <v>259</v>
      </c>
      <c r="J678" s="11" t="s">
        <v>261</v>
      </c>
      <c r="K678" s="11" t="s">
        <v>3037</v>
      </c>
      <c r="L678" s="11">
        <v>2</v>
      </c>
    </row>
    <row r="679" spans="1:12">
      <c r="A679" s="11" t="s">
        <v>1181</v>
      </c>
      <c r="D679" s="11" t="s">
        <v>260</v>
      </c>
      <c r="E679" s="19" t="s">
        <v>1431</v>
      </c>
      <c r="F679" s="10">
        <v>42036</v>
      </c>
      <c r="G679" s="10">
        <v>44958</v>
      </c>
      <c r="H679" s="11">
        <v>9</v>
      </c>
      <c r="I679" s="20" t="s">
        <v>259</v>
      </c>
      <c r="J679" s="11" t="s">
        <v>261</v>
      </c>
      <c r="K679" s="11" t="s">
        <v>3037</v>
      </c>
      <c r="L679" s="11">
        <v>2</v>
      </c>
    </row>
    <row r="680" spans="1:12">
      <c r="A680" s="11" t="s">
        <v>1182</v>
      </c>
      <c r="D680" s="11" t="s">
        <v>260</v>
      </c>
      <c r="E680" s="19" t="s">
        <v>1432</v>
      </c>
      <c r="F680" s="10">
        <v>42036</v>
      </c>
      <c r="G680" s="10">
        <v>44958</v>
      </c>
      <c r="H680" s="11">
        <v>9</v>
      </c>
      <c r="I680" s="20" t="s">
        <v>259</v>
      </c>
      <c r="J680" s="11" t="s">
        <v>261</v>
      </c>
      <c r="K680" s="11" t="s">
        <v>3037</v>
      </c>
      <c r="L680" s="11">
        <v>2</v>
      </c>
    </row>
    <row r="681" spans="1:12">
      <c r="A681" s="11" t="s">
        <v>1183</v>
      </c>
      <c r="D681" s="11" t="s">
        <v>260</v>
      </c>
      <c r="E681" s="19" t="s">
        <v>1433</v>
      </c>
      <c r="F681" s="10">
        <v>42036</v>
      </c>
      <c r="G681" s="10">
        <v>44958</v>
      </c>
      <c r="H681" s="11">
        <v>9</v>
      </c>
      <c r="I681" s="20" t="s">
        <v>259</v>
      </c>
      <c r="J681" s="11" t="s">
        <v>261</v>
      </c>
      <c r="K681" s="11" t="s">
        <v>3037</v>
      </c>
      <c r="L681" s="11">
        <v>2</v>
      </c>
    </row>
    <row r="682" spans="1:12">
      <c r="A682" s="11" t="s">
        <v>1184</v>
      </c>
      <c r="D682" s="11" t="s">
        <v>260</v>
      </c>
      <c r="E682" s="19" t="s">
        <v>1434</v>
      </c>
      <c r="F682" s="10">
        <v>42036</v>
      </c>
      <c r="G682" s="10">
        <v>44958</v>
      </c>
      <c r="H682" s="11">
        <v>9</v>
      </c>
      <c r="I682" s="20" t="s">
        <v>259</v>
      </c>
      <c r="J682" s="11" t="s">
        <v>261</v>
      </c>
      <c r="K682" s="11" t="s">
        <v>3037</v>
      </c>
      <c r="L682" s="11">
        <v>2</v>
      </c>
    </row>
    <row r="683" spans="1:12">
      <c r="A683" s="11" t="s">
        <v>1185</v>
      </c>
      <c r="D683" s="11" t="s">
        <v>260</v>
      </c>
      <c r="E683" s="19" t="s">
        <v>1435</v>
      </c>
      <c r="F683" s="10">
        <v>42036</v>
      </c>
      <c r="G683" s="10">
        <v>44958</v>
      </c>
      <c r="H683" s="11">
        <v>9</v>
      </c>
      <c r="I683" s="20" t="s">
        <v>259</v>
      </c>
      <c r="J683" s="11" t="s">
        <v>261</v>
      </c>
      <c r="K683" s="11" t="s">
        <v>3037</v>
      </c>
      <c r="L683" s="11">
        <v>2</v>
      </c>
    </row>
    <row r="684" spans="1:12">
      <c r="A684" s="11" t="s">
        <v>1186</v>
      </c>
      <c r="D684" s="11" t="s">
        <v>260</v>
      </c>
      <c r="E684" s="19" t="s">
        <v>1436</v>
      </c>
      <c r="F684" s="10">
        <v>42036</v>
      </c>
      <c r="G684" s="10">
        <v>44958</v>
      </c>
      <c r="H684" s="11">
        <v>9</v>
      </c>
      <c r="I684" s="20" t="s">
        <v>259</v>
      </c>
      <c r="J684" s="11" t="s">
        <v>261</v>
      </c>
      <c r="K684" s="11" t="s">
        <v>3037</v>
      </c>
      <c r="L684" s="11">
        <v>2</v>
      </c>
    </row>
    <row r="685" spans="1:12">
      <c r="A685" s="11" t="s">
        <v>1187</v>
      </c>
      <c r="D685" s="11" t="s">
        <v>260</v>
      </c>
      <c r="E685" s="19" t="s">
        <v>1437</v>
      </c>
      <c r="F685" s="10">
        <v>42036</v>
      </c>
      <c r="G685" s="10">
        <v>44958</v>
      </c>
      <c r="H685" s="11">
        <v>9</v>
      </c>
      <c r="I685" s="20" t="s">
        <v>259</v>
      </c>
      <c r="J685" s="11" t="s">
        <v>261</v>
      </c>
      <c r="K685" s="11" t="s">
        <v>3037</v>
      </c>
      <c r="L685" s="11">
        <v>2</v>
      </c>
    </row>
    <row r="686" spans="1:12">
      <c r="A686" s="11" t="s">
        <v>1188</v>
      </c>
      <c r="D686" s="11" t="s">
        <v>260</v>
      </c>
      <c r="E686" s="19" t="s">
        <v>1438</v>
      </c>
      <c r="F686" s="10">
        <v>42036</v>
      </c>
      <c r="G686" s="10">
        <v>44958</v>
      </c>
      <c r="H686" s="11">
        <v>9</v>
      </c>
      <c r="I686" s="20" t="s">
        <v>259</v>
      </c>
      <c r="J686" s="11" t="s">
        <v>261</v>
      </c>
      <c r="K686" s="11" t="s">
        <v>3037</v>
      </c>
      <c r="L686" s="11">
        <v>2</v>
      </c>
    </row>
    <row r="687" spans="1:12">
      <c r="A687" s="11" t="s">
        <v>1189</v>
      </c>
      <c r="D687" s="11" t="s">
        <v>260</v>
      </c>
      <c r="E687" s="19" t="s">
        <v>1439</v>
      </c>
      <c r="F687" s="10">
        <v>42036</v>
      </c>
      <c r="G687" s="10">
        <v>44958</v>
      </c>
      <c r="H687" s="11">
        <v>9</v>
      </c>
      <c r="I687" s="20" t="s">
        <v>259</v>
      </c>
      <c r="J687" s="11" t="s">
        <v>261</v>
      </c>
      <c r="K687" s="11" t="s">
        <v>3037</v>
      </c>
      <c r="L687" s="11">
        <v>2</v>
      </c>
    </row>
    <row r="688" spans="1:12">
      <c r="A688" s="11" t="s">
        <v>1190</v>
      </c>
      <c r="D688" s="11" t="s">
        <v>260</v>
      </c>
      <c r="E688" s="19" t="s">
        <v>1440</v>
      </c>
      <c r="F688" s="10">
        <v>42036</v>
      </c>
      <c r="G688" s="10">
        <v>44958</v>
      </c>
      <c r="H688" s="11">
        <v>9</v>
      </c>
      <c r="I688" s="20" t="s">
        <v>259</v>
      </c>
      <c r="J688" s="11" t="s">
        <v>261</v>
      </c>
      <c r="K688" s="11" t="s">
        <v>3037</v>
      </c>
      <c r="L688" s="11">
        <v>2</v>
      </c>
    </row>
    <row r="689" spans="1:12">
      <c r="A689" s="11" t="s">
        <v>1191</v>
      </c>
      <c r="D689" s="11" t="s">
        <v>260</v>
      </c>
      <c r="E689" s="19" t="s">
        <v>1441</v>
      </c>
      <c r="F689" s="10">
        <v>42036</v>
      </c>
      <c r="G689" s="10">
        <v>44958</v>
      </c>
      <c r="H689" s="11">
        <v>9</v>
      </c>
      <c r="I689" s="20" t="s">
        <v>259</v>
      </c>
      <c r="J689" s="11" t="s">
        <v>261</v>
      </c>
      <c r="K689" s="11" t="s">
        <v>3037</v>
      </c>
      <c r="L689" s="11">
        <v>2</v>
      </c>
    </row>
    <row r="690" spans="1:12">
      <c r="A690" s="11" t="s">
        <v>1192</v>
      </c>
      <c r="D690" s="11" t="s">
        <v>260</v>
      </c>
      <c r="E690" s="19" t="s">
        <v>1442</v>
      </c>
      <c r="F690" s="10">
        <v>42036</v>
      </c>
      <c r="G690" s="10">
        <v>44958</v>
      </c>
      <c r="H690" s="11">
        <v>9</v>
      </c>
      <c r="I690" s="20" t="s">
        <v>259</v>
      </c>
      <c r="J690" s="11" t="s">
        <v>261</v>
      </c>
      <c r="K690" s="11" t="s">
        <v>3037</v>
      </c>
      <c r="L690" s="11">
        <v>2</v>
      </c>
    </row>
    <row r="691" spans="1:12">
      <c r="A691" s="11" t="s">
        <v>1193</v>
      </c>
      <c r="D691" s="11" t="s">
        <v>260</v>
      </c>
      <c r="E691" s="19" t="s">
        <v>1443</v>
      </c>
      <c r="F691" s="10">
        <v>42036</v>
      </c>
      <c r="G691" s="10">
        <v>44958</v>
      </c>
      <c r="H691" s="11">
        <v>9</v>
      </c>
      <c r="I691" s="20" t="s">
        <v>259</v>
      </c>
      <c r="J691" s="11" t="s">
        <v>261</v>
      </c>
      <c r="K691" s="11" t="s">
        <v>3037</v>
      </c>
      <c r="L691" s="11">
        <v>2</v>
      </c>
    </row>
    <row r="692" spans="1:12">
      <c r="A692" s="11" t="s">
        <v>1194</v>
      </c>
      <c r="D692" s="11" t="s">
        <v>260</v>
      </c>
      <c r="E692" s="19" t="s">
        <v>1444</v>
      </c>
      <c r="F692" s="10">
        <v>42036</v>
      </c>
      <c r="G692" s="10">
        <v>44958</v>
      </c>
      <c r="H692" s="11">
        <v>9</v>
      </c>
      <c r="I692" s="20" t="s">
        <v>259</v>
      </c>
      <c r="J692" s="11" t="s">
        <v>261</v>
      </c>
      <c r="K692" s="11" t="s">
        <v>3037</v>
      </c>
      <c r="L692" s="11">
        <v>2</v>
      </c>
    </row>
    <row r="693" spans="1:12">
      <c r="A693" s="11" t="s">
        <v>1195</v>
      </c>
      <c r="D693" s="11" t="s">
        <v>260</v>
      </c>
      <c r="E693" s="19" t="s">
        <v>1445</v>
      </c>
      <c r="F693" s="10">
        <v>42036</v>
      </c>
      <c r="G693" s="10">
        <v>44958</v>
      </c>
      <c r="H693" s="11">
        <v>9</v>
      </c>
      <c r="I693" s="11" t="s">
        <v>313</v>
      </c>
      <c r="J693" s="11" t="s">
        <v>314</v>
      </c>
      <c r="K693" s="11" t="s">
        <v>3037</v>
      </c>
      <c r="L693" s="11">
        <v>2</v>
      </c>
    </row>
    <row r="694" spans="1:12">
      <c r="A694" s="11" t="s">
        <v>1196</v>
      </c>
      <c r="D694" s="11" t="s">
        <v>260</v>
      </c>
      <c r="E694" s="19" t="s">
        <v>1446</v>
      </c>
      <c r="F694" s="10">
        <v>42036</v>
      </c>
      <c r="G694" s="10">
        <v>44958</v>
      </c>
      <c r="H694" s="11">
        <v>9</v>
      </c>
      <c r="I694" s="11" t="s">
        <v>313</v>
      </c>
      <c r="J694" s="11" t="s">
        <v>314</v>
      </c>
      <c r="K694" s="11" t="s">
        <v>3037</v>
      </c>
      <c r="L694" s="11">
        <v>2</v>
      </c>
    </row>
    <row r="695" spans="1:12">
      <c r="A695" s="11" t="s">
        <v>1197</v>
      </c>
      <c r="D695" s="11" t="s">
        <v>260</v>
      </c>
      <c r="E695" s="19" t="s">
        <v>1447</v>
      </c>
      <c r="F695" s="10">
        <v>42036</v>
      </c>
      <c r="G695" s="10">
        <v>44958</v>
      </c>
      <c r="H695" s="11">
        <v>9</v>
      </c>
      <c r="I695" s="11" t="s">
        <v>313</v>
      </c>
      <c r="J695" s="11" t="s">
        <v>314</v>
      </c>
      <c r="K695" s="11" t="s">
        <v>3037</v>
      </c>
      <c r="L695" s="11">
        <v>2</v>
      </c>
    </row>
    <row r="696" spans="1:12">
      <c r="A696" s="11" t="s">
        <v>1198</v>
      </c>
      <c r="D696" s="11" t="s">
        <v>260</v>
      </c>
      <c r="E696" s="19" t="s">
        <v>1448</v>
      </c>
      <c r="F696" s="10">
        <v>42036</v>
      </c>
      <c r="G696" s="10">
        <v>44958</v>
      </c>
      <c r="H696" s="11">
        <v>9</v>
      </c>
      <c r="I696" s="20" t="s">
        <v>259</v>
      </c>
      <c r="J696" s="11" t="s">
        <v>261</v>
      </c>
      <c r="K696" s="11" t="s">
        <v>3037</v>
      </c>
      <c r="L696" s="11">
        <v>2</v>
      </c>
    </row>
    <row r="697" spans="1:12">
      <c r="A697" s="11" t="s">
        <v>1199</v>
      </c>
      <c r="D697" s="11" t="s">
        <v>260</v>
      </c>
      <c r="E697" s="19" t="s">
        <v>1449</v>
      </c>
      <c r="F697" s="10">
        <v>42036</v>
      </c>
      <c r="G697" s="10">
        <v>44958</v>
      </c>
      <c r="H697" s="11">
        <v>9</v>
      </c>
      <c r="I697" s="20" t="s">
        <v>259</v>
      </c>
      <c r="J697" s="11" t="s">
        <v>261</v>
      </c>
      <c r="K697" s="11" t="s">
        <v>3037</v>
      </c>
      <c r="L697" s="11">
        <v>2</v>
      </c>
    </row>
    <row r="698" spans="1:12">
      <c r="A698" s="11" t="s">
        <v>1200</v>
      </c>
      <c r="D698" s="11" t="s">
        <v>260</v>
      </c>
      <c r="E698" s="19" t="s">
        <v>1450</v>
      </c>
      <c r="F698" s="10">
        <v>42036</v>
      </c>
      <c r="G698" s="10">
        <v>44958</v>
      </c>
      <c r="H698" s="11">
        <v>9</v>
      </c>
      <c r="I698" s="20" t="s">
        <v>259</v>
      </c>
      <c r="J698" s="11" t="s">
        <v>261</v>
      </c>
      <c r="K698" s="11" t="s">
        <v>3037</v>
      </c>
      <c r="L698" s="11">
        <v>2</v>
      </c>
    </row>
    <row r="699" spans="1:12">
      <c r="A699" s="11" t="s">
        <v>1201</v>
      </c>
      <c r="D699" s="11" t="s">
        <v>260</v>
      </c>
      <c r="E699" s="19" t="s">
        <v>1451</v>
      </c>
      <c r="F699" s="10">
        <v>42036</v>
      </c>
      <c r="G699" s="10">
        <v>44958</v>
      </c>
      <c r="H699" s="11">
        <v>9</v>
      </c>
      <c r="I699" s="20" t="s">
        <v>259</v>
      </c>
      <c r="J699" s="11" t="s">
        <v>261</v>
      </c>
      <c r="K699" s="11" t="s">
        <v>3037</v>
      </c>
      <c r="L699" s="11">
        <v>2</v>
      </c>
    </row>
    <row r="700" spans="1:12">
      <c r="A700" s="11" t="s">
        <v>1202</v>
      </c>
      <c r="D700" s="11" t="s">
        <v>260</v>
      </c>
      <c r="E700" s="19" t="s">
        <v>1452</v>
      </c>
      <c r="F700" s="10">
        <v>42036</v>
      </c>
      <c r="G700" s="10">
        <v>44958</v>
      </c>
      <c r="H700" s="11">
        <v>9</v>
      </c>
      <c r="I700" s="20" t="s">
        <v>259</v>
      </c>
      <c r="J700" s="11" t="s">
        <v>261</v>
      </c>
      <c r="K700" s="11" t="s">
        <v>3037</v>
      </c>
      <c r="L700" s="11">
        <v>2</v>
      </c>
    </row>
    <row r="701" spans="1:12">
      <c r="A701" s="11" t="s">
        <v>1203</v>
      </c>
      <c r="D701" s="11" t="s">
        <v>260</v>
      </c>
      <c r="E701" s="19" t="s">
        <v>1453</v>
      </c>
      <c r="F701" s="10">
        <v>42036</v>
      </c>
      <c r="G701" s="10">
        <v>44958</v>
      </c>
      <c r="H701" s="11">
        <v>9</v>
      </c>
      <c r="I701" s="20" t="s">
        <v>259</v>
      </c>
      <c r="J701" s="11" t="s">
        <v>261</v>
      </c>
      <c r="K701" s="11" t="s">
        <v>3037</v>
      </c>
      <c r="L701" s="11">
        <v>2</v>
      </c>
    </row>
    <row r="702" spans="1:12">
      <c r="A702" s="11" t="s">
        <v>1204</v>
      </c>
      <c r="D702" s="11" t="s">
        <v>260</v>
      </c>
      <c r="E702" s="19" t="s">
        <v>1454</v>
      </c>
      <c r="F702" s="10">
        <v>42036</v>
      </c>
      <c r="G702" s="10">
        <v>44958</v>
      </c>
      <c r="H702" s="11">
        <v>9</v>
      </c>
      <c r="I702" s="20" t="s">
        <v>259</v>
      </c>
      <c r="J702" s="11" t="s">
        <v>261</v>
      </c>
      <c r="K702" s="11" t="s">
        <v>3037</v>
      </c>
      <c r="L702" s="11">
        <v>2</v>
      </c>
    </row>
    <row r="703" spans="1:12">
      <c r="A703" s="11" t="s">
        <v>1205</v>
      </c>
      <c r="D703" s="11" t="s">
        <v>260</v>
      </c>
      <c r="E703" s="19" t="s">
        <v>1455</v>
      </c>
      <c r="F703" s="10">
        <v>42036</v>
      </c>
      <c r="G703" s="10">
        <v>44958</v>
      </c>
      <c r="H703" s="11">
        <v>9</v>
      </c>
      <c r="I703" s="20" t="s">
        <v>259</v>
      </c>
      <c r="J703" s="11" t="s">
        <v>261</v>
      </c>
      <c r="K703" s="11" t="s">
        <v>3037</v>
      </c>
      <c r="L703" s="11">
        <v>2</v>
      </c>
    </row>
    <row r="704" spans="1:12">
      <c r="A704" s="11" t="s">
        <v>1206</v>
      </c>
      <c r="D704" s="11" t="s">
        <v>260</v>
      </c>
      <c r="E704" s="19" t="s">
        <v>1456</v>
      </c>
      <c r="F704" s="10">
        <v>42036</v>
      </c>
      <c r="G704" s="10">
        <v>44958</v>
      </c>
      <c r="H704" s="11">
        <v>9</v>
      </c>
      <c r="I704" s="20" t="s">
        <v>259</v>
      </c>
      <c r="J704" s="11" t="s">
        <v>261</v>
      </c>
      <c r="K704" s="11" t="s">
        <v>3037</v>
      </c>
      <c r="L704" s="11">
        <v>2</v>
      </c>
    </row>
    <row r="705" spans="1:12">
      <c r="A705" s="11" t="s">
        <v>1207</v>
      </c>
      <c r="D705" s="11" t="s">
        <v>260</v>
      </c>
      <c r="E705" s="19" t="s">
        <v>1457</v>
      </c>
      <c r="F705" s="10">
        <v>42036</v>
      </c>
      <c r="G705" s="10">
        <v>44958</v>
      </c>
      <c r="H705" s="11">
        <v>9</v>
      </c>
      <c r="I705" s="20" t="s">
        <v>259</v>
      </c>
      <c r="J705" s="11" t="s">
        <v>261</v>
      </c>
      <c r="K705" s="11" t="s">
        <v>3037</v>
      </c>
      <c r="L705" s="11">
        <v>2</v>
      </c>
    </row>
    <row r="706" spans="1:12">
      <c r="A706" s="11" t="s">
        <v>1208</v>
      </c>
      <c r="D706" s="11" t="s">
        <v>260</v>
      </c>
      <c r="E706" s="19" t="s">
        <v>1458</v>
      </c>
      <c r="F706" s="10">
        <v>42036</v>
      </c>
      <c r="G706" s="10">
        <v>44958</v>
      </c>
      <c r="H706" s="11">
        <v>9</v>
      </c>
      <c r="I706" s="20" t="s">
        <v>259</v>
      </c>
      <c r="J706" s="11" t="s">
        <v>261</v>
      </c>
      <c r="K706" s="11" t="s">
        <v>3037</v>
      </c>
      <c r="L706" s="11">
        <v>2</v>
      </c>
    </row>
    <row r="707" spans="1:12">
      <c r="A707" s="11" t="s">
        <v>1209</v>
      </c>
      <c r="D707" s="11" t="s">
        <v>260</v>
      </c>
      <c r="E707" s="19" t="s">
        <v>1459</v>
      </c>
      <c r="F707" s="10">
        <v>42036</v>
      </c>
      <c r="G707" s="10">
        <v>44958</v>
      </c>
      <c r="H707" s="11">
        <v>9</v>
      </c>
      <c r="I707" s="20" t="s">
        <v>259</v>
      </c>
      <c r="J707" s="11" t="s">
        <v>261</v>
      </c>
      <c r="K707" s="11" t="s">
        <v>3037</v>
      </c>
      <c r="L707" s="11">
        <v>2</v>
      </c>
    </row>
    <row r="708" spans="1:12">
      <c r="A708" s="11" t="s">
        <v>1210</v>
      </c>
      <c r="D708" s="11" t="s">
        <v>260</v>
      </c>
      <c r="E708" s="19" t="s">
        <v>1460</v>
      </c>
      <c r="F708" s="10">
        <v>42036</v>
      </c>
      <c r="G708" s="10">
        <v>44958</v>
      </c>
      <c r="H708" s="11">
        <v>9</v>
      </c>
      <c r="I708" s="20" t="s">
        <v>259</v>
      </c>
      <c r="J708" s="11" t="s">
        <v>261</v>
      </c>
      <c r="K708" s="11" t="s">
        <v>3037</v>
      </c>
      <c r="L708" s="11">
        <v>2</v>
      </c>
    </row>
    <row r="709" spans="1:12">
      <c r="A709" s="11" t="s">
        <v>1211</v>
      </c>
      <c r="D709" s="11" t="s">
        <v>260</v>
      </c>
      <c r="E709" s="19" t="s">
        <v>1461</v>
      </c>
      <c r="F709" s="10">
        <v>42036</v>
      </c>
      <c r="G709" s="10">
        <v>44958</v>
      </c>
      <c r="H709" s="11">
        <v>9</v>
      </c>
      <c r="I709" s="20" t="s">
        <v>259</v>
      </c>
      <c r="J709" s="11" t="s">
        <v>261</v>
      </c>
      <c r="K709" s="11" t="s">
        <v>3037</v>
      </c>
      <c r="L709" s="11">
        <v>2</v>
      </c>
    </row>
    <row r="710" spans="1:12">
      <c r="A710" s="11" t="s">
        <v>1212</v>
      </c>
      <c r="D710" s="11" t="s">
        <v>260</v>
      </c>
      <c r="E710" s="19" t="s">
        <v>1462</v>
      </c>
      <c r="F710" s="10">
        <v>42036</v>
      </c>
      <c r="G710" s="10">
        <v>44958</v>
      </c>
      <c r="H710" s="11">
        <v>9</v>
      </c>
      <c r="I710" s="20" t="s">
        <v>259</v>
      </c>
      <c r="J710" s="11" t="s">
        <v>261</v>
      </c>
      <c r="K710" s="11" t="s">
        <v>3037</v>
      </c>
      <c r="L710" s="11">
        <v>2</v>
      </c>
    </row>
    <row r="711" spans="1:12">
      <c r="A711" s="11" t="s">
        <v>1213</v>
      </c>
      <c r="D711" s="11" t="s">
        <v>260</v>
      </c>
      <c r="E711" s="19" t="s">
        <v>1463</v>
      </c>
      <c r="F711" s="10">
        <v>42036</v>
      </c>
      <c r="G711" s="10">
        <v>44958</v>
      </c>
      <c r="H711" s="11">
        <v>9</v>
      </c>
      <c r="I711" s="20" t="s">
        <v>259</v>
      </c>
      <c r="J711" s="11" t="s">
        <v>261</v>
      </c>
      <c r="K711" s="11" t="s">
        <v>3037</v>
      </c>
      <c r="L711" s="11">
        <v>2</v>
      </c>
    </row>
    <row r="712" spans="1:12">
      <c r="A712" s="11" t="s">
        <v>1214</v>
      </c>
      <c r="D712" s="11" t="s">
        <v>260</v>
      </c>
      <c r="E712" s="19" t="s">
        <v>1464</v>
      </c>
      <c r="F712" s="10">
        <v>42036</v>
      </c>
      <c r="G712" s="10">
        <v>44958</v>
      </c>
      <c r="H712" s="11">
        <v>9</v>
      </c>
      <c r="I712" s="20" t="s">
        <v>259</v>
      </c>
      <c r="J712" s="11" t="s">
        <v>261</v>
      </c>
      <c r="K712" s="11" t="s">
        <v>3037</v>
      </c>
      <c r="L712" s="11">
        <v>2</v>
      </c>
    </row>
    <row r="713" spans="1:12">
      <c r="A713" s="11" t="s">
        <v>1215</v>
      </c>
      <c r="D713" s="11" t="s">
        <v>260</v>
      </c>
      <c r="E713" s="19" t="s">
        <v>1465</v>
      </c>
      <c r="F713" s="10">
        <v>42036</v>
      </c>
      <c r="G713" s="10">
        <v>44958</v>
      </c>
      <c r="H713" s="11">
        <v>9</v>
      </c>
      <c r="I713" s="20" t="s">
        <v>259</v>
      </c>
      <c r="J713" s="11" t="s">
        <v>261</v>
      </c>
      <c r="K713" s="11" t="s">
        <v>3037</v>
      </c>
      <c r="L713" s="11">
        <v>2</v>
      </c>
    </row>
    <row r="714" spans="1:12">
      <c r="A714" s="11" t="s">
        <v>1216</v>
      </c>
      <c r="D714" s="11" t="s">
        <v>260</v>
      </c>
      <c r="E714" s="19" t="s">
        <v>1466</v>
      </c>
      <c r="F714" s="10">
        <v>42036</v>
      </c>
      <c r="G714" s="10">
        <v>44958</v>
      </c>
      <c r="H714" s="11">
        <v>9</v>
      </c>
      <c r="I714" s="20" t="s">
        <v>259</v>
      </c>
      <c r="J714" s="11" t="s">
        <v>261</v>
      </c>
      <c r="K714" s="11" t="s">
        <v>3037</v>
      </c>
      <c r="L714" s="11">
        <v>2</v>
      </c>
    </row>
    <row r="715" spans="1:12">
      <c r="A715" s="11" t="s">
        <v>1217</v>
      </c>
      <c r="D715" s="11" t="s">
        <v>260</v>
      </c>
      <c r="E715" s="19" t="s">
        <v>1467</v>
      </c>
      <c r="F715" s="10">
        <v>42036</v>
      </c>
      <c r="G715" s="10">
        <v>44958</v>
      </c>
      <c r="H715" s="11">
        <v>9</v>
      </c>
      <c r="I715" s="20" t="s">
        <v>259</v>
      </c>
      <c r="J715" s="11" t="s">
        <v>261</v>
      </c>
      <c r="K715" s="11" t="s">
        <v>3037</v>
      </c>
      <c r="L715" s="11">
        <v>2</v>
      </c>
    </row>
    <row r="716" spans="1:12">
      <c r="A716" s="11" t="s">
        <v>1218</v>
      </c>
      <c r="D716" s="11" t="s">
        <v>260</v>
      </c>
      <c r="E716" s="19" t="s">
        <v>1468</v>
      </c>
      <c r="F716" s="10">
        <v>42036</v>
      </c>
      <c r="G716" s="10">
        <v>44958</v>
      </c>
      <c r="H716" s="11">
        <v>9</v>
      </c>
      <c r="I716" s="20" t="s">
        <v>259</v>
      </c>
      <c r="J716" s="11" t="s">
        <v>261</v>
      </c>
      <c r="K716" s="11" t="s">
        <v>3037</v>
      </c>
      <c r="L716" s="11">
        <v>2</v>
      </c>
    </row>
    <row r="717" spans="1:12">
      <c r="A717" s="11" t="s">
        <v>1219</v>
      </c>
      <c r="D717" s="11" t="s">
        <v>260</v>
      </c>
      <c r="E717" s="19" t="s">
        <v>1469</v>
      </c>
      <c r="F717" s="10">
        <v>42036</v>
      </c>
      <c r="G717" s="10">
        <v>44958</v>
      </c>
      <c r="H717" s="11">
        <v>9</v>
      </c>
      <c r="I717" s="20" t="s">
        <v>259</v>
      </c>
      <c r="J717" s="11" t="s">
        <v>261</v>
      </c>
      <c r="K717" s="11" t="s">
        <v>3037</v>
      </c>
      <c r="L717" s="11">
        <v>2</v>
      </c>
    </row>
    <row r="718" spans="1:12">
      <c r="A718" s="11" t="s">
        <v>1220</v>
      </c>
      <c r="D718" s="11" t="s">
        <v>260</v>
      </c>
      <c r="E718" s="19" t="s">
        <v>1470</v>
      </c>
      <c r="F718" s="10">
        <v>42036</v>
      </c>
      <c r="G718" s="10">
        <v>44958</v>
      </c>
      <c r="H718" s="11">
        <v>9</v>
      </c>
      <c r="I718" s="20" t="s">
        <v>259</v>
      </c>
      <c r="J718" s="11" t="s">
        <v>261</v>
      </c>
      <c r="K718" s="11" t="s">
        <v>3037</v>
      </c>
      <c r="L718" s="11">
        <v>2</v>
      </c>
    </row>
    <row r="719" spans="1:12">
      <c r="A719" s="11" t="s">
        <v>1221</v>
      </c>
      <c r="D719" s="11" t="s">
        <v>260</v>
      </c>
      <c r="E719" s="19" t="s">
        <v>1471</v>
      </c>
      <c r="F719" s="10">
        <v>42036</v>
      </c>
      <c r="G719" s="10">
        <v>44958</v>
      </c>
      <c r="H719" s="11">
        <v>9</v>
      </c>
      <c r="I719" s="20" t="s">
        <v>259</v>
      </c>
      <c r="J719" s="11" t="s">
        <v>261</v>
      </c>
      <c r="K719" s="11" t="s">
        <v>3037</v>
      </c>
      <c r="L719" s="11">
        <v>2</v>
      </c>
    </row>
    <row r="720" spans="1:12">
      <c r="A720" s="11" t="s">
        <v>1222</v>
      </c>
      <c r="D720" s="11" t="s">
        <v>260</v>
      </c>
      <c r="E720" s="19" t="s">
        <v>1472</v>
      </c>
      <c r="F720" s="10">
        <v>42036</v>
      </c>
      <c r="G720" s="10">
        <v>44958</v>
      </c>
      <c r="H720" s="11">
        <v>9</v>
      </c>
      <c r="I720" s="20" t="s">
        <v>259</v>
      </c>
      <c r="J720" s="11" t="s">
        <v>261</v>
      </c>
      <c r="K720" s="11" t="s">
        <v>3037</v>
      </c>
      <c r="L720" s="11">
        <v>2</v>
      </c>
    </row>
    <row r="721" spans="1:12">
      <c r="A721" s="11" t="s">
        <v>1223</v>
      </c>
      <c r="D721" s="11" t="s">
        <v>260</v>
      </c>
      <c r="E721" s="19" t="s">
        <v>1473</v>
      </c>
      <c r="F721" s="10">
        <v>42036</v>
      </c>
      <c r="G721" s="10">
        <v>44958</v>
      </c>
      <c r="H721" s="11">
        <v>9</v>
      </c>
      <c r="I721" s="20" t="s">
        <v>259</v>
      </c>
      <c r="J721" s="11" t="s">
        <v>261</v>
      </c>
      <c r="K721" s="11" t="s">
        <v>3037</v>
      </c>
      <c r="L721" s="11">
        <v>2</v>
      </c>
    </row>
    <row r="722" spans="1:12">
      <c r="A722" s="11" t="s">
        <v>1224</v>
      </c>
      <c r="D722" s="11" t="s">
        <v>260</v>
      </c>
      <c r="E722" s="19" t="s">
        <v>1474</v>
      </c>
      <c r="F722" s="10">
        <v>42036</v>
      </c>
      <c r="G722" s="10">
        <v>44958</v>
      </c>
      <c r="H722" s="11">
        <v>9</v>
      </c>
      <c r="I722" s="20" t="s">
        <v>259</v>
      </c>
      <c r="J722" s="11" t="s">
        <v>261</v>
      </c>
      <c r="K722" s="11" t="s">
        <v>3037</v>
      </c>
      <c r="L722" s="11">
        <v>2</v>
      </c>
    </row>
    <row r="723" spans="1:12">
      <c r="A723" s="11" t="s">
        <v>1225</v>
      </c>
      <c r="D723" s="11" t="s">
        <v>260</v>
      </c>
      <c r="E723" s="19" t="s">
        <v>1475</v>
      </c>
      <c r="F723" s="10">
        <v>42036</v>
      </c>
      <c r="G723" s="10">
        <v>44958</v>
      </c>
      <c r="H723" s="11">
        <v>9</v>
      </c>
      <c r="I723" s="20" t="s">
        <v>259</v>
      </c>
      <c r="J723" s="11" t="s">
        <v>261</v>
      </c>
      <c r="K723" s="11" t="s">
        <v>3037</v>
      </c>
      <c r="L723" s="11">
        <v>2</v>
      </c>
    </row>
    <row r="724" spans="1:12">
      <c r="A724" s="11" t="s">
        <v>1226</v>
      </c>
      <c r="D724" s="11" t="s">
        <v>260</v>
      </c>
      <c r="E724" s="19" t="s">
        <v>1476</v>
      </c>
      <c r="F724" s="10">
        <v>42036</v>
      </c>
      <c r="G724" s="10">
        <v>44958</v>
      </c>
      <c r="H724" s="11">
        <v>9</v>
      </c>
      <c r="I724" s="20" t="s">
        <v>259</v>
      </c>
      <c r="J724" s="11" t="s">
        <v>261</v>
      </c>
      <c r="K724" s="11" t="s">
        <v>3037</v>
      </c>
      <c r="L724" s="11">
        <v>2</v>
      </c>
    </row>
    <row r="725" spans="1:12">
      <c r="A725" s="11" t="s">
        <v>1227</v>
      </c>
      <c r="D725" s="11" t="s">
        <v>260</v>
      </c>
      <c r="E725" s="19" t="s">
        <v>1477</v>
      </c>
      <c r="F725" s="10">
        <v>42036</v>
      </c>
      <c r="G725" s="10">
        <v>44958</v>
      </c>
      <c r="H725" s="11">
        <v>9</v>
      </c>
      <c r="I725" s="20" t="s">
        <v>259</v>
      </c>
      <c r="J725" s="11" t="s">
        <v>261</v>
      </c>
      <c r="K725" s="11" t="s">
        <v>3037</v>
      </c>
      <c r="L725" s="11">
        <v>2</v>
      </c>
    </row>
    <row r="726" spans="1:12">
      <c r="A726" s="11" t="s">
        <v>1228</v>
      </c>
      <c r="D726" s="11" t="s">
        <v>260</v>
      </c>
      <c r="E726" s="19" t="s">
        <v>1478</v>
      </c>
      <c r="F726" s="10">
        <v>42036</v>
      </c>
      <c r="G726" s="10">
        <v>44958</v>
      </c>
      <c r="H726" s="11">
        <v>9</v>
      </c>
      <c r="I726" s="20" t="s">
        <v>259</v>
      </c>
      <c r="J726" s="11" t="s">
        <v>261</v>
      </c>
      <c r="K726" s="11" t="s">
        <v>3037</v>
      </c>
      <c r="L726" s="11">
        <v>2</v>
      </c>
    </row>
    <row r="727" spans="1:12">
      <c r="A727" s="11" t="s">
        <v>1229</v>
      </c>
      <c r="D727" s="11" t="s">
        <v>260</v>
      </c>
      <c r="E727" s="19" t="s">
        <v>1479</v>
      </c>
      <c r="F727" s="10">
        <v>42036</v>
      </c>
      <c r="G727" s="10">
        <v>44958</v>
      </c>
      <c r="H727" s="11">
        <v>9</v>
      </c>
      <c r="I727" s="20" t="s">
        <v>259</v>
      </c>
      <c r="J727" s="11" t="s">
        <v>261</v>
      </c>
      <c r="K727" s="11" t="s">
        <v>3037</v>
      </c>
      <c r="L727" s="11">
        <v>2</v>
      </c>
    </row>
    <row r="728" spans="1:12">
      <c r="A728" s="11" t="s">
        <v>1230</v>
      </c>
      <c r="D728" s="11" t="s">
        <v>260</v>
      </c>
      <c r="E728" s="19" t="s">
        <v>1480</v>
      </c>
      <c r="F728" s="10">
        <v>42036</v>
      </c>
      <c r="G728" s="10">
        <v>44958</v>
      </c>
      <c r="H728" s="11">
        <v>9</v>
      </c>
      <c r="I728" s="20" t="s">
        <v>259</v>
      </c>
      <c r="J728" s="11" t="s">
        <v>261</v>
      </c>
      <c r="K728" s="11" t="s">
        <v>3037</v>
      </c>
      <c r="L728" s="11">
        <v>2</v>
      </c>
    </row>
    <row r="729" spans="1:12">
      <c r="A729" s="11" t="s">
        <v>1231</v>
      </c>
      <c r="D729" s="11" t="s">
        <v>260</v>
      </c>
      <c r="E729" s="19" t="s">
        <v>1481</v>
      </c>
      <c r="F729" s="10">
        <v>42036</v>
      </c>
      <c r="G729" s="10">
        <v>44958</v>
      </c>
      <c r="H729" s="11">
        <v>9</v>
      </c>
      <c r="I729" s="20" t="s">
        <v>259</v>
      </c>
      <c r="J729" s="11" t="s">
        <v>261</v>
      </c>
      <c r="K729" s="11" t="s">
        <v>3037</v>
      </c>
      <c r="L729" s="11">
        <v>2</v>
      </c>
    </row>
    <row r="730" spans="1:12">
      <c r="A730" s="11" t="s">
        <v>1232</v>
      </c>
      <c r="D730" s="11" t="s">
        <v>260</v>
      </c>
      <c r="E730" s="19" t="s">
        <v>1482</v>
      </c>
      <c r="F730" s="10">
        <v>42036</v>
      </c>
      <c r="G730" s="10">
        <v>44958</v>
      </c>
      <c r="H730" s="11">
        <v>9</v>
      </c>
      <c r="I730" s="20" t="s">
        <v>259</v>
      </c>
      <c r="J730" s="11" t="s">
        <v>261</v>
      </c>
      <c r="K730" s="11" t="s">
        <v>3037</v>
      </c>
      <c r="L730" s="11">
        <v>2</v>
      </c>
    </row>
    <row r="731" spans="1:12">
      <c r="A731" s="11" t="s">
        <v>1233</v>
      </c>
      <c r="D731" s="11" t="s">
        <v>260</v>
      </c>
      <c r="E731" s="19" t="s">
        <v>1483</v>
      </c>
      <c r="F731" s="10">
        <v>42036</v>
      </c>
      <c r="G731" s="10">
        <v>44958</v>
      </c>
      <c r="H731" s="11">
        <v>9</v>
      </c>
      <c r="I731" s="20" t="s">
        <v>259</v>
      </c>
      <c r="J731" s="11" t="s">
        <v>261</v>
      </c>
      <c r="K731" s="11" t="s">
        <v>3037</v>
      </c>
      <c r="L731" s="11">
        <v>2</v>
      </c>
    </row>
    <row r="732" spans="1:12">
      <c r="A732" s="11" t="s">
        <v>1234</v>
      </c>
      <c r="D732" s="11" t="s">
        <v>260</v>
      </c>
      <c r="E732" s="19" t="s">
        <v>1484</v>
      </c>
      <c r="F732" s="10">
        <v>42036</v>
      </c>
      <c r="G732" s="10">
        <v>44958</v>
      </c>
      <c r="H732" s="11">
        <v>9</v>
      </c>
      <c r="I732" s="20" t="s">
        <v>259</v>
      </c>
      <c r="J732" s="11" t="s">
        <v>261</v>
      </c>
      <c r="K732" s="11" t="s">
        <v>3037</v>
      </c>
      <c r="L732" s="11">
        <v>2</v>
      </c>
    </row>
    <row r="733" spans="1:12">
      <c r="A733" s="11" t="s">
        <v>1235</v>
      </c>
      <c r="D733" s="11" t="s">
        <v>260</v>
      </c>
      <c r="E733" s="19" t="s">
        <v>1485</v>
      </c>
      <c r="F733" s="10">
        <v>42036</v>
      </c>
      <c r="G733" s="10">
        <v>44958</v>
      </c>
      <c r="H733" s="11">
        <v>9</v>
      </c>
      <c r="I733" s="20" t="s">
        <v>259</v>
      </c>
      <c r="J733" s="11" t="s">
        <v>261</v>
      </c>
      <c r="K733" s="11" t="s">
        <v>3037</v>
      </c>
      <c r="L733" s="11">
        <v>2</v>
      </c>
    </row>
    <row r="734" spans="1:12">
      <c r="A734" s="11" t="s">
        <v>1236</v>
      </c>
      <c r="D734" s="11" t="s">
        <v>260</v>
      </c>
      <c r="E734" s="19" t="s">
        <v>1486</v>
      </c>
      <c r="F734" s="10">
        <v>42036</v>
      </c>
      <c r="G734" s="10">
        <v>44958</v>
      </c>
      <c r="H734" s="11">
        <v>9</v>
      </c>
      <c r="I734" s="20" t="s">
        <v>259</v>
      </c>
      <c r="J734" s="11" t="s">
        <v>261</v>
      </c>
      <c r="K734" s="11" t="s">
        <v>3037</v>
      </c>
      <c r="L734" s="11">
        <v>2</v>
      </c>
    </row>
    <row r="735" spans="1:12">
      <c r="A735" s="11" t="s">
        <v>1237</v>
      </c>
      <c r="D735" s="11" t="s">
        <v>260</v>
      </c>
      <c r="E735" s="19" t="s">
        <v>1487</v>
      </c>
      <c r="F735" s="10">
        <v>42036</v>
      </c>
      <c r="G735" s="10">
        <v>44958</v>
      </c>
      <c r="H735" s="11">
        <v>9</v>
      </c>
      <c r="I735" s="20" t="s">
        <v>259</v>
      </c>
      <c r="J735" s="11" t="s">
        <v>261</v>
      </c>
      <c r="K735" s="11" t="s">
        <v>3037</v>
      </c>
      <c r="L735" s="11">
        <v>2</v>
      </c>
    </row>
    <row r="736" spans="1:12">
      <c r="A736" s="11" t="s">
        <v>1238</v>
      </c>
      <c r="D736" s="11" t="s">
        <v>260</v>
      </c>
      <c r="E736" s="19" t="s">
        <v>1488</v>
      </c>
      <c r="F736" s="10">
        <v>42036</v>
      </c>
      <c r="G736" s="10">
        <v>44958</v>
      </c>
      <c r="H736" s="11">
        <v>9</v>
      </c>
      <c r="I736" s="20" t="s">
        <v>259</v>
      </c>
      <c r="J736" s="11" t="s">
        <v>261</v>
      </c>
      <c r="K736" s="11" t="s">
        <v>3037</v>
      </c>
      <c r="L736" s="11">
        <v>2</v>
      </c>
    </row>
    <row r="737" spans="1:12">
      <c r="A737" s="11" t="s">
        <v>1239</v>
      </c>
      <c r="D737" s="11" t="s">
        <v>260</v>
      </c>
      <c r="E737" s="19" t="s">
        <v>1489</v>
      </c>
      <c r="F737" s="10">
        <v>42036</v>
      </c>
      <c r="G737" s="10">
        <v>44958</v>
      </c>
      <c r="H737" s="11">
        <v>9</v>
      </c>
      <c r="I737" s="20" t="s">
        <v>259</v>
      </c>
      <c r="J737" s="11" t="s">
        <v>261</v>
      </c>
      <c r="K737" s="11" t="s">
        <v>3037</v>
      </c>
      <c r="L737" s="11">
        <v>2</v>
      </c>
    </row>
    <row r="738" spans="1:12">
      <c r="A738" s="11" t="s">
        <v>1240</v>
      </c>
      <c r="D738" s="11" t="s">
        <v>260</v>
      </c>
      <c r="E738" s="19" t="s">
        <v>1490</v>
      </c>
      <c r="F738" s="10">
        <v>42036</v>
      </c>
      <c r="G738" s="10">
        <v>44958</v>
      </c>
      <c r="H738" s="11">
        <v>9</v>
      </c>
      <c r="I738" s="20" t="s">
        <v>259</v>
      </c>
      <c r="J738" s="11" t="s">
        <v>261</v>
      </c>
      <c r="K738" s="11" t="s">
        <v>3037</v>
      </c>
      <c r="L738" s="11">
        <v>2</v>
      </c>
    </row>
    <row r="739" spans="1:12">
      <c r="A739" s="11" t="s">
        <v>1241</v>
      </c>
      <c r="D739" s="11" t="s">
        <v>260</v>
      </c>
      <c r="E739" s="19" t="s">
        <v>1491</v>
      </c>
      <c r="F739" s="10">
        <v>42036</v>
      </c>
      <c r="G739" s="10">
        <v>44958</v>
      </c>
      <c r="H739" s="11">
        <v>9</v>
      </c>
      <c r="I739" s="20" t="s">
        <v>259</v>
      </c>
      <c r="J739" s="11" t="s">
        <v>261</v>
      </c>
      <c r="K739" s="11" t="s">
        <v>3037</v>
      </c>
      <c r="L739" s="11">
        <v>2</v>
      </c>
    </row>
    <row r="740" spans="1:12">
      <c r="A740" s="11" t="s">
        <v>1242</v>
      </c>
      <c r="D740" s="11" t="s">
        <v>260</v>
      </c>
      <c r="E740" s="19" t="s">
        <v>1492</v>
      </c>
      <c r="F740" s="10">
        <v>42036</v>
      </c>
      <c r="G740" s="10">
        <v>44958</v>
      </c>
      <c r="H740" s="11">
        <v>9</v>
      </c>
      <c r="I740" s="20" t="s">
        <v>259</v>
      </c>
      <c r="J740" s="11" t="s">
        <v>261</v>
      </c>
      <c r="K740" s="11" t="s">
        <v>3037</v>
      </c>
      <c r="L740" s="11">
        <v>2</v>
      </c>
    </row>
    <row r="741" spans="1:12">
      <c r="A741" s="11" t="s">
        <v>1243</v>
      </c>
      <c r="D741" s="11" t="s">
        <v>260</v>
      </c>
      <c r="E741" s="19" t="s">
        <v>1493</v>
      </c>
      <c r="F741" s="10">
        <v>42036</v>
      </c>
      <c r="G741" s="10">
        <v>44958</v>
      </c>
      <c r="H741" s="11">
        <v>9</v>
      </c>
      <c r="I741" s="20" t="s">
        <v>259</v>
      </c>
      <c r="J741" s="11" t="s">
        <v>261</v>
      </c>
      <c r="K741" s="11" t="s">
        <v>3037</v>
      </c>
      <c r="L741" s="11">
        <v>2</v>
      </c>
    </row>
    <row r="742" spans="1:12">
      <c r="A742" s="11" t="s">
        <v>1244</v>
      </c>
      <c r="D742" s="11" t="s">
        <v>260</v>
      </c>
      <c r="E742" s="19" t="s">
        <v>1494</v>
      </c>
      <c r="F742" s="10">
        <v>42036</v>
      </c>
      <c r="G742" s="10">
        <v>44958</v>
      </c>
      <c r="H742" s="11">
        <v>9</v>
      </c>
      <c r="I742" s="20" t="s">
        <v>259</v>
      </c>
      <c r="J742" s="11" t="s">
        <v>261</v>
      </c>
      <c r="K742" s="11" t="s">
        <v>3037</v>
      </c>
      <c r="L742" s="11">
        <v>2</v>
      </c>
    </row>
    <row r="743" spans="1:12">
      <c r="A743" s="11" t="s">
        <v>1245</v>
      </c>
      <c r="D743" s="11" t="s">
        <v>260</v>
      </c>
      <c r="E743" s="19" t="s">
        <v>1495</v>
      </c>
      <c r="F743" s="10">
        <v>42036</v>
      </c>
      <c r="G743" s="10">
        <v>44958</v>
      </c>
      <c r="H743" s="11">
        <v>9</v>
      </c>
      <c r="I743" s="20" t="s">
        <v>259</v>
      </c>
      <c r="J743" s="11" t="s">
        <v>261</v>
      </c>
      <c r="K743" s="11" t="s">
        <v>3037</v>
      </c>
      <c r="L743" s="11">
        <v>2</v>
      </c>
    </row>
    <row r="744" spans="1:12">
      <c r="A744" s="11" t="s">
        <v>1246</v>
      </c>
      <c r="D744" s="11" t="s">
        <v>260</v>
      </c>
      <c r="E744" s="19" t="s">
        <v>1496</v>
      </c>
      <c r="F744" s="10">
        <v>42036</v>
      </c>
      <c r="G744" s="10">
        <v>44958</v>
      </c>
      <c r="H744" s="11">
        <v>9</v>
      </c>
      <c r="I744" s="20" t="s">
        <v>259</v>
      </c>
      <c r="J744" s="11" t="s">
        <v>261</v>
      </c>
      <c r="K744" s="11" t="s">
        <v>3037</v>
      </c>
      <c r="L744" s="11">
        <v>2</v>
      </c>
    </row>
    <row r="745" spans="1:12">
      <c r="A745" s="11" t="s">
        <v>1247</v>
      </c>
      <c r="D745" s="11" t="s">
        <v>260</v>
      </c>
      <c r="E745" s="19" t="s">
        <v>1497</v>
      </c>
      <c r="F745" s="10">
        <v>42036</v>
      </c>
      <c r="G745" s="10">
        <v>44958</v>
      </c>
      <c r="H745" s="11">
        <v>9</v>
      </c>
      <c r="I745" s="20" t="s">
        <v>259</v>
      </c>
      <c r="J745" s="11" t="s">
        <v>261</v>
      </c>
      <c r="K745" s="11" t="s">
        <v>3037</v>
      </c>
      <c r="L745" s="11">
        <v>2</v>
      </c>
    </row>
    <row r="746" spans="1:12">
      <c r="A746" s="11" t="s">
        <v>1248</v>
      </c>
      <c r="D746" s="11" t="s">
        <v>260</v>
      </c>
      <c r="E746" s="19" t="s">
        <v>1498</v>
      </c>
      <c r="F746" s="10">
        <v>42036</v>
      </c>
      <c r="G746" s="10">
        <v>44958</v>
      </c>
      <c r="H746" s="11">
        <v>9</v>
      </c>
      <c r="I746" s="20" t="s">
        <v>259</v>
      </c>
      <c r="J746" s="11" t="s">
        <v>261</v>
      </c>
      <c r="K746" s="11" t="s">
        <v>3037</v>
      </c>
      <c r="L746" s="11">
        <v>2</v>
      </c>
    </row>
    <row r="747" spans="1:12">
      <c r="A747" s="11" t="s">
        <v>1249</v>
      </c>
      <c r="D747" s="11" t="s">
        <v>260</v>
      </c>
      <c r="E747" s="19" t="s">
        <v>1499</v>
      </c>
      <c r="F747" s="10">
        <v>42036</v>
      </c>
      <c r="G747" s="10">
        <v>44958</v>
      </c>
      <c r="H747" s="11">
        <v>9</v>
      </c>
      <c r="I747" s="20" t="s">
        <v>259</v>
      </c>
      <c r="J747" s="11" t="s">
        <v>261</v>
      </c>
      <c r="K747" s="11" t="s">
        <v>3037</v>
      </c>
      <c r="L747" s="11">
        <v>2</v>
      </c>
    </row>
    <row r="748" spans="1:12">
      <c r="A748" s="11" t="s">
        <v>1250</v>
      </c>
      <c r="D748" s="11" t="s">
        <v>260</v>
      </c>
      <c r="E748" s="19" t="s">
        <v>1500</v>
      </c>
      <c r="F748" s="10">
        <v>42036</v>
      </c>
      <c r="G748" s="10">
        <v>44958</v>
      </c>
      <c r="H748" s="11">
        <v>9</v>
      </c>
      <c r="I748" s="20" t="s">
        <v>259</v>
      </c>
      <c r="J748" s="11" t="s">
        <v>261</v>
      </c>
      <c r="K748" s="11" t="s">
        <v>3037</v>
      </c>
      <c r="L748" s="11">
        <v>2</v>
      </c>
    </row>
    <row r="749" spans="1:12">
      <c r="A749" s="11" t="s">
        <v>1251</v>
      </c>
      <c r="D749" s="11" t="s">
        <v>260</v>
      </c>
      <c r="E749" s="19" t="s">
        <v>1501</v>
      </c>
      <c r="F749" s="10">
        <v>42036</v>
      </c>
      <c r="G749" s="10">
        <v>44958</v>
      </c>
      <c r="H749" s="11">
        <v>9</v>
      </c>
      <c r="I749" s="20" t="s">
        <v>259</v>
      </c>
      <c r="J749" s="11" t="s">
        <v>261</v>
      </c>
      <c r="K749" s="11" t="s">
        <v>3037</v>
      </c>
      <c r="L749" s="11">
        <v>2</v>
      </c>
    </row>
    <row r="750" spans="1:12">
      <c r="A750" s="11" t="s">
        <v>1252</v>
      </c>
      <c r="D750" s="11" t="s">
        <v>260</v>
      </c>
      <c r="E750" s="19" t="s">
        <v>1502</v>
      </c>
      <c r="F750" s="10">
        <v>42036</v>
      </c>
      <c r="G750" s="10">
        <v>44958</v>
      </c>
      <c r="H750" s="11">
        <v>9</v>
      </c>
      <c r="I750" s="20" t="s">
        <v>259</v>
      </c>
      <c r="J750" s="11" t="s">
        <v>261</v>
      </c>
      <c r="K750" s="11" t="s">
        <v>3037</v>
      </c>
      <c r="L750" s="11">
        <v>2</v>
      </c>
    </row>
    <row r="751" spans="1:12">
      <c r="A751" s="11" t="s">
        <v>1253</v>
      </c>
      <c r="D751" s="11" t="s">
        <v>260</v>
      </c>
      <c r="E751" s="19" t="s">
        <v>1503</v>
      </c>
      <c r="F751" s="10">
        <v>42036</v>
      </c>
      <c r="G751" s="10">
        <v>44958</v>
      </c>
      <c r="H751" s="11">
        <v>9</v>
      </c>
      <c r="I751" s="20" t="s">
        <v>259</v>
      </c>
      <c r="J751" s="11" t="s">
        <v>261</v>
      </c>
      <c r="K751" s="11" t="s">
        <v>3037</v>
      </c>
      <c r="L751" s="11">
        <v>2</v>
      </c>
    </row>
    <row r="752" spans="1:12">
      <c r="A752" s="11" t="s">
        <v>1254</v>
      </c>
      <c r="D752" s="11" t="s">
        <v>260</v>
      </c>
      <c r="E752" s="19" t="s">
        <v>1504</v>
      </c>
      <c r="F752" s="10">
        <v>42036</v>
      </c>
      <c r="G752" s="10">
        <v>44958</v>
      </c>
      <c r="H752" s="11">
        <v>9</v>
      </c>
      <c r="I752" s="20" t="s">
        <v>259</v>
      </c>
      <c r="J752" s="11" t="s">
        <v>261</v>
      </c>
      <c r="K752" s="11" t="s">
        <v>3037</v>
      </c>
      <c r="L752" s="11">
        <v>2</v>
      </c>
    </row>
    <row r="753" spans="1:12">
      <c r="A753" s="11" t="s">
        <v>1255</v>
      </c>
      <c r="D753" s="11" t="s">
        <v>260</v>
      </c>
      <c r="E753" s="19" t="s">
        <v>1505</v>
      </c>
      <c r="F753" s="10">
        <v>42036</v>
      </c>
      <c r="G753" s="10">
        <v>44958</v>
      </c>
      <c r="H753" s="11">
        <v>9</v>
      </c>
      <c r="I753" s="20" t="s">
        <v>259</v>
      </c>
      <c r="J753" s="11" t="s">
        <v>261</v>
      </c>
      <c r="K753" s="11" t="s">
        <v>3037</v>
      </c>
      <c r="L753" s="11">
        <v>2</v>
      </c>
    </row>
    <row r="754" spans="1:12">
      <c r="A754" s="11" t="s">
        <v>1256</v>
      </c>
      <c r="D754" s="11" t="s">
        <v>260</v>
      </c>
      <c r="E754" s="19" t="s">
        <v>1506</v>
      </c>
      <c r="F754" s="10">
        <v>42036</v>
      </c>
      <c r="G754" s="10">
        <v>44958</v>
      </c>
      <c r="H754" s="11">
        <v>9</v>
      </c>
      <c r="I754" s="20" t="s">
        <v>259</v>
      </c>
      <c r="J754" s="11" t="s">
        <v>261</v>
      </c>
      <c r="K754" s="11" t="s">
        <v>3037</v>
      </c>
      <c r="L754" s="11">
        <v>2</v>
      </c>
    </row>
    <row r="755" spans="1:12">
      <c r="A755" s="11" t="s">
        <v>1257</v>
      </c>
      <c r="D755" s="11" t="s">
        <v>260</v>
      </c>
      <c r="E755" s="19" t="s">
        <v>1507</v>
      </c>
      <c r="F755" s="10">
        <v>42036</v>
      </c>
      <c r="G755" s="10">
        <v>44958</v>
      </c>
      <c r="H755" s="11">
        <v>9</v>
      </c>
      <c r="I755" s="20" t="s">
        <v>259</v>
      </c>
      <c r="J755" s="11" t="s">
        <v>261</v>
      </c>
      <c r="K755" s="11" t="s">
        <v>3037</v>
      </c>
      <c r="L755" s="11">
        <v>2</v>
      </c>
    </row>
    <row r="756" spans="1:12">
      <c r="A756" s="11" t="s">
        <v>1258</v>
      </c>
      <c r="D756" s="11" t="s">
        <v>260</v>
      </c>
      <c r="E756" s="19" t="s">
        <v>1508</v>
      </c>
      <c r="F756" s="10">
        <v>42036</v>
      </c>
      <c r="G756" s="10">
        <v>44958</v>
      </c>
      <c r="H756" s="11">
        <v>9</v>
      </c>
      <c r="I756" s="20" t="s">
        <v>259</v>
      </c>
      <c r="J756" s="11" t="s">
        <v>261</v>
      </c>
      <c r="K756" s="11" t="s">
        <v>3037</v>
      </c>
      <c r="L756" s="11">
        <v>2</v>
      </c>
    </row>
    <row r="757" spans="1:12">
      <c r="A757" s="11" t="s">
        <v>1259</v>
      </c>
      <c r="D757" s="11" t="s">
        <v>260</v>
      </c>
      <c r="E757" s="19" t="s">
        <v>1509</v>
      </c>
      <c r="F757" s="10">
        <v>42036</v>
      </c>
      <c r="G757" s="10">
        <v>44958</v>
      </c>
      <c r="H757" s="11">
        <v>9</v>
      </c>
      <c r="I757" s="20" t="s">
        <v>259</v>
      </c>
      <c r="J757" s="11" t="s">
        <v>261</v>
      </c>
      <c r="K757" s="11" t="s">
        <v>3037</v>
      </c>
      <c r="L757" s="11">
        <v>2</v>
      </c>
    </row>
    <row r="758" spans="1:12">
      <c r="A758" s="11" t="s">
        <v>1260</v>
      </c>
      <c r="D758" s="11" t="s">
        <v>260</v>
      </c>
      <c r="E758" s="19" t="s">
        <v>1510</v>
      </c>
      <c r="F758" s="10">
        <v>42036</v>
      </c>
      <c r="G758" s="10">
        <v>44958</v>
      </c>
      <c r="H758" s="11">
        <v>9</v>
      </c>
      <c r="I758" s="20" t="s">
        <v>259</v>
      </c>
      <c r="J758" s="11" t="s">
        <v>261</v>
      </c>
      <c r="K758" s="11" t="s">
        <v>3037</v>
      </c>
      <c r="L758" s="11">
        <v>2</v>
      </c>
    </row>
    <row r="759" spans="1:12">
      <c r="A759" s="11" t="s">
        <v>1261</v>
      </c>
      <c r="D759" s="11" t="s">
        <v>260</v>
      </c>
      <c r="E759" s="19" t="s">
        <v>1511</v>
      </c>
      <c r="F759" s="10">
        <v>42036</v>
      </c>
      <c r="G759" s="10">
        <v>44958</v>
      </c>
      <c r="H759" s="11">
        <v>9</v>
      </c>
      <c r="I759" s="20" t="s">
        <v>259</v>
      </c>
      <c r="J759" s="11" t="s">
        <v>261</v>
      </c>
      <c r="K759" s="11" t="s">
        <v>3037</v>
      </c>
      <c r="L759" s="11">
        <v>2</v>
      </c>
    </row>
    <row r="760" spans="1:12">
      <c r="A760" s="11" t="s">
        <v>1262</v>
      </c>
      <c r="D760" s="11" t="s">
        <v>260</v>
      </c>
      <c r="E760" s="19" t="s">
        <v>1512</v>
      </c>
      <c r="F760" s="10">
        <v>42036</v>
      </c>
      <c r="G760" s="10">
        <v>44958</v>
      </c>
      <c r="H760" s="11">
        <v>9</v>
      </c>
      <c r="I760" s="20" t="s">
        <v>259</v>
      </c>
      <c r="J760" s="11" t="s">
        <v>261</v>
      </c>
      <c r="K760" s="11" t="s">
        <v>3037</v>
      </c>
      <c r="L760" s="11">
        <v>2</v>
      </c>
    </row>
    <row r="761" spans="1:12">
      <c r="A761" s="11" t="s">
        <v>1263</v>
      </c>
      <c r="D761" s="11" t="s">
        <v>260</v>
      </c>
      <c r="E761" s="19" t="s">
        <v>1513</v>
      </c>
      <c r="F761" s="10">
        <v>42036</v>
      </c>
      <c r="G761" s="10">
        <v>44958</v>
      </c>
      <c r="H761" s="11">
        <v>9</v>
      </c>
      <c r="I761" s="20" t="s">
        <v>259</v>
      </c>
      <c r="J761" s="11" t="s">
        <v>261</v>
      </c>
      <c r="K761" s="11" t="s">
        <v>3037</v>
      </c>
      <c r="L761" s="11">
        <v>2</v>
      </c>
    </row>
    <row r="762" spans="1:12">
      <c r="A762" s="11" t="s">
        <v>1514</v>
      </c>
      <c r="D762" s="11" t="s">
        <v>260</v>
      </c>
      <c r="E762" s="19" t="s">
        <v>1764</v>
      </c>
      <c r="F762" s="10">
        <v>42036</v>
      </c>
      <c r="G762" s="10">
        <v>44958</v>
      </c>
      <c r="H762" s="11">
        <v>9</v>
      </c>
      <c r="I762" s="20" t="s">
        <v>259</v>
      </c>
      <c r="J762" s="11" t="s">
        <v>261</v>
      </c>
      <c r="K762" s="11" t="s">
        <v>3037</v>
      </c>
      <c r="L762" s="11">
        <v>2</v>
      </c>
    </row>
    <row r="763" spans="1:12">
      <c r="A763" s="11" t="s">
        <v>1515</v>
      </c>
      <c r="D763" s="11" t="s">
        <v>260</v>
      </c>
      <c r="E763" s="19" t="s">
        <v>1765</v>
      </c>
      <c r="F763" s="10">
        <v>42036</v>
      </c>
      <c r="G763" s="10">
        <v>44958</v>
      </c>
      <c r="H763" s="11">
        <v>9</v>
      </c>
      <c r="I763" s="20" t="s">
        <v>259</v>
      </c>
      <c r="J763" s="11" t="s">
        <v>261</v>
      </c>
      <c r="K763" s="11" t="s">
        <v>3037</v>
      </c>
      <c r="L763" s="11">
        <v>2</v>
      </c>
    </row>
    <row r="764" spans="1:12">
      <c r="A764" s="11" t="s">
        <v>1516</v>
      </c>
      <c r="D764" s="11" t="s">
        <v>260</v>
      </c>
      <c r="E764" s="19" t="s">
        <v>1766</v>
      </c>
      <c r="F764" s="10">
        <v>42036</v>
      </c>
      <c r="G764" s="10">
        <v>44958</v>
      </c>
      <c r="H764" s="11">
        <v>9</v>
      </c>
      <c r="I764" s="20" t="s">
        <v>259</v>
      </c>
      <c r="J764" s="11" t="s">
        <v>261</v>
      </c>
      <c r="K764" s="11" t="s">
        <v>3037</v>
      </c>
      <c r="L764" s="11">
        <v>2</v>
      </c>
    </row>
    <row r="765" spans="1:12">
      <c r="A765" s="11" t="s">
        <v>1517</v>
      </c>
      <c r="D765" s="11" t="s">
        <v>260</v>
      </c>
      <c r="E765" s="19" t="s">
        <v>1767</v>
      </c>
      <c r="F765" s="10">
        <v>42036</v>
      </c>
      <c r="G765" s="10">
        <v>44958</v>
      </c>
      <c r="H765" s="11">
        <v>9</v>
      </c>
      <c r="I765" s="20" t="s">
        <v>259</v>
      </c>
      <c r="J765" s="11" t="s">
        <v>261</v>
      </c>
      <c r="K765" s="11" t="s">
        <v>3037</v>
      </c>
      <c r="L765" s="11">
        <v>2</v>
      </c>
    </row>
    <row r="766" spans="1:12">
      <c r="A766" s="11" t="s">
        <v>1518</v>
      </c>
      <c r="D766" s="11" t="s">
        <v>260</v>
      </c>
      <c r="E766" s="19" t="s">
        <v>1768</v>
      </c>
      <c r="F766" s="10">
        <v>42036</v>
      </c>
      <c r="G766" s="10">
        <v>44958</v>
      </c>
      <c r="H766" s="11">
        <v>9</v>
      </c>
      <c r="I766" s="20" t="s">
        <v>259</v>
      </c>
      <c r="J766" s="11" t="s">
        <v>261</v>
      </c>
      <c r="K766" s="11" t="s">
        <v>3037</v>
      </c>
      <c r="L766" s="11">
        <v>2</v>
      </c>
    </row>
    <row r="767" spans="1:12">
      <c r="A767" s="11" t="s">
        <v>1519</v>
      </c>
      <c r="D767" s="11" t="s">
        <v>260</v>
      </c>
      <c r="E767" s="19" t="s">
        <v>1769</v>
      </c>
      <c r="F767" s="10">
        <v>42036</v>
      </c>
      <c r="G767" s="10">
        <v>44958</v>
      </c>
      <c r="H767" s="11">
        <v>9</v>
      </c>
      <c r="I767" s="20" t="s">
        <v>259</v>
      </c>
      <c r="J767" s="11" t="s">
        <v>261</v>
      </c>
      <c r="K767" s="11" t="s">
        <v>3037</v>
      </c>
      <c r="L767" s="11">
        <v>2</v>
      </c>
    </row>
    <row r="768" spans="1:12">
      <c r="A768" s="11" t="s">
        <v>1520</v>
      </c>
      <c r="D768" s="11" t="s">
        <v>260</v>
      </c>
      <c r="E768" s="19" t="s">
        <v>1770</v>
      </c>
      <c r="F768" s="10">
        <v>42036</v>
      </c>
      <c r="G768" s="10">
        <v>44958</v>
      </c>
      <c r="H768" s="11">
        <v>9</v>
      </c>
      <c r="I768" s="20" t="s">
        <v>259</v>
      </c>
      <c r="J768" s="11" t="s">
        <v>261</v>
      </c>
      <c r="K768" s="11" t="s">
        <v>3037</v>
      </c>
      <c r="L768" s="11">
        <v>2</v>
      </c>
    </row>
    <row r="769" spans="1:12">
      <c r="A769" s="11" t="s">
        <v>1521</v>
      </c>
      <c r="D769" s="11" t="s">
        <v>260</v>
      </c>
      <c r="E769" s="19" t="s">
        <v>1771</v>
      </c>
      <c r="F769" s="10">
        <v>42036</v>
      </c>
      <c r="G769" s="10">
        <v>44958</v>
      </c>
      <c r="H769" s="11">
        <v>9</v>
      </c>
      <c r="I769" s="20" t="s">
        <v>259</v>
      </c>
      <c r="J769" s="11" t="s">
        <v>261</v>
      </c>
      <c r="K769" s="11" t="s">
        <v>3037</v>
      </c>
      <c r="L769" s="11">
        <v>2</v>
      </c>
    </row>
    <row r="770" spans="1:12">
      <c r="A770" s="11" t="s">
        <v>1522</v>
      </c>
      <c r="D770" s="11" t="s">
        <v>260</v>
      </c>
      <c r="E770" s="19" t="s">
        <v>1772</v>
      </c>
      <c r="F770" s="10">
        <v>42036</v>
      </c>
      <c r="G770" s="10">
        <v>44958</v>
      </c>
      <c r="H770" s="11">
        <v>9</v>
      </c>
      <c r="I770" s="20" t="s">
        <v>259</v>
      </c>
      <c r="J770" s="11" t="s">
        <v>261</v>
      </c>
      <c r="K770" s="11" t="s">
        <v>3037</v>
      </c>
      <c r="L770" s="11">
        <v>2</v>
      </c>
    </row>
    <row r="771" spans="1:12">
      <c r="A771" s="11" t="s">
        <v>1523</v>
      </c>
      <c r="D771" s="11" t="s">
        <v>260</v>
      </c>
      <c r="E771" s="19" t="s">
        <v>1773</v>
      </c>
      <c r="F771" s="10">
        <v>42036</v>
      </c>
      <c r="G771" s="10">
        <v>44958</v>
      </c>
      <c r="H771" s="11">
        <v>9</v>
      </c>
      <c r="I771" s="20" t="s">
        <v>259</v>
      </c>
      <c r="J771" s="11" t="s">
        <v>261</v>
      </c>
      <c r="K771" s="11" t="s">
        <v>3037</v>
      </c>
      <c r="L771" s="11">
        <v>2</v>
      </c>
    </row>
    <row r="772" spans="1:12">
      <c r="A772" s="11" t="s">
        <v>1524</v>
      </c>
      <c r="D772" s="11" t="s">
        <v>260</v>
      </c>
      <c r="E772" s="19" t="s">
        <v>1774</v>
      </c>
      <c r="F772" s="10">
        <v>42036</v>
      </c>
      <c r="G772" s="10">
        <v>44958</v>
      </c>
      <c r="H772" s="11">
        <v>9</v>
      </c>
      <c r="I772" s="20" t="s">
        <v>259</v>
      </c>
      <c r="J772" s="11" t="s">
        <v>261</v>
      </c>
      <c r="K772" s="11" t="s">
        <v>3037</v>
      </c>
      <c r="L772" s="11">
        <v>2</v>
      </c>
    </row>
    <row r="773" spans="1:12">
      <c r="A773" s="11" t="s">
        <v>1525</v>
      </c>
      <c r="D773" s="11" t="s">
        <v>260</v>
      </c>
      <c r="E773" s="19" t="s">
        <v>1775</v>
      </c>
      <c r="F773" s="10">
        <v>42036</v>
      </c>
      <c r="G773" s="10">
        <v>44958</v>
      </c>
      <c r="H773" s="11">
        <v>9</v>
      </c>
      <c r="I773" s="20" t="s">
        <v>259</v>
      </c>
      <c r="J773" s="11" t="s">
        <v>261</v>
      </c>
      <c r="K773" s="11" t="s">
        <v>3037</v>
      </c>
      <c r="L773" s="11">
        <v>2</v>
      </c>
    </row>
    <row r="774" spans="1:12">
      <c r="A774" s="11" t="s">
        <v>1526</v>
      </c>
      <c r="D774" s="11" t="s">
        <v>260</v>
      </c>
      <c r="E774" s="19" t="s">
        <v>1776</v>
      </c>
      <c r="F774" s="10">
        <v>42036</v>
      </c>
      <c r="G774" s="10">
        <v>44958</v>
      </c>
      <c r="H774" s="11">
        <v>9</v>
      </c>
      <c r="I774" s="20" t="s">
        <v>259</v>
      </c>
      <c r="J774" s="11" t="s">
        <v>261</v>
      </c>
      <c r="K774" s="11" t="s">
        <v>3037</v>
      </c>
      <c r="L774" s="11">
        <v>2</v>
      </c>
    </row>
    <row r="775" spans="1:12">
      <c r="A775" s="11" t="s">
        <v>1527</v>
      </c>
      <c r="D775" s="11" t="s">
        <v>260</v>
      </c>
      <c r="E775" s="19" t="s">
        <v>1777</v>
      </c>
      <c r="F775" s="10">
        <v>42036</v>
      </c>
      <c r="G775" s="10">
        <v>44958</v>
      </c>
      <c r="H775" s="11">
        <v>9</v>
      </c>
      <c r="I775" s="20" t="s">
        <v>259</v>
      </c>
      <c r="J775" s="11" t="s">
        <v>261</v>
      </c>
      <c r="K775" s="11" t="s">
        <v>3037</v>
      </c>
      <c r="L775" s="11">
        <v>2</v>
      </c>
    </row>
    <row r="776" spans="1:12">
      <c r="A776" s="11" t="s">
        <v>1528</v>
      </c>
      <c r="D776" s="11" t="s">
        <v>260</v>
      </c>
      <c r="E776" s="19" t="s">
        <v>1778</v>
      </c>
      <c r="F776" s="10">
        <v>42036</v>
      </c>
      <c r="G776" s="10">
        <v>44958</v>
      </c>
      <c r="H776" s="11">
        <v>9</v>
      </c>
      <c r="I776" s="20" t="s">
        <v>259</v>
      </c>
      <c r="J776" s="11" t="s">
        <v>261</v>
      </c>
      <c r="K776" s="11" t="s">
        <v>3037</v>
      </c>
      <c r="L776" s="11">
        <v>2</v>
      </c>
    </row>
    <row r="777" spans="1:12">
      <c r="A777" s="11" t="s">
        <v>1529</v>
      </c>
      <c r="D777" s="11" t="s">
        <v>260</v>
      </c>
      <c r="E777" s="19" t="s">
        <v>1779</v>
      </c>
      <c r="F777" s="10">
        <v>42036</v>
      </c>
      <c r="G777" s="10">
        <v>44958</v>
      </c>
      <c r="H777" s="11">
        <v>9</v>
      </c>
      <c r="I777" s="20" t="s">
        <v>259</v>
      </c>
      <c r="J777" s="11" t="s">
        <v>261</v>
      </c>
      <c r="K777" s="11" t="s">
        <v>3037</v>
      </c>
      <c r="L777" s="11">
        <v>2</v>
      </c>
    </row>
    <row r="778" spans="1:12">
      <c r="A778" s="11" t="s">
        <v>1530</v>
      </c>
      <c r="D778" s="11" t="s">
        <v>260</v>
      </c>
      <c r="E778" s="19" t="s">
        <v>1780</v>
      </c>
      <c r="F778" s="10">
        <v>42036</v>
      </c>
      <c r="G778" s="10">
        <v>44958</v>
      </c>
      <c r="H778" s="11">
        <v>9</v>
      </c>
      <c r="I778" s="20" t="s">
        <v>259</v>
      </c>
      <c r="J778" s="11" t="s">
        <v>261</v>
      </c>
      <c r="K778" s="11" t="s">
        <v>3037</v>
      </c>
      <c r="L778" s="11">
        <v>2</v>
      </c>
    </row>
    <row r="779" spans="1:12">
      <c r="A779" s="11" t="s">
        <v>1531</v>
      </c>
      <c r="D779" s="11" t="s">
        <v>260</v>
      </c>
      <c r="E779" s="19" t="s">
        <v>1781</v>
      </c>
      <c r="F779" s="10">
        <v>42036</v>
      </c>
      <c r="G779" s="10">
        <v>44958</v>
      </c>
      <c r="H779" s="11">
        <v>9</v>
      </c>
      <c r="I779" s="20" t="s">
        <v>259</v>
      </c>
      <c r="J779" s="11" t="s">
        <v>261</v>
      </c>
      <c r="K779" s="11" t="s">
        <v>3037</v>
      </c>
      <c r="L779" s="11">
        <v>2</v>
      </c>
    </row>
    <row r="780" spans="1:12">
      <c r="A780" s="11" t="s">
        <v>1532</v>
      </c>
      <c r="D780" s="11" t="s">
        <v>260</v>
      </c>
      <c r="E780" s="19" t="s">
        <v>1782</v>
      </c>
      <c r="F780" s="10">
        <v>42036</v>
      </c>
      <c r="G780" s="10">
        <v>44958</v>
      </c>
      <c r="H780" s="11">
        <v>9</v>
      </c>
      <c r="I780" s="20" t="s">
        <v>259</v>
      </c>
      <c r="J780" s="11" t="s">
        <v>261</v>
      </c>
      <c r="K780" s="11" t="s">
        <v>3037</v>
      </c>
      <c r="L780" s="11">
        <v>2</v>
      </c>
    </row>
    <row r="781" spans="1:12">
      <c r="A781" s="11" t="s">
        <v>1533</v>
      </c>
      <c r="D781" s="11" t="s">
        <v>260</v>
      </c>
      <c r="E781" s="19" t="s">
        <v>1783</v>
      </c>
      <c r="F781" s="10">
        <v>42036</v>
      </c>
      <c r="G781" s="10">
        <v>44958</v>
      </c>
      <c r="H781" s="11">
        <v>9</v>
      </c>
      <c r="I781" s="20" t="s">
        <v>259</v>
      </c>
      <c r="J781" s="11" t="s">
        <v>261</v>
      </c>
      <c r="K781" s="11" t="s">
        <v>3037</v>
      </c>
      <c r="L781" s="11">
        <v>2</v>
      </c>
    </row>
    <row r="782" spans="1:12">
      <c r="A782" s="11" t="s">
        <v>1534</v>
      </c>
      <c r="D782" s="11" t="s">
        <v>260</v>
      </c>
      <c r="E782" s="19" t="s">
        <v>1784</v>
      </c>
      <c r="F782" s="10">
        <v>42036</v>
      </c>
      <c r="G782" s="10">
        <v>44958</v>
      </c>
      <c r="H782" s="11">
        <v>9</v>
      </c>
      <c r="I782" s="20" t="s">
        <v>259</v>
      </c>
      <c r="J782" s="11" t="s">
        <v>261</v>
      </c>
      <c r="K782" s="11" t="s">
        <v>3037</v>
      </c>
      <c r="L782" s="11">
        <v>2</v>
      </c>
    </row>
    <row r="783" spans="1:12">
      <c r="A783" s="11" t="s">
        <v>1535</v>
      </c>
      <c r="D783" s="11" t="s">
        <v>260</v>
      </c>
      <c r="E783" s="19" t="s">
        <v>1785</v>
      </c>
      <c r="F783" s="10">
        <v>42036</v>
      </c>
      <c r="G783" s="10">
        <v>44958</v>
      </c>
      <c r="H783" s="11">
        <v>9</v>
      </c>
      <c r="I783" s="20" t="s">
        <v>259</v>
      </c>
      <c r="J783" s="11" t="s">
        <v>261</v>
      </c>
      <c r="K783" s="11" t="s">
        <v>3037</v>
      </c>
      <c r="L783" s="11">
        <v>2</v>
      </c>
    </row>
    <row r="784" spans="1:12">
      <c r="A784" s="11" t="s">
        <v>1536</v>
      </c>
      <c r="D784" s="11" t="s">
        <v>260</v>
      </c>
      <c r="E784" s="19" t="s">
        <v>1786</v>
      </c>
      <c r="F784" s="10">
        <v>42036</v>
      </c>
      <c r="G784" s="10">
        <v>44958</v>
      </c>
      <c r="H784" s="11">
        <v>9</v>
      </c>
      <c r="I784" s="20" t="s">
        <v>259</v>
      </c>
      <c r="J784" s="11" t="s">
        <v>261</v>
      </c>
      <c r="K784" s="11" t="s">
        <v>3037</v>
      </c>
      <c r="L784" s="11">
        <v>2</v>
      </c>
    </row>
    <row r="785" spans="1:12">
      <c r="A785" s="11" t="s">
        <v>1537</v>
      </c>
      <c r="D785" s="11" t="s">
        <v>260</v>
      </c>
      <c r="E785" s="19" t="s">
        <v>1787</v>
      </c>
      <c r="F785" s="10">
        <v>42036</v>
      </c>
      <c r="G785" s="10">
        <v>44958</v>
      </c>
      <c r="H785" s="11">
        <v>9</v>
      </c>
      <c r="I785" s="20" t="s">
        <v>259</v>
      </c>
      <c r="J785" s="11" t="s">
        <v>261</v>
      </c>
      <c r="K785" s="11" t="s">
        <v>3037</v>
      </c>
      <c r="L785" s="11">
        <v>2</v>
      </c>
    </row>
    <row r="786" spans="1:12">
      <c r="A786" s="11" t="s">
        <v>1538</v>
      </c>
      <c r="D786" s="11" t="s">
        <v>260</v>
      </c>
      <c r="E786" s="19" t="s">
        <v>1788</v>
      </c>
      <c r="F786" s="10">
        <v>42036</v>
      </c>
      <c r="G786" s="10">
        <v>44958</v>
      </c>
      <c r="H786" s="11">
        <v>9</v>
      </c>
      <c r="I786" s="20" t="s">
        <v>259</v>
      </c>
      <c r="J786" s="11" t="s">
        <v>261</v>
      </c>
      <c r="K786" s="11" t="s">
        <v>3037</v>
      </c>
      <c r="L786" s="11">
        <v>2</v>
      </c>
    </row>
    <row r="787" spans="1:12">
      <c r="A787" s="11" t="s">
        <v>1539</v>
      </c>
      <c r="D787" s="11" t="s">
        <v>260</v>
      </c>
      <c r="E787" s="19" t="s">
        <v>1789</v>
      </c>
      <c r="F787" s="10">
        <v>42036</v>
      </c>
      <c r="G787" s="10">
        <v>44958</v>
      </c>
      <c r="H787" s="11">
        <v>9</v>
      </c>
      <c r="I787" s="20" t="s">
        <v>259</v>
      </c>
      <c r="J787" s="11" t="s">
        <v>261</v>
      </c>
      <c r="K787" s="11" t="s">
        <v>3037</v>
      </c>
      <c r="L787" s="11">
        <v>2</v>
      </c>
    </row>
    <row r="788" spans="1:12">
      <c r="A788" s="11" t="s">
        <v>1540</v>
      </c>
      <c r="D788" s="11" t="s">
        <v>260</v>
      </c>
      <c r="E788" s="19" t="s">
        <v>1790</v>
      </c>
      <c r="F788" s="10">
        <v>42036</v>
      </c>
      <c r="G788" s="10">
        <v>44958</v>
      </c>
      <c r="H788" s="11">
        <v>9</v>
      </c>
      <c r="I788" s="20" t="s">
        <v>259</v>
      </c>
      <c r="J788" s="11" t="s">
        <v>261</v>
      </c>
      <c r="K788" s="11" t="s">
        <v>3037</v>
      </c>
      <c r="L788" s="11">
        <v>2</v>
      </c>
    </row>
    <row r="789" spans="1:12">
      <c r="A789" s="11" t="s">
        <v>1541</v>
      </c>
      <c r="D789" s="11" t="s">
        <v>260</v>
      </c>
      <c r="E789" s="19" t="s">
        <v>1791</v>
      </c>
      <c r="F789" s="10">
        <v>42036</v>
      </c>
      <c r="G789" s="10">
        <v>44958</v>
      </c>
      <c r="H789" s="11">
        <v>9</v>
      </c>
      <c r="I789" s="20" t="s">
        <v>259</v>
      </c>
      <c r="J789" s="11" t="s">
        <v>261</v>
      </c>
      <c r="K789" s="11" t="s">
        <v>3037</v>
      </c>
      <c r="L789" s="11">
        <v>2</v>
      </c>
    </row>
    <row r="790" spans="1:12">
      <c r="A790" s="11" t="s">
        <v>1542</v>
      </c>
      <c r="D790" s="11" t="s">
        <v>260</v>
      </c>
      <c r="E790" s="19" t="s">
        <v>1792</v>
      </c>
      <c r="F790" s="10">
        <v>42036</v>
      </c>
      <c r="G790" s="10">
        <v>44958</v>
      </c>
      <c r="H790" s="11">
        <v>9</v>
      </c>
      <c r="I790" s="20" t="s">
        <v>259</v>
      </c>
      <c r="J790" s="11" t="s">
        <v>261</v>
      </c>
      <c r="K790" s="11" t="s">
        <v>3037</v>
      </c>
      <c r="L790" s="11">
        <v>2</v>
      </c>
    </row>
    <row r="791" spans="1:12">
      <c r="A791" s="11" t="s">
        <v>1543</v>
      </c>
      <c r="D791" s="11" t="s">
        <v>260</v>
      </c>
      <c r="E791" s="19" t="s">
        <v>1793</v>
      </c>
      <c r="F791" s="10">
        <v>42036</v>
      </c>
      <c r="G791" s="10">
        <v>44958</v>
      </c>
      <c r="H791" s="11">
        <v>9</v>
      </c>
      <c r="I791" s="20" t="s">
        <v>259</v>
      </c>
      <c r="J791" s="11" t="s">
        <v>261</v>
      </c>
      <c r="K791" s="11" t="s">
        <v>3037</v>
      </c>
      <c r="L791" s="11">
        <v>2</v>
      </c>
    </row>
    <row r="792" spans="1:12">
      <c r="A792" s="11" t="s">
        <v>1544</v>
      </c>
      <c r="D792" s="11" t="s">
        <v>260</v>
      </c>
      <c r="E792" s="19" t="s">
        <v>1794</v>
      </c>
      <c r="F792" s="10">
        <v>42036</v>
      </c>
      <c r="G792" s="10">
        <v>44958</v>
      </c>
      <c r="H792" s="11">
        <v>9</v>
      </c>
      <c r="I792" s="20" t="s">
        <v>259</v>
      </c>
      <c r="J792" s="11" t="s">
        <v>261</v>
      </c>
      <c r="K792" s="11" t="s">
        <v>3037</v>
      </c>
      <c r="L792" s="11">
        <v>2</v>
      </c>
    </row>
    <row r="793" spans="1:12">
      <c r="A793" s="11" t="s">
        <v>1545</v>
      </c>
      <c r="D793" s="11" t="s">
        <v>260</v>
      </c>
      <c r="E793" s="19" t="s">
        <v>1795</v>
      </c>
      <c r="F793" s="10">
        <v>42036</v>
      </c>
      <c r="G793" s="10">
        <v>44958</v>
      </c>
      <c r="H793" s="11">
        <v>9</v>
      </c>
      <c r="I793" s="20" t="s">
        <v>259</v>
      </c>
      <c r="J793" s="11" t="s">
        <v>261</v>
      </c>
      <c r="K793" s="11" t="s">
        <v>3037</v>
      </c>
      <c r="L793" s="11">
        <v>2</v>
      </c>
    </row>
    <row r="794" spans="1:12">
      <c r="A794" s="11" t="s">
        <v>1546</v>
      </c>
      <c r="D794" s="11" t="s">
        <v>260</v>
      </c>
      <c r="E794" s="19" t="s">
        <v>1796</v>
      </c>
      <c r="F794" s="10">
        <v>42036</v>
      </c>
      <c r="G794" s="10">
        <v>44958</v>
      </c>
      <c r="H794" s="11">
        <v>9</v>
      </c>
      <c r="I794" s="20" t="s">
        <v>259</v>
      </c>
      <c r="J794" s="11" t="s">
        <v>261</v>
      </c>
      <c r="K794" s="11" t="s">
        <v>3037</v>
      </c>
      <c r="L794" s="11">
        <v>2</v>
      </c>
    </row>
    <row r="795" spans="1:12">
      <c r="A795" s="11" t="s">
        <v>1547</v>
      </c>
      <c r="D795" s="11" t="s">
        <v>260</v>
      </c>
      <c r="E795" s="19" t="s">
        <v>1797</v>
      </c>
      <c r="F795" s="10">
        <v>42036</v>
      </c>
      <c r="G795" s="10">
        <v>44958</v>
      </c>
      <c r="H795" s="11">
        <v>9</v>
      </c>
      <c r="I795" s="20" t="s">
        <v>259</v>
      </c>
      <c r="J795" s="11" t="s">
        <v>261</v>
      </c>
      <c r="K795" s="11" t="s">
        <v>3037</v>
      </c>
      <c r="L795" s="11">
        <v>2</v>
      </c>
    </row>
    <row r="796" spans="1:12">
      <c r="A796" s="11" t="s">
        <v>1548</v>
      </c>
      <c r="D796" s="11" t="s">
        <v>260</v>
      </c>
      <c r="E796" s="19" t="s">
        <v>1798</v>
      </c>
      <c r="F796" s="10">
        <v>42036</v>
      </c>
      <c r="G796" s="10">
        <v>44958</v>
      </c>
      <c r="H796" s="11">
        <v>9</v>
      </c>
      <c r="I796" s="20" t="s">
        <v>259</v>
      </c>
      <c r="J796" s="11" t="s">
        <v>261</v>
      </c>
      <c r="K796" s="11" t="s">
        <v>3037</v>
      </c>
      <c r="L796" s="11">
        <v>2</v>
      </c>
    </row>
    <row r="797" spans="1:12">
      <c r="A797" s="11" t="s">
        <v>1549</v>
      </c>
      <c r="D797" s="11" t="s">
        <v>260</v>
      </c>
      <c r="E797" s="19" t="s">
        <v>1799</v>
      </c>
      <c r="F797" s="10">
        <v>42036</v>
      </c>
      <c r="G797" s="10">
        <v>44958</v>
      </c>
      <c r="H797" s="11">
        <v>9</v>
      </c>
      <c r="I797" s="20" t="s">
        <v>259</v>
      </c>
      <c r="J797" s="11" t="s">
        <v>261</v>
      </c>
      <c r="K797" s="11" t="s">
        <v>3037</v>
      </c>
      <c r="L797" s="11">
        <v>2</v>
      </c>
    </row>
    <row r="798" spans="1:12">
      <c r="A798" s="11" t="s">
        <v>1550</v>
      </c>
      <c r="D798" s="11" t="s">
        <v>260</v>
      </c>
      <c r="E798" s="19" t="s">
        <v>1800</v>
      </c>
      <c r="F798" s="10">
        <v>42036</v>
      </c>
      <c r="G798" s="10">
        <v>44958</v>
      </c>
      <c r="H798" s="11">
        <v>9</v>
      </c>
      <c r="I798" s="11" t="s">
        <v>313</v>
      </c>
      <c r="J798" s="11" t="s">
        <v>314</v>
      </c>
      <c r="K798" s="11" t="s">
        <v>3037</v>
      </c>
      <c r="L798" s="11">
        <v>2</v>
      </c>
    </row>
    <row r="799" spans="1:12">
      <c r="A799" s="11" t="s">
        <v>1551</v>
      </c>
      <c r="D799" s="11" t="s">
        <v>260</v>
      </c>
      <c r="E799" s="19" t="s">
        <v>1801</v>
      </c>
      <c r="F799" s="10">
        <v>42036</v>
      </c>
      <c r="G799" s="10">
        <v>44958</v>
      </c>
      <c r="H799" s="11">
        <v>9</v>
      </c>
      <c r="I799" s="11" t="s">
        <v>313</v>
      </c>
      <c r="J799" s="11" t="s">
        <v>314</v>
      </c>
      <c r="K799" s="11" t="s">
        <v>3037</v>
      </c>
      <c r="L799" s="11">
        <v>2</v>
      </c>
    </row>
    <row r="800" spans="1:12">
      <c r="A800" s="11" t="s">
        <v>1552</v>
      </c>
      <c r="D800" s="11" t="s">
        <v>260</v>
      </c>
      <c r="E800" s="19" t="s">
        <v>1802</v>
      </c>
      <c r="F800" s="10">
        <v>42036</v>
      </c>
      <c r="G800" s="10">
        <v>44958</v>
      </c>
      <c r="H800" s="11">
        <v>9</v>
      </c>
      <c r="I800" s="11" t="s">
        <v>313</v>
      </c>
      <c r="J800" s="11" t="s">
        <v>314</v>
      </c>
      <c r="K800" s="11" t="s">
        <v>3037</v>
      </c>
      <c r="L800" s="11">
        <v>2</v>
      </c>
    </row>
    <row r="801" spans="1:12">
      <c r="A801" s="11" t="s">
        <v>1553</v>
      </c>
      <c r="D801" s="11" t="s">
        <v>260</v>
      </c>
      <c r="E801" s="19" t="s">
        <v>1803</v>
      </c>
      <c r="F801" s="10">
        <v>42036</v>
      </c>
      <c r="G801" s="10">
        <v>44958</v>
      </c>
      <c r="H801" s="11">
        <v>9</v>
      </c>
      <c r="I801" s="20" t="s">
        <v>259</v>
      </c>
      <c r="J801" s="11" t="s">
        <v>261</v>
      </c>
      <c r="K801" s="11" t="s">
        <v>3037</v>
      </c>
      <c r="L801" s="11">
        <v>2</v>
      </c>
    </row>
    <row r="802" spans="1:12">
      <c r="A802" s="11" t="s">
        <v>1554</v>
      </c>
      <c r="D802" s="11" t="s">
        <v>260</v>
      </c>
      <c r="E802" s="19" t="s">
        <v>1804</v>
      </c>
      <c r="F802" s="10">
        <v>42036</v>
      </c>
      <c r="G802" s="10">
        <v>44958</v>
      </c>
      <c r="H802" s="11">
        <v>9</v>
      </c>
      <c r="I802" s="20" t="s">
        <v>259</v>
      </c>
      <c r="J802" s="11" t="s">
        <v>261</v>
      </c>
      <c r="K802" s="11" t="s">
        <v>3037</v>
      </c>
      <c r="L802" s="11">
        <v>2</v>
      </c>
    </row>
    <row r="803" spans="1:12">
      <c r="A803" s="11" t="s">
        <v>1555</v>
      </c>
      <c r="D803" s="11" t="s">
        <v>260</v>
      </c>
      <c r="E803" s="19" t="s">
        <v>1805</v>
      </c>
      <c r="F803" s="10">
        <v>42036</v>
      </c>
      <c r="G803" s="10">
        <v>44958</v>
      </c>
      <c r="H803" s="11">
        <v>9</v>
      </c>
      <c r="I803" s="20" t="s">
        <v>259</v>
      </c>
      <c r="J803" s="11" t="s">
        <v>261</v>
      </c>
      <c r="K803" s="11" t="s">
        <v>3037</v>
      </c>
      <c r="L803" s="11">
        <v>2</v>
      </c>
    </row>
    <row r="804" spans="1:12">
      <c r="A804" s="11" t="s">
        <v>1556</v>
      </c>
      <c r="D804" s="11" t="s">
        <v>260</v>
      </c>
      <c r="E804" s="19" t="s">
        <v>1806</v>
      </c>
      <c r="F804" s="10">
        <v>42036</v>
      </c>
      <c r="G804" s="10">
        <v>44958</v>
      </c>
      <c r="H804" s="11">
        <v>9</v>
      </c>
      <c r="I804" s="20" t="s">
        <v>259</v>
      </c>
      <c r="J804" s="11" t="s">
        <v>261</v>
      </c>
      <c r="K804" s="11" t="s">
        <v>3037</v>
      </c>
      <c r="L804" s="11">
        <v>2</v>
      </c>
    </row>
    <row r="805" spans="1:12">
      <c r="A805" s="11" t="s">
        <v>1557</v>
      </c>
      <c r="D805" s="11" t="s">
        <v>260</v>
      </c>
      <c r="E805" s="19" t="s">
        <v>1807</v>
      </c>
      <c r="F805" s="10">
        <v>42036</v>
      </c>
      <c r="G805" s="10">
        <v>44958</v>
      </c>
      <c r="H805" s="11">
        <v>9</v>
      </c>
      <c r="I805" s="20" t="s">
        <v>259</v>
      </c>
      <c r="J805" s="11" t="s">
        <v>261</v>
      </c>
      <c r="K805" s="11" t="s">
        <v>3037</v>
      </c>
      <c r="L805" s="11">
        <v>2</v>
      </c>
    </row>
    <row r="806" spans="1:12">
      <c r="A806" s="11" t="s">
        <v>1558</v>
      </c>
      <c r="D806" s="11" t="s">
        <v>260</v>
      </c>
      <c r="E806" s="19" t="s">
        <v>1808</v>
      </c>
      <c r="F806" s="10">
        <v>42036</v>
      </c>
      <c r="G806" s="10">
        <v>44958</v>
      </c>
      <c r="H806" s="11">
        <v>9</v>
      </c>
      <c r="I806" s="20" t="s">
        <v>259</v>
      </c>
      <c r="J806" s="11" t="s">
        <v>261</v>
      </c>
      <c r="K806" s="11" t="s">
        <v>3037</v>
      </c>
      <c r="L806" s="11">
        <v>2</v>
      </c>
    </row>
    <row r="807" spans="1:12">
      <c r="A807" s="11" t="s">
        <v>1559</v>
      </c>
      <c r="D807" s="11" t="s">
        <v>260</v>
      </c>
      <c r="E807" s="19" t="s">
        <v>1809</v>
      </c>
      <c r="F807" s="10">
        <v>42036</v>
      </c>
      <c r="G807" s="10">
        <v>44958</v>
      </c>
      <c r="H807" s="11">
        <v>9</v>
      </c>
      <c r="I807" s="20" t="s">
        <v>259</v>
      </c>
      <c r="J807" s="11" t="s">
        <v>261</v>
      </c>
      <c r="K807" s="11" t="s">
        <v>3037</v>
      </c>
      <c r="L807" s="11">
        <v>2</v>
      </c>
    </row>
    <row r="808" spans="1:12">
      <c r="A808" s="11" t="s">
        <v>1560</v>
      </c>
      <c r="D808" s="11" t="s">
        <v>260</v>
      </c>
      <c r="E808" s="19" t="s">
        <v>1810</v>
      </c>
      <c r="F808" s="10">
        <v>42036</v>
      </c>
      <c r="G808" s="10">
        <v>44958</v>
      </c>
      <c r="H808" s="11">
        <v>9</v>
      </c>
      <c r="I808" s="20" t="s">
        <v>259</v>
      </c>
      <c r="J808" s="11" t="s">
        <v>261</v>
      </c>
      <c r="K808" s="11" t="s">
        <v>3037</v>
      </c>
      <c r="L808" s="11">
        <v>2</v>
      </c>
    </row>
    <row r="809" spans="1:12">
      <c r="A809" s="11" t="s">
        <v>1561</v>
      </c>
      <c r="D809" s="11" t="s">
        <v>260</v>
      </c>
      <c r="E809" s="19" t="s">
        <v>1811</v>
      </c>
      <c r="F809" s="10">
        <v>42036</v>
      </c>
      <c r="G809" s="10">
        <v>44958</v>
      </c>
      <c r="H809" s="11">
        <v>9</v>
      </c>
      <c r="I809" s="20" t="s">
        <v>259</v>
      </c>
      <c r="J809" s="11" t="s">
        <v>261</v>
      </c>
      <c r="K809" s="11" t="s">
        <v>3037</v>
      </c>
      <c r="L809" s="11">
        <v>2</v>
      </c>
    </row>
    <row r="810" spans="1:12">
      <c r="A810" s="11" t="s">
        <v>1562</v>
      </c>
      <c r="D810" s="11" t="s">
        <v>260</v>
      </c>
      <c r="E810" s="19" t="s">
        <v>1812</v>
      </c>
      <c r="F810" s="10">
        <v>42036</v>
      </c>
      <c r="G810" s="10">
        <v>44958</v>
      </c>
      <c r="H810" s="11">
        <v>9</v>
      </c>
      <c r="I810" s="20" t="s">
        <v>259</v>
      </c>
      <c r="J810" s="11" t="s">
        <v>261</v>
      </c>
      <c r="K810" s="11" t="s">
        <v>3037</v>
      </c>
      <c r="L810" s="11">
        <v>2</v>
      </c>
    </row>
    <row r="811" spans="1:12">
      <c r="A811" s="11" t="s">
        <v>1563</v>
      </c>
      <c r="D811" s="11" t="s">
        <v>260</v>
      </c>
      <c r="E811" s="19" t="s">
        <v>1813</v>
      </c>
      <c r="F811" s="10">
        <v>42036</v>
      </c>
      <c r="G811" s="10">
        <v>44958</v>
      </c>
      <c r="H811" s="11">
        <v>9</v>
      </c>
      <c r="I811" s="20" t="s">
        <v>259</v>
      </c>
      <c r="J811" s="11" t="s">
        <v>261</v>
      </c>
      <c r="K811" s="11" t="s">
        <v>3037</v>
      </c>
      <c r="L811" s="11">
        <v>2</v>
      </c>
    </row>
    <row r="812" spans="1:12">
      <c r="A812" s="11" t="s">
        <v>1564</v>
      </c>
      <c r="D812" s="11" t="s">
        <v>260</v>
      </c>
      <c r="E812" s="19" t="s">
        <v>1814</v>
      </c>
      <c r="F812" s="10">
        <v>42036</v>
      </c>
      <c r="G812" s="10">
        <v>44958</v>
      </c>
      <c r="H812" s="11">
        <v>9</v>
      </c>
      <c r="I812" s="20" t="s">
        <v>259</v>
      </c>
      <c r="J812" s="11" t="s">
        <v>261</v>
      </c>
      <c r="K812" s="11" t="s">
        <v>3037</v>
      </c>
      <c r="L812" s="11">
        <v>2</v>
      </c>
    </row>
    <row r="813" spans="1:12">
      <c r="A813" s="11" t="s">
        <v>1565</v>
      </c>
      <c r="D813" s="11" t="s">
        <v>260</v>
      </c>
      <c r="E813" s="19" t="s">
        <v>1815</v>
      </c>
      <c r="F813" s="10">
        <v>42036</v>
      </c>
      <c r="G813" s="10">
        <v>44958</v>
      </c>
      <c r="H813" s="11">
        <v>9</v>
      </c>
      <c r="I813" s="20" t="s">
        <v>259</v>
      </c>
      <c r="J813" s="11" t="s">
        <v>261</v>
      </c>
      <c r="K813" s="11" t="s">
        <v>3037</v>
      </c>
      <c r="L813" s="11">
        <v>2</v>
      </c>
    </row>
    <row r="814" spans="1:12">
      <c r="A814" s="11" t="s">
        <v>1566</v>
      </c>
      <c r="D814" s="11" t="s">
        <v>260</v>
      </c>
      <c r="E814" s="19" t="s">
        <v>1816</v>
      </c>
      <c r="F814" s="10">
        <v>42036</v>
      </c>
      <c r="G814" s="10">
        <v>44958</v>
      </c>
      <c r="H814" s="11">
        <v>9</v>
      </c>
      <c r="I814" s="20" t="s">
        <v>259</v>
      </c>
      <c r="J814" s="11" t="s">
        <v>261</v>
      </c>
      <c r="K814" s="11" t="s">
        <v>3037</v>
      </c>
      <c r="L814" s="11">
        <v>2</v>
      </c>
    </row>
    <row r="815" spans="1:12">
      <c r="A815" s="11" t="s">
        <v>1567</v>
      </c>
      <c r="D815" s="11" t="s">
        <v>260</v>
      </c>
      <c r="E815" s="19" t="s">
        <v>1817</v>
      </c>
      <c r="F815" s="10">
        <v>42036</v>
      </c>
      <c r="G815" s="10">
        <v>44958</v>
      </c>
      <c r="H815" s="11">
        <v>9</v>
      </c>
      <c r="I815" s="20" t="s">
        <v>259</v>
      </c>
      <c r="J815" s="11" t="s">
        <v>261</v>
      </c>
      <c r="K815" s="11" t="s">
        <v>3037</v>
      </c>
      <c r="L815" s="11">
        <v>2</v>
      </c>
    </row>
    <row r="816" spans="1:12">
      <c r="A816" s="11" t="s">
        <v>1568</v>
      </c>
      <c r="D816" s="11" t="s">
        <v>260</v>
      </c>
      <c r="E816" s="19" t="s">
        <v>1818</v>
      </c>
      <c r="F816" s="10">
        <v>42036</v>
      </c>
      <c r="G816" s="10">
        <v>44958</v>
      </c>
      <c r="H816" s="11">
        <v>9</v>
      </c>
      <c r="I816" s="20" t="s">
        <v>259</v>
      </c>
      <c r="J816" s="11" t="s">
        <v>261</v>
      </c>
      <c r="K816" s="11" t="s">
        <v>3037</v>
      </c>
      <c r="L816" s="11">
        <v>2</v>
      </c>
    </row>
    <row r="817" spans="1:12">
      <c r="A817" s="11" t="s">
        <v>1569</v>
      </c>
      <c r="D817" s="11" t="s">
        <v>260</v>
      </c>
      <c r="E817" s="19" t="s">
        <v>1819</v>
      </c>
      <c r="F817" s="10">
        <v>42036</v>
      </c>
      <c r="G817" s="10">
        <v>44958</v>
      </c>
      <c r="H817" s="11">
        <v>9</v>
      </c>
      <c r="I817" s="20" t="s">
        <v>259</v>
      </c>
      <c r="J817" s="11" t="s">
        <v>261</v>
      </c>
      <c r="K817" s="11" t="s">
        <v>3037</v>
      </c>
      <c r="L817" s="11">
        <v>2</v>
      </c>
    </row>
    <row r="818" spans="1:12">
      <c r="A818" s="11" t="s">
        <v>1570</v>
      </c>
      <c r="D818" s="11" t="s">
        <v>260</v>
      </c>
      <c r="E818" s="19" t="s">
        <v>1820</v>
      </c>
      <c r="F818" s="10">
        <v>42036</v>
      </c>
      <c r="G818" s="10">
        <v>44958</v>
      </c>
      <c r="H818" s="11">
        <v>9</v>
      </c>
      <c r="I818" s="20" t="s">
        <v>259</v>
      </c>
      <c r="J818" s="11" t="s">
        <v>261</v>
      </c>
      <c r="K818" s="11" t="s">
        <v>3037</v>
      </c>
      <c r="L818" s="11">
        <v>2</v>
      </c>
    </row>
    <row r="819" spans="1:12">
      <c r="A819" s="11" t="s">
        <v>1571</v>
      </c>
      <c r="D819" s="11" t="s">
        <v>260</v>
      </c>
      <c r="E819" s="19" t="s">
        <v>1821</v>
      </c>
      <c r="F819" s="10">
        <v>42036</v>
      </c>
      <c r="G819" s="10">
        <v>44958</v>
      </c>
      <c r="H819" s="11">
        <v>9</v>
      </c>
      <c r="I819" s="20" t="s">
        <v>259</v>
      </c>
      <c r="J819" s="11" t="s">
        <v>261</v>
      </c>
      <c r="K819" s="11" t="s">
        <v>3037</v>
      </c>
      <c r="L819" s="11">
        <v>2</v>
      </c>
    </row>
    <row r="820" spans="1:12">
      <c r="A820" s="11" t="s">
        <v>1572</v>
      </c>
      <c r="D820" s="11" t="s">
        <v>260</v>
      </c>
      <c r="E820" s="19" t="s">
        <v>1822</v>
      </c>
      <c r="F820" s="10">
        <v>42036</v>
      </c>
      <c r="G820" s="10">
        <v>44958</v>
      </c>
      <c r="H820" s="11">
        <v>9</v>
      </c>
      <c r="I820" s="20" t="s">
        <v>259</v>
      </c>
      <c r="J820" s="11" t="s">
        <v>261</v>
      </c>
      <c r="K820" s="11" t="s">
        <v>3037</v>
      </c>
      <c r="L820" s="11">
        <v>2</v>
      </c>
    </row>
    <row r="821" spans="1:12">
      <c r="A821" s="11" t="s">
        <v>1573</v>
      </c>
      <c r="D821" s="11" t="s">
        <v>260</v>
      </c>
      <c r="E821" s="19" t="s">
        <v>1823</v>
      </c>
      <c r="F821" s="10">
        <v>42036</v>
      </c>
      <c r="G821" s="10">
        <v>44958</v>
      </c>
      <c r="H821" s="11">
        <v>9</v>
      </c>
      <c r="I821" s="20" t="s">
        <v>259</v>
      </c>
      <c r="J821" s="11" t="s">
        <v>261</v>
      </c>
      <c r="K821" s="11" t="s">
        <v>3037</v>
      </c>
      <c r="L821" s="11">
        <v>2</v>
      </c>
    </row>
    <row r="822" spans="1:12">
      <c r="A822" s="11" t="s">
        <v>1574</v>
      </c>
      <c r="D822" s="11" t="s">
        <v>260</v>
      </c>
      <c r="E822" s="19" t="s">
        <v>1824</v>
      </c>
      <c r="F822" s="10">
        <v>42036</v>
      </c>
      <c r="G822" s="10">
        <v>44958</v>
      </c>
      <c r="H822" s="11">
        <v>9</v>
      </c>
      <c r="I822" s="20" t="s">
        <v>259</v>
      </c>
      <c r="J822" s="11" t="s">
        <v>261</v>
      </c>
      <c r="K822" s="11" t="s">
        <v>3037</v>
      </c>
      <c r="L822" s="11">
        <v>2</v>
      </c>
    </row>
    <row r="823" spans="1:12">
      <c r="A823" s="11" t="s">
        <v>1575</v>
      </c>
      <c r="D823" s="11" t="s">
        <v>260</v>
      </c>
      <c r="E823" s="19" t="s">
        <v>1825</v>
      </c>
      <c r="F823" s="10">
        <v>42036</v>
      </c>
      <c r="G823" s="10">
        <v>44958</v>
      </c>
      <c r="H823" s="11">
        <v>9</v>
      </c>
      <c r="I823" s="20" t="s">
        <v>259</v>
      </c>
      <c r="J823" s="11" t="s">
        <v>261</v>
      </c>
      <c r="K823" s="11" t="s">
        <v>3037</v>
      </c>
      <c r="L823" s="11">
        <v>2</v>
      </c>
    </row>
    <row r="824" spans="1:12">
      <c r="A824" s="11" t="s">
        <v>1576</v>
      </c>
      <c r="D824" s="11" t="s">
        <v>260</v>
      </c>
      <c r="E824" s="19" t="s">
        <v>1826</v>
      </c>
      <c r="F824" s="10">
        <v>42036</v>
      </c>
      <c r="G824" s="10">
        <v>44958</v>
      </c>
      <c r="H824" s="11">
        <v>9</v>
      </c>
      <c r="I824" s="20" t="s">
        <v>259</v>
      </c>
      <c r="J824" s="11" t="s">
        <v>261</v>
      </c>
      <c r="K824" s="11" t="s">
        <v>3037</v>
      </c>
      <c r="L824" s="11">
        <v>2</v>
      </c>
    </row>
    <row r="825" spans="1:12">
      <c r="A825" s="11" t="s">
        <v>1577</v>
      </c>
      <c r="D825" s="11" t="s">
        <v>260</v>
      </c>
      <c r="E825" s="19" t="s">
        <v>1827</v>
      </c>
      <c r="F825" s="10">
        <v>42036</v>
      </c>
      <c r="G825" s="10">
        <v>44958</v>
      </c>
      <c r="H825" s="11">
        <v>9</v>
      </c>
      <c r="I825" s="20" t="s">
        <v>259</v>
      </c>
      <c r="J825" s="11" t="s">
        <v>261</v>
      </c>
      <c r="K825" s="11" t="s">
        <v>3037</v>
      </c>
      <c r="L825" s="11">
        <v>2</v>
      </c>
    </row>
    <row r="826" spans="1:12">
      <c r="A826" s="11" t="s">
        <v>1578</v>
      </c>
      <c r="D826" s="11" t="s">
        <v>260</v>
      </c>
      <c r="E826" s="19" t="s">
        <v>1828</v>
      </c>
      <c r="F826" s="10">
        <v>42036</v>
      </c>
      <c r="G826" s="10">
        <v>44958</v>
      </c>
      <c r="H826" s="11">
        <v>9</v>
      </c>
      <c r="I826" s="20" t="s">
        <v>259</v>
      </c>
      <c r="J826" s="11" t="s">
        <v>261</v>
      </c>
      <c r="K826" s="11" t="s">
        <v>3037</v>
      </c>
      <c r="L826" s="11">
        <v>2</v>
      </c>
    </row>
    <row r="827" spans="1:12">
      <c r="A827" s="11" t="s">
        <v>1579</v>
      </c>
      <c r="D827" s="11" t="s">
        <v>260</v>
      </c>
      <c r="E827" s="19" t="s">
        <v>1829</v>
      </c>
      <c r="F827" s="10">
        <v>42036</v>
      </c>
      <c r="G827" s="10">
        <v>44958</v>
      </c>
      <c r="H827" s="11">
        <v>9</v>
      </c>
      <c r="I827" s="20" t="s">
        <v>259</v>
      </c>
      <c r="J827" s="11" t="s">
        <v>261</v>
      </c>
      <c r="K827" s="11" t="s">
        <v>3037</v>
      </c>
      <c r="L827" s="11">
        <v>2</v>
      </c>
    </row>
    <row r="828" spans="1:12">
      <c r="A828" s="11" t="s">
        <v>1580</v>
      </c>
      <c r="D828" s="11" t="s">
        <v>260</v>
      </c>
      <c r="E828" s="19" t="s">
        <v>1830</v>
      </c>
      <c r="F828" s="10">
        <v>42036</v>
      </c>
      <c r="G828" s="10">
        <v>44958</v>
      </c>
      <c r="H828" s="11">
        <v>9</v>
      </c>
      <c r="I828" s="20" t="s">
        <v>259</v>
      </c>
      <c r="J828" s="11" t="s">
        <v>261</v>
      </c>
      <c r="K828" s="11" t="s">
        <v>3037</v>
      </c>
      <c r="L828" s="11">
        <v>2</v>
      </c>
    </row>
    <row r="829" spans="1:12">
      <c r="A829" s="11" t="s">
        <v>1581</v>
      </c>
      <c r="D829" s="11" t="s">
        <v>260</v>
      </c>
      <c r="E829" s="19" t="s">
        <v>1831</v>
      </c>
      <c r="F829" s="10">
        <v>42036</v>
      </c>
      <c r="G829" s="10">
        <v>44958</v>
      </c>
      <c r="H829" s="11">
        <v>9</v>
      </c>
      <c r="I829" s="20" t="s">
        <v>259</v>
      </c>
      <c r="J829" s="11" t="s">
        <v>261</v>
      </c>
      <c r="K829" s="11" t="s">
        <v>3037</v>
      </c>
      <c r="L829" s="11">
        <v>2</v>
      </c>
    </row>
    <row r="830" spans="1:12">
      <c r="A830" s="11" t="s">
        <v>1582</v>
      </c>
      <c r="D830" s="11" t="s">
        <v>260</v>
      </c>
      <c r="E830" s="19" t="s">
        <v>1832</v>
      </c>
      <c r="F830" s="10">
        <v>42036</v>
      </c>
      <c r="G830" s="10">
        <v>44958</v>
      </c>
      <c r="H830" s="11">
        <v>9</v>
      </c>
      <c r="I830" s="20" t="s">
        <v>259</v>
      </c>
      <c r="J830" s="11" t="s">
        <v>261</v>
      </c>
      <c r="K830" s="11" t="s">
        <v>3037</v>
      </c>
      <c r="L830" s="11">
        <v>2</v>
      </c>
    </row>
    <row r="831" spans="1:12">
      <c r="A831" s="11" t="s">
        <v>1583</v>
      </c>
      <c r="D831" s="11" t="s">
        <v>260</v>
      </c>
      <c r="E831" s="19" t="s">
        <v>1833</v>
      </c>
      <c r="F831" s="10">
        <v>42036</v>
      </c>
      <c r="G831" s="10">
        <v>44958</v>
      </c>
      <c r="H831" s="11">
        <v>9</v>
      </c>
      <c r="I831" s="20" t="s">
        <v>259</v>
      </c>
      <c r="J831" s="11" t="s">
        <v>261</v>
      </c>
      <c r="K831" s="11" t="s">
        <v>3037</v>
      </c>
      <c r="L831" s="11">
        <v>2</v>
      </c>
    </row>
    <row r="832" spans="1:12">
      <c r="A832" s="11" t="s">
        <v>1584</v>
      </c>
      <c r="D832" s="11" t="s">
        <v>260</v>
      </c>
      <c r="E832" s="19" t="s">
        <v>1834</v>
      </c>
      <c r="F832" s="10">
        <v>42036</v>
      </c>
      <c r="G832" s="10">
        <v>44958</v>
      </c>
      <c r="H832" s="11">
        <v>9</v>
      </c>
      <c r="I832" s="20" t="s">
        <v>259</v>
      </c>
      <c r="J832" s="11" t="s">
        <v>261</v>
      </c>
      <c r="K832" s="11" t="s">
        <v>3037</v>
      </c>
      <c r="L832" s="11">
        <v>2</v>
      </c>
    </row>
    <row r="833" spans="1:12">
      <c r="A833" s="11" t="s">
        <v>1585</v>
      </c>
      <c r="D833" s="11" t="s">
        <v>260</v>
      </c>
      <c r="E833" s="19" t="s">
        <v>1835</v>
      </c>
      <c r="F833" s="10">
        <v>42036</v>
      </c>
      <c r="G833" s="10">
        <v>44958</v>
      </c>
      <c r="H833" s="11">
        <v>9</v>
      </c>
      <c r="I833" s="20" t="s">
        <v>259</v>
      </c>
      <c r="J833" s="11" t="s">
        <v>261</v>
      </c>
      <c r="K833" s="11" t="s">
        <v>3037</v>
      </c>
      <c r="L833" s="11">
        <v>2</v>
      </c>
    </row>
    <row r="834" spans="1:12">
      <c r="A834" s="11" t="s">
        <v>1586</v>
      </c>
      <c r="D834" s="11" t="s">
        <v>260</v>
      </c>
      <c r="E834" s="19" t="s">
        <v>1836</v>
      </c>
      <c r="F834" s="10">
        <v>42036</v>
      </c>
      <c r="G834" s="10">
        <v>44958</v>
      </c>
      <c r="H834" s="11">
        <v>9</v>
      </c>
      <c r="I834" s="20" t="s">
        <v>259</v>
      </c>
      <c r="J834" s="11" t="s">
        <v>261</v>
      </c>
      <c r="K834" s="11" t="s">
        <v>3037</v>
      </c>
      <c r="L834" s="11">
        <v>2</v>
      </c>
    </row>
    <row r="835" spans="1:12">
      <c r="A835" s="11" t="s">
        <v>1587</v>
      </c>
      <c r="D835" s="11" t="s">
        <v>260</v>
      </c>
      <c r="E835" s="19" t="s">
        <v>1837</v>
      </c>
      <c r="F835" s="10">
        <v>42036</v>
      </c>
      <c r="G835" s="10">
        <v>44958</v>
      </c>
      <c r="H835" s="11">
        <v>9</v>
      </c>
      <c r="I835" s="20" t="s">
        <v>259</v>
      </c>
      <c r="J835" s="11" t="s">
        <v>261</v>
      </c>
      <c r="K835" s="11" t="s">
        <v>3037</v>
      </c>
      <c r="L835" s="11">
        <v>2</v>
      </c>
    </row>
    <row r="836" spans="1:12">
      <c r="A836" s="11" t="s">
        <v>1588</v>
      </c>
      <c r="D836" s="11" t="s">
        <v>260</v>
      </c>
      <c r="E836" s="19" t="s">
        <v>1838</v>
      </c>
      <c r="F836" s="10">
        <v>42036</v>
      </c>
      <c r="G836" s="10">
        <v>44958</v>
      </c>
      <c r="H836" s="11">
        <v>9</v>
      </c>
      <c r="I836" s="20" t="s">
        <v>259</v>
      </c>
      <c r="J836" s="11" t="s">
        <v>261</v>
      </c>
      <c r="K836" s="11" t="s">
        <v>3037</v>
      </c>
      <c r="L836" s="11">
        <v>2</v>
      </c>
    </row>
    <row r="837" spans="1:12">
      <c r="A837" s="11" t="s">
        <v>1589</v>
      </c>
      <c r="D837" s="11" t="s">
        <v>260</v>
      </c>
      <c r="E837" s="19" t="s">
        <v>1839</v>
      </c>
      <c r="F837" s="10">
        <v>42036</v>
      </c>
      <c r="G837" s="10">
        <v>44958</v>
      </c>
      <c r="H837" s="11">
        <v>9</v>
      </c>
      <c r="I837" s="20" t="s">
        <v>259</v>
      </c>
      <c r="J837" s="11" t="s">
        <v>261</v>
      </c>
      <c r="K837" s="11" t="s">
        <v>3037</v>
      </c>
      <c r="L837" s="11">
        <v>2</v>
      </c>
    </row>
    <row r="838" spans="1:12">
      <c r="A838" s="11" t="s">
        <v>1590</v>
      </c>
      <c r="D838" s="11" t="s">
        <v>260</v>
      </c>
      <c r="E838" s="19" t="s">
        <v>1840</v>
      </c>
      <c r="F838" s="10">
        <v>42036</v>
      </c>
      <c r="G838" s="10">
        <v>44958</v>
      </c>
      <c r="H838" s="11">
        <v>9</v>
      </c>
      <c r="I838" s="20" t="s">
        <v>259</v>
      </c>
      <c r="J838" s="11" t="s">
        <v>261</v>
      </c>
      <c r="K838" s="11" t="s">
        <v>3037</v>
      </c>
      <c r="L838" s="11">
        <v>2</v>
      </c>
    </row>
    <row r="839" spans="1:12">
      <c r="A839" s="11" t="s">
        <v>1591</v>
      </c>
      <c r="D839" s="11" t="s">
        <v>260</v>
      </c>
      <c r="E839" s="19" t="s">
        <v>1841</v>
      </c>
      <c r="F839" s="10">
        <v>42036</v>
      </c>
      <c r="G839" s="10">
        <v>44958</v>
      </c>
      <c r="H839" s="11">
        <v>9</v>
      </c>
      <c r="I839" s="20" t="s">
        <v>259</v>
      </c>
      <c r="J839" s="11" t="s">
        <v>261</v>
      </c>
      <c r="K839" s="11" t="s">
        <v>3037</v>
      </c>
      <c r="L839" s="11">
        <v>2</v>
      </c>
    </row>
    <row r="840" spans="1:12">
      <c r="A840" s="11" t="s">
        <v>1592</v>
      </c>
      <c r="D840" s="11" t="s">
        <v>260</v>
      </c>
      <c r="E840" s="19" t="s">
        <v>1842</v>
      </c>
      <c r="F840" s="10">
        <v>42036</v>
      </c>
      <c r="G840" s="10">
        <v>44958</v>
      </c>
      <c r="H840" s="11">
        <v>9</v>
      </c>
      <c r="I840" s="20" t="s">
        <v>259</v>
      </c>
      <c r="J840" s="11" t="s">
        <v>261</v>
      </c>
      <c r="K840" s="11" t="s">
        <v>3037</v>
      </c>
      <c r="L840" s="11">
        <v>2</v>
      </c>
    </row>
    <row r="841" spans="1:12">
      <c r="A841" s="11" t="s">
        <v>1593</v>
      </c>
      <c r="D841" s="11" t="s">
        <v>260</v>
      </c>
      <c r="E841" s="19" t="s">
        <v>1843</v>
      </c>
      <c r="F841" s="10">
        <v>42036</v>
      </c>
      <c r="G841" s="10">
        <v>44958</v>
      </c>
      <c r="H841" s="11">
        <v>9</v>
      </c>
      <c r="I841" s="20" t="s">
        <v>259</v>
      </c>
      <c r="J841" s="11" t="s">
        <v>261</v>
      </c>
      <c r="K841" s="11" t="s">
        <v>3037</v>
      </c>
      <c r="L841" s="11">
        <v>2</v>
      </c>
    </row>
    <row r="842" spans="1:12">
      <c r="A842" s="11" t="s">
        <v>1594</v>
      </c>
      <c r="D842" s="11" t="s">
        <v>260</v>
      </c>
      <c r="E842" s="19" t="s">
        <v>1844</v>
      </c>
      <c r="F842" s="10">
        <v>42036</v>
      </c>
      <c r="G842" s="10">
        <v>44958</v>
      </c>
      <c r="H842" s="11">
        <v>9</v>
      </c>
      <c r="I842" s="20" t="s">
        <v>259</v>
      </c>
      <c r="J842" s="11" t="s">
        <v>261</v>
      </c>
      <c r="K842" s="11" t="s">
        <v>3037</v>
      </c>
      <c r="L842" s="11">
        <v>2</v>
      </c>
    </row>
    <row r="843" spans="1:12">
      <c r="A843" s="11" t="s">
        <v>1595</v>
      </c>
      <c r="D843" s="11" t="s">
        <v>260</v>
      </c>
      <c r="E843" s="19" t="s">
        <v>1845</v>
      </c>
      <c r="F843" s="10">
        <v>42036</v>
      </c>
      <c r="G843" s="10">
        <v>44958</v>
      </c>
      <c r="H843" s="11">
        <v>9</v>
      </c>
      <c r="I843" s="20" t="s">
        <v>259</v>
      </c>
      <c r="J843" s="11" t="s">
        <v>261</v>
      </c>
      <c r="K843" s="11" t="s">
        <v>3037</v>
      </c>
      <c r="L843" s="11">
        <v>2</v>
      </c>
    </row>
    <row r="844" spans="1:12">
      <c r="A844" s="11" t="s">
        <v>1596</v>
      </c>
      <c r="D844" s="11" t="s">
        <v>260</v>
      </c>
      <c r="E844" s="19" t="s">
        <v>1846</v>
      </c>
      <c r="F844" s="10">
        <v>42036</v>
      </c>
      <c r="G844" s="10">
        <v>44958</v>
      </c>
      <c r="H844" s="11">
        <v>9</v>
      </c>
      <c r="I844" s="20" t="s">
        <v>259</v>
      </c>
      <c r="J844" s="11" t="s">
        <v>261</v>
      </c>
      <c r="K844" s="11" t="s">
        <v>3037</v>
      </c>
      <c r="L844" s="11">
        <v>2</v>
      </c>
    </row>
    <row r="845" spans="1:12">
      <c r="A845" s="11" t="s">
        <v>1597</v>
      </c>
      <c r="D845" s="11" t="s">
        <v>260</v>
      </c>
      <c r="E845" s="19" t="s">
        <v>1847</v>
      </c>
      <c r="F845" s="10">
        <v>42036</v>
      </c>
      <c r="G845" s="10">
        <v>44958</v>
      </c>
      <c r="H845" s="11">
        <v>9</v>
      </c>
      <c r="I845" s="20" t="s">
        <v>259</v>
      </c>
      <c r="J845" s="11" t="s">
        <v>261</v>
      </c>
      <c r="K845" s="11" t="s">
        <v>3037</v>
      </c>
      <c r="L845" s="11">
        <v>2</v>
      </c>
    </row>
    <row r="846" spans="1:12">
      <c r="A846" s="11" t="s">
        <v>1598</v>
      </c>
      <c r="D846" s="11" t="s">
        <v>260</v>
      </c>
      <c r="E846" s="19" t="s">
        <v>1848</v>
      </c>
      <c r="F846" s="10">
        <v>42036</v>
      </c>
      <c r="G846" s="10">
        <v>44958</v>
      </c>
      <c r="H846" s="11">
        <v>9</v>
      </c>
      <c r="I846" s="20" t="s">
        <v>259</v>
      </c>
      <c r="J846" s="11" t="s">
        <v>261</v>
      </c>
      <c r="K846" s="11" t="s">
        <v>3037</v>
      </c>
      <c r="L846" s="11">
        <v>2</v>
      </c>
    </row>
    <row r="847" spans="1:12">
      <c r="A847" s="11" t="s">
        <v>1599</v>
      </c>
      <c r="D847" s="11" t="s">
        <v>260</v>
      </c>
      <c r="E847" s="19" t="s">
        <v>1849</v>
      </c>
      <c r="F847" s="10">
        <v>42036</v>
      </c>
      <c r="G847" s="10">
        <v>44958</v>
      </c>
      <c r="H847" s="11">
        <v>9</v>
      </c>
      <c r="I847" s="20" t="s">
        <v>259</v>
      </c>
      <c r="J847" s="11" t="s">
        <v>261</v>
      </c>
      <c r="K847" s="11" t="s">
        <v>3037</v>
      </c>
      <c r="L847" s="11">
        <v>2</v>
      </c>
    </row>
    <row r="848" spans="1:12">
      <c r="A848" s="11" t="s">
        <v>1600</v>
      </c>
      <c r="D848" s="11" t="s">
        <v>260</v>
      </c>
      <c r="E848" s="19" t="s">
        <v>1850</v>
      </c>
      <c r="F848" s="10">
        <v>42036</v>
      </c>
      <c r="G848" s="10">
        <v>44958</v>
      </c>
      <c r="H848" s="11">
        <v>9</v>
      </c>
      <c r="I848" s="20" t="s">
        <v>259</v>
      </c>
      <c r="J848" s="11" t="s">
        <v>261</v>
      </c>
      <c r="K848" s="11" t="s">
        <v>3037</v>
      </c>
      <c r="L848" s="11">
        <v>2</v>
      </c>
    </row>
    <row r="849" spans="1:12">
      <c r="A849" s="11" t="s">
        <v>1601</v>
      </c>
      <c r="D849" s="11" t="s">
        <v>260</v>
      </c>
      <c r="E849" s="19" t="s">
        <v>1851</v>
      </c>
      <c r="F849" s="10">
        <v>42036</v>
      </c>
      <c r="G849" s="10">
        <v>44958</v>
      </c>
      <c r="H849" s="11">
        <v>9</v>
      </c>
      <c r="I849" s="20" t="s">
        <v>259</v>
      </c>
      <c r="J849" s="11" t="s">
        <v>261</v>
      </c>
      <c r="K849" s="11" t="s">
        <v>3037</v>
      </c>
      <c r="L849" s="11">
        <v>2</v>
      </c>
    </row>
    <row r="850" spans="1:12">
      <c r="A850" s="11" t="s">
        <v>1602</v>
      </c>
      <c r="D850" s="11" t="s">
        <v>260</v>
      </c>
      <c r="E850" s="19" t="s">
        <v>1852</v>
      </c>
      <c r="F850" s="10">
        <v>42036</v>
      </c>
      <c r="G850" s="10">
        <v>44958</v>
      </c>
      <c r="H850" s="11">
        <v>9</v>
      </c>
      <c r="I850" s="20" t="s">
        <v>259</v>
      </c>
      <c r="J850" s="11" t="s">
        <v>261</v>
      </c>
      <c r="K850" s="11" t="s">
        <v>3037</v>
      </c>
      <c r="L850" s="11">
        <v>2</v>
      </c>
    </row>
    <row r="851" spans="1:12">
      <c r="A851" s="11" t="s">
        <v>1603</v>
      </c>
      <c r="D851" s="11" t="s">
        <v>260</v>
      </c>
      <c r="E851" s="19" t="s">
        <v>1853</v>
      </c>
      <c r="F851" s="10">
        <v>42036</v>
      </c>
      <c r="G851" s="10">
        <v>44958</v>
      </c>
      <c r="H851" s="11">
        <v>9</v>
      </c>
      <c r="I851" s="20" t="s">
        <v>259</v>
      </c>
      <c r="J851" s="11" t="s">
        <v>261</v>
      </c>
      <c r="K851" s="11" t="s">
        <v>3037</v>
      </c>
      <c r="L851" s="11">
        <v>2</v>
      </c>
    </row>
    <row r="852" spans="1:12">
      <c r="A852" s="11" t="s">
        <v>1604</v>
      </c>
      <c r="D852" s="11" t="s">
        <v>260</v>
      </c>
      <c r="E852" s="19" t="s">
        <v>1854</v>
      </c>
      <c r="F852" s="10">
        <v>42036</v>
      </c>
      <c r="G852" s="10">
        <v>44958</v>
      </c>
      <c r="H852" s="11">
        <v>9</v>
      </c>
      <c r="I852" s="20" t="s">
        <v>259</v>
      </c>
      <c r="J852" s="11" t="s">
        <v>261</v>
      </c>
      <c r="K852" s="11" t="s">
        <v>3037</v>
      </c>
      <c r="L852" s="11">
        <v>2</v>
      </c>
    </row>
    <row r="853" spans="1:12">
      <c r="A853" s="11" t="s">
        <v>1605</v>
      </c>
      <c r="D853" s="11" t="s">
        <v>260</v>
      </c>
      <c r="E853" s="19" t="s">
        <v>1855</v>
      </c>
      <c r="F853" s="10">
        <v>42036</v>
      </c>
      <c r="G853" s="10">
        <v>44958</v>
      </c>
      <c r="H853" s="11">
        <v>9</v>
      </c>
      <c r="I853" s="20" t="s">
        <v>259</v>
      </c>
      <c r="J853" s="11" t="s">
        <v>261</v>
      </c>
      <c r="K853" s="11" t="s">
        <v>3037</v>
      </c>
      <c r="L853" s="11">
        <v>2</v>
      </c>
    </row>
    <row r="854" spans="1:12">
      <c r="A854" s="11" t="s">
        <v>1606</v>
      </c>
      <c r="D854" s="11" t="s">
        <v>260</v>
      </c>
      <c r="E854" s="19" t="s">
        <v>1856</v>
      </c>
      <c r="F854" s="10">
        <v>42036</v>
      </c>
      <c r="G854" s="10">
        <v>44958</v>
      </c>
      <c r="H854" s="11">
        <v>9</v>
      </c>
      <c r="I854" s="20" t="s">
        <v>259</v>
      </c>
      <c r="J854" s="11" t="s">
        <v>261</v>
      </c>
      <c r="K854" s="11" t="s">
        <v>3037</v>
      </c>
      <c r="L854" s="11">
        <v>2</v>
      </c>
    </row>
    <row r="855" spans="1:12">
      <c r="A855" s="11" t="s">
        <v>1607</v>
      </c>
      <c r="D855" s="11" t="s">
        <v>260</v>
      </c>
      <c r="E855" s="19" t="s">
        <v>1857</v>
      </c>
      <c r="F855" s="10">
        <v>42036</v>
      </c>
      <c r="G855" s="10">
        <v>44958</v>
      </c>
      <c r="H855" s="11">
        <v>9</v>
      </c>
      <c r="I855" s="20" t="s">
        <v>259</v>
      </c>
      <c r="J855" s="11" t="s">
        <v>261</v>
      </c>
      <c r="K855" s="11" t="s">
        <v>3037</v>
      </c>
      <c r="L855" s="11">
        <v>2</v>
      </c>
    </row>
    <row r="856" spans="1:12">
      <c r="A856" s="11" t="s">
        <v>1608</v>
      </c>
      <c r="D856" s="11" t="s">
        <v>260</v>
      </c>
      <c r="E856" s="19" t="s">
        <v>1858</v>
      </c>
      <c r="F856" s="10">
        <v>42036</v>
      </c>
      <c r="G856" s="10">
        <v>44958</v>
      </c>
      <c r="H856" s="11">
        <v>9</v>
      </c>
      <c r="I856" s="20" t="s">
        <v>259</v>
      </c>
      <c r="J856" s="11" t="s">
        <v>261</v>
      </c>
      <c r="K856" s="11" t="s">
        <v>3037</v>
      </c>
      <c r="L856" s="11">
        <v>2</v>
      </c>
    </row>
    <row r="857" spans="1:12">
      <c r="A857" s="11" t="s">
        <v>1609</v>
      </c>
      <c r="D857" s="11" t="s">
        <v>260</v>
      </c>
      <c r="E857" s="19" t="s">
        <v>1859</v>
      </c>
      <c r="F857" s="10">
        <v>42036</v>
      </c>
      <c r="G857" s="10">
        <v>44958</v>
      </c>
      <c r="H857" s="11">
        <v>9</v>
      </c>
      <c r="I857" s="20" t="s">
        <v>259</v>
      </c>
      <c r="J857" s="11" t="s">
        <v>261</v>
      </c>
      <c r="K857" s="11" t="s">
        <v>3037</v>
      </c>
      <c r="L857" s="11">
        <v>2</v>
      </c>
    </row>
    <row r="858" spans="1:12">
      <c r="A858" s="11" t="s">
        <v>1610</v>
      </c>
      <c r="D858" s="11" t="s">
        <v>260</v>
      </c>
      <c r="E858" s="19" t="s">
        <v>1860</v>
      </c>
      <c r="F858" s="10">
        <v>42036</v>
      </c>
      <c r="G858" s="10">
        <v>44958</v>
      </c>
      <c r="H858" s="11">
        <v>9</v>
      </c>
      <c r="I858" s="20" t="s">
        <v>259</v>
      </c>
      <c r="J858" s="11" t="s">
        <v>261</v>
      </c>
      <c r="K858" s="11" t="s">
        <v>3037</v>
      </c>
      <c r="L858" s="11">
        <v>2</v>
      </c>
    </row>
    <row r="859" spans="1:12">
      <c r="A859" s="11" t="s">
        <v>1611</v>
      </c>
      <c r="D859" s="11" t="s">
        <v>260</v>
      </c>
      <c r="E859" s="19" t="s">
        <v>1861</v>
      </c>
      <c r="F859" s="10">
        <v>42036</v>
      </c>
      <c r="G859" s="10">
        <v>44958</v>
      </c>
      <c r="H859" s="11">
        <v>9</v>
      </c>
      <c r="I859" s="20" t="s">
        <v>259</v>
      </c>
      <c r="J859" s="11" t="s">
        <v>261</v>
      </c>
      <c r="K859" s="11" t="s">
        <v>3037</v>
      </c>
      <c r="L859" s="11">
        <v>2</v>
      </c>
    </row>
    <row r="860" spans="1:12">
      <c r="A860" s="11" t="s">
        <v>1612</v>
      </c>
      <c r="D860" s="11" t="s">
        <v>260</v>
      </c>
      <c r="E860" s="19" t="s">
        <v>1862</v>
      </c>
      <c r="F860" s="10">
        <v>42036</v>
      </c>
      <c r="G860" s="10">
        <v>44958</v>
      </c>
      <c r="H860" s="11">
        <v>9</v>
      </c>
      <c r="I860" s="20" t="s">
        <v>259</v>
      </c>
      <c r="J860" s="11" t="s">
        <v>261</v>
      </c>
      <c r="K860" s="11" t="s">
        <v>3037</v>
      </c>
      <c r="L860" s="11">
        <v>2</v>
      </c>
    </row>
    <row r="861" spans="1:12">
      <c r="A861" s="11" t="s">
        <v>1613</v>
      </c>
      <c r="D861" s="11" t="s">
        <v>260</v>
      </c>
      <c r="E861" s="19" t="s">
        <v>1863</v>
      </c>
      <c r="F861" s="10">
        <v>42036</v>
      </c>
      <c r="G861" s="10">
        <v>44958</v>
      </c>
      <c r="H861" s="11">
        <v>9</v>
      </c>
      <c r="I861" s="20" t="s">
        <v>259</v>
      </c>
      <c r="J861" s="11" t="s">
        <v>261</v>
      </c>
      <c r="K861" s="11" t="s">
        <v>3037</v>
      </c>
      <c r="L861" s="11">
        <v>2</v>
      </c>
    </row>
    <row r="862" spans="1:12">
      <c r="A862" s="11" t="s">
        <v>1614</v>
      </c>
      <c r="D862" s="11" t="s">
        <v>260</v>
      </c>
      <c r="E862" s="19" t="s">
        <v>1864</v>
      </c>
      <c r="F862" s="10">
        <v>42036</v>
      </c>
      <c r="G862" s="10">
        <v>44958</v>
      </c>
      <c r="H862" s="11">
        <v>9</v>
      </c>
      <c r="I862" s="20" t="s">
        <v>259</v>
      </c>
      <c r="J862" s="11" t="s">
        <v>261</v>
      </c>
      <c r="K862" s="11" t="s">
        <v>3037</v>
      </c>
      <c r="L862" s="11">
        <v>2</v>
      </c>
    </row>
    <row r="863" spans="1:12">
      <c r="A863" s="11" t="s">
        <v>1615</v>
      </c>
      <c r="D863" s="11" t="s">
        <v>260</v>
      </c>
      <c r="E863" s="19" t="s">
        <v>1865</v>
      </c>
      <c r="F863" s="10">
        <v>42036</v>
      </c>
      <c r="G863" s="10">
        <v>44958</v>
      </c>
      <c r="H863" s="11">
        <v>9</v>
      </c>
      <c r="I863" s="20" t="s">
        <v>259</v>
      </c>
      <c r="J863" s="11" t="s">
        <v>261</v>
      </c>
      <c r="K863" s="11" t="s">
        <v>3037</v>
      </c>
      <c r="L863" s="11">
        <v>2</v>
      </c>
    </row>
    <row r="864" spans="1:12">
      <c r="A864" s="11" t="s">
        <v>1616</v>
      </c>
      <c r="D864" s="11" t="s">
        <v>260</v>
      </c>
      <c r="E864" s="19" t="s">
        <v>1866</v>
      </c>
      <c r="F864" s="10">
        <v>42036</v>
      </c>
      <c r="G864" s="10">
        <v>44958</v>
      </c>
      <c r="H864" s="11">
        <v>9</v>
      </c>
      <c r="I864" s="20" t="s">
        <v>259</v>
      </c>
      <c r="J864" s="11" t="s">
        <v>261</v>
      </c>
      <c r="K864" s="11" t="s">
        <v>3037</v>
      </c>
      <c r="L864" s="11">
        <v>2</v>
      </c>
    </row>
    <row r="865" spans="1:12">
      <c r="A865" s="11" t="s">
        <v>1617</v>
      </c>
      <c r="D865" s="11" t="s">
        <v>260</v>
      </c>
      <c r="E865" s="19" t="s">
        <v>1867</v>
      </c>
      <c r="F865" s="10">
        <v>42036</v>
      </c>
      <c r="G865" s="10">
        <v>44958</v>
      </c>
      <c r="H865" s="11">
        <v>9</v>
      </c>
      <c r="I865" s="20" t="s">
        <v>259</v>
      </c>
      <c r="J865" s="11" t="s">
        <v>261</v>
      </c>
      <c r="K865" s="11" t="s">
        <v>3037</v>
      </c>
      <c r="L865" s="11">
        <v>2</v>
      </c>
    </row>
    <row r="866" spans="1:12">
      <c r="A866" s="11" t="s">
        <v>1618</v>
      </c>
      <c r="D866" s="11" t="s">
        <v>260</v>
      </c>
      <c r="E866" s="19" t="s">
        <v>1868</v>
      </c>
      <c r="F866" s="10">
        <v>42036</v>
      </c>
      <c r="G866" s="10">
        <v>44958</v>
      </c>
      <c r="H866" s="11">
        <v>9</v>
      </c>
      <c r="I866" s="20" t="s">
        <v>259</v>
      </c>
      <c r="J866" s="11" t="s">
        <v>261</v>
      </c>
      <c r="K866" s="11" t="s">
        <v>3037</v>
      </c>
      <c r="L866" s="11">
        <v>2</v>
      </c>
    </row>
    <row r="867" spans="1:12">
      <c r="A867" s="11" t="s">
        <v>1619</v>
      </c>
      <c r="D867" s="11" t="s">
        <v>260</v>
      </c>
      <c r="E867" s="19" t="s">
        <v>1869</v>
      </c>
      <c r="F867" s="10">
        <v>42036</v>
      </c>
      <c r="G867" s="10">
        <v>44958</v>
      </c>
      <c r="H867" s="11">
        <v>9</v>
      </c>
      <c r="I867" s="20" t="s">
        <v>259</v>
      </c>
      <c r="J867" s="11" t="s">
        <v>261</v>
      </c>
      <c r="K867" s="11" t="s">
        <v>3037</v>
      </c>
      <c r="L867" s="11">
        <v>2</v>
      </c>
    </row>
    <row r="868" spans="1:12">
      <c r="A868" s="11" t="s">
        <v>1620</v>
      </c>
      <c r="D868" s="11" t="s">
        <v>260</v>
      </c>
      <c r="E868" s="19" t="s">
        <v>1870</v>
      </c>
      <c r="F868" s="10">
        <v>42036</v>
      </c>
      <c r="G868" s="10">
        <v>44958</v>
      </c>
      <c r="H868" s="11">
        <v>9</v>
      </c>
      <c r="I868" s="20" t="s">
        <v>259</v>
      </c>
      <c r="J868" s="11" t="s">
        <v>261</v>
      </c>
      <c r="K868" s="11" t="s">
        <v>3037</v>
      </c>
      <c r="L868" s="11">
        <v>2</v>
      </c>
    </row>
    <row r="869" spans="1:12">
      <c r="A869" s="11" t="s">
        <v>1621</v>
      </c>
      <c r="D869" s="11" t="s">
        <v>260</v>
      </c>
      <c r="E869" s="19" t="s">
        <v>1871</v>
      </c>
      <c r="F869" s="10">
        <v>42036</v>
      </c>
      <c r="G869" s="10">
        <v>44958</v>
      </c>
      <c r="H869" s="11">
        <v>9</v>
      </c>
      <c r="I869" s="20" t="s">
        <v>259</v>
      </c>
      <c r="J869" s="11" t="s">
        <v>261</v>
      </c>
      <c r="K869" s="11" t="s">
        <v>3037</v>
      </c>
      <c r="L869" s="11">
        <v>2</v>
      </c>
    </row>
    <row r="870" spans="1:12">
      <c r="A870" s="11" t="s">
        <v>1622</v>
      </c>
      <c r="D870" s="11" t="s">
        <v>260</v>
      </c>
      <c r="E870" s="19" t="s">
        <v>1872</v>
      </c>
      <c r="F870" s="10">
        <v>42036</v>
      </c>
      <c r="G870" s="10">
        <v>44958</v>
      </c>
      <c r="H870" s="11">
        <v>9</v>
      </c>
      <c r="I870" s="20" t="s">
        <v>259</v>
      </c>
      <c r="J870" s="11" t="s">
        <v>261</v>
      </c>
      <c r="K870" s="11" t="s">
        <v>3037</v>
      </c>
      <c r="L870" s="11">
        <v>2</v>
      </c>
    </row>
    <row r="871" spans="1:12">
      <c r="A871" s="11" t="s">
        <v>1623</v>
      </c>
      <c r="D871" s="11" t="s">
        <v>260</v>
      </c>
      <c r="E871" s="19" t="s">
        <v>1873</v>
      </c>
      <c r="F871" s="10">
        <v>42036</v>
      </c>
      <c r="G871" s="10">
        <v>44958</v>
      </c>
      <c r="H871" s="11">
        <v>9</v>
      </c>
      <c r="I871" s="20" t="s">
        <v>259</v>
      </c>
      <c r="J871" s="11" t="s">
        <v>261</v>
      </c>
      <c r="K871" s="11" t="s">
        <v>3037</v>
      </c>
      <c r="L871" s="11">
        <v>2</v>
      </c>
    </row>
    <row r="872" spans="1:12">
      <c r="A872" s="11" t="s">
        <v>1624</v>
      </c>
      <c r="D872" s="11" t="s">
        <v>260</v>
      </c>
      <c r="E872" s="19" t="s">
        <v>1874</v>
      </c>
      <c r="F872" s="10">
        <v>42036</v>
      </c>
      <c r="G872" s="10">
        <v>44958</v>
      </c>
      <c r="H872" s="11">
        <v>9</v>
      </c>
      <c r="I872" s="20" t="s">
        <v>259</v>
      </c>
      <c r="J872" s="11" t="s">
        <v>261</v>
      </c>
      <c r="K872" s="11" t="s">
        <v>3037</v>
      </c>
      <c r="L872" s="11">
        <v>2</v>
      </c>
    </row>
    <row r="873" spans="1:12">
      <c r="A873" s="11" t="s">
        <v>1625</v>
      </c>
      <c r="D873" s="11" t="s">
        <v>260</v>
      </c>
      <c r="E873" s="19" t="s">
        <v>1875</v>
      </c>
      <c r="F873" s="10">
        <v>42036</v>
      </c>
      <c r="G873" s="10">
        <v>44958</v>
      </c>
      <c r="H873" s="11">
        <v>9</v>
      </c>
      <c r="I873" s="20" t="s">
        <v>259</v>
      </c>
      <c r="J873" s="11" t="s">
        <v>261</v>
      </c>
      <c r="K873" s="11" t="s">
        <v>3037</v>
      </c>
      <c r="L873" s="11">
        <v>2</v>
      </c>
    </row>
    <row r="874" spans="1:12">
      <c r="A874" s="11" t="s">
        <v>1626</v>
      </c>
      <c r="D874" s="11" t="s">
        <v>260</v>
      </c>
      <c r="E874" s="19" t="s">
        <v>1876</v>
      </c>
      <c r="F874" s="10">
        <v>42036</v>
      </c>
      <c r="G874" s="10">
        <v>44958</v>
      </c>
      <c r="H874" s="11">
        <v>9</v>
      </c>
      <c r="I874" s="20" t="s">
        <v>259</v>
      </c>
      <c r="J874" s="11" t="s">
        <v>261</v>
      </c>
      <c r="K874" s="11" t="s">
        <v>3037</v>
      </c>
      <c r="L874" s="11">
        <v>2</v>
      </c>
    </row>
    <row r="875" spans="1:12">
      <c r="A875" s="11" t="s">
        <v>1627</v>
      </c>
      <c r="D875" s="11" t="s">
        <v>260</v>
      </c>
      <c r="E875" s="19" t="s">
        <v>1877</v>
      </c>
      <c r="F875" s="10">
        <v>42036</v>
      </c>
      <c r="G875" s="10">
        <v>44958</v>
      </c>
      <c r="H875" s="11">
        <v>9</v>
      </c>
      <c r="I875" s="20" t="s">
        <v>259</v>
      </c>
      <c r="J875" s="11" t="s">
        <v>261</v>
      </c>
      <c r="K875" s="11" t="s">
        <v>3037</v>
      </c>
      <c r="L875" s="11">
        <v>2</v>
      </c>
    </row>
    <row r="876" spans="1:12">
      <c r="A876" s="11" t="s">
        <v>1628</v>
      </c>
      <c r="D876" s="11" t="s">
        <v>260</v>
      </c>
      <c r="E876" s="19" t="s">
        <v>1878</v>
      </c>
      <c r="F876" s="10">
        <v>42036</v>
      </c>
      <c r="G876" s="10">
        <v>44958</v>
      </c>
      <c r="H876" s="11">
        <v>9</v>
      </c>
      <c r="I876" s="20" t="s">
        <v>259</v>
      </c>
      <c r="J876" s="11" t="s">
        <v>261</v>
      </c>
      <c r="K876" s="11" t="s">
        <v>3037</v>
      </c>
      <c r="L876" s="11">
        <v>2</v>
      </c>
    </row>
    <row r="877" spans="1:12">
      <c r="A877" s="11" t="s">
        <v>1629</v>
      </c>
      <c r="D877" s="11" t="s">
        <v>260</v>
      </c>
      <c r="E877" s="19" t="s">
        <v>1879</v>
      </c>
      <c r="F877" s="10">
        <v>42036</v>
      </c>
      <c r="G877" s="10">
        <v>44958</v>
      </c>
      <c r="H877" s="11">
        <v>9</v>
      </c>
      <c r="I877" s="20" t="s">
        <v>259</v>
      </c>
      <c r="J877" s="11" t="s">
        <v>261</v>
      </c>
      <c r="K877" s="11" t="s">
        <v>3037</v>
      </c>
      <c r="L877" s="11">
        <v>2</v>
      </c>
    </row>
    <row r="878" spans="1:12">
      <c r="A878" s="11" t="s">
        <v>1630</v>
      </c>
      <c r="D878" s="11" t="s">
        <v>260</v>
      </c>
      <c r="E878" s="19" t="s">
        <v>1880</v>
      </c>
      <c r="F878" s="10">
        <v>42036</v>
      </c>
      <c r="G878" s="10">
        <v>44958</v>
      </c>
      <c r="H878" s="11">
        <v>9</v>
      </c>
      <c r="I878" s="20" t="s">
        <v>259</v>
      </c>
      <c r="J878" s="11" t="s">
        <v>261</v>
      </c>
      <c r="K878" s="11" t="s">
        <v>3037</v>
      </c>
      <c r="L878" s="11">
        <v>2</v>
      </c>
    </row>
    <row r="879" spans="1:12">
      <c r="A879" s="11" t="s">
        <v>1631</v>
      </c>
      <c r="D879" s="11" t="s">
        <v>260</v>
      </c>
      <c r="E879" s="19" t="s">
        <v>1881</v>
      </c>
      <c r="F879" s="10">
        <v>42036</v>
      </c>
      <c r="G879" s="10">
        <v>44958</v>
      </c>
      <c r="H879" s="11">
        <v>9</v>
      </c>
      <c r="I879" s="20" t="s">
        <v>259</v>
      </c>
      <c r="J879" s="11" t="s">
        <v>261</v>
      </c>
      <c r="K879" s="11" t="s">
        <v>3037</v>
      </c>
      <c r="L879" s="11">
        <v>2</v>
      </c>
    </row>
    <row r="880" spans="1:12">
      <c r="A880" s="11" t="s">
        <v>1632</v>
      </c>
      <c r="D880" s="11" t="s">
        <v>260</v>
      </c>
      <c r="E880" s="19" t="s">
        <v>1882</v>
      </c>
      <c r="F880" s="10">
        <v>42036</v>
      </c>
      <c r="G880" s="10">
        <v>44958</v>
      </c>
      <c r="H880" s="11">
        <v>9</v>
      </c>
      <c r="I880" s="20" t="s">
        <v>259</v>
      </c>
      <c r="J880" s="11" t="s">
        <v>261</v>
      </c>
      <c r="K880" s="11" t="s">
        <v>3037</v>
      </c>
      <c r="L880" s="11">
        <v>2</v>
      </c>
    </row>
    <row r="881" spans="1:12">
      <c r="A881" s="11" t="s">
        <v>1633</v>
      </c>
      <c r="D881" s="11" t="s">
        <v>260</v>
      </c>
      <c r="E881" s="19" t="s">
        <v>1883</v>
      </c>
      <c r="F881" s="10">
        <v>42036</v>
      </c>
      <c r="G881" s="10">
        <v>44958</v>
      </c>
      <c r="H881" s="11">
        <v>9</v>
      </c>
      <c r="I881" s="20" t="s">
        <v>259</v>
      </c>
      <c r="J881" s="11" t="s">
        <v>261</v>
      </c>
      <c r="K881" s="11" t="s">
        <v>3037</v>
      </c>
      <c r="L881" s="11">
        <v>2</v>
      </c>
    </row>
    <row r="882" spans="1:12">
      <c r="A882" s="11" t="s">
        <v>1634</v>
      </c>
      <c r="D882" s="11" t="s">
        <v>260</v>
      </c>
      <c r="E882" s="19" t="s">
        <v>1884</v>
      </c>
      <c r="F882" s="10">
        <v>42036</v>
      </c>
      <c r="G882" s="10">
        <v>44958</v>
      </c>
      <c r="H882" s="11">
        <v>9</v>
      </c>
      <c r="I882" s="20" t="s">
        <v>259</v>
      </c>
      <c r="J882" s="11" t="s">
        <v>261</v>
      </c>
      <c r="K882" s="11" t="s">
        <v>3037</v>
      </c>
      <c r="L882" s="11">
        <v>2</v>
      </c>
    </row>
    <row r="883" spans="1:12">
      <c r="A883" s="11" t="s">
        <v>1635</v>
      </c>
      <c r="D883" s="11" t="s">
        <v>260</v>
      </c>
      <c r="E883" s="19" t="s">
        <v>1885</v>
      </c>
      <c r="F883" s="10">
        <v>42036</v>
      </c>
      <c r="G883" s="10">
        <v>44958</v>
      </c>
      <c r="H883" s="11">
        <v>9</v>
      </c>
      <c r="I883" s="20" t="s">
        <v>259</v>
      </c>
      <c r="J883" s="11" t="s">
        <v>261</v>
      </c>
      <c r="K883" s="11" t="s">
        <v>3037</v>
      </c>
      <c r="L883" s="11">
        <v>2</v>
      </c>
    </row>
    <row r="884" spans="1:12">
      <c r="A884" s="11" t="s">
        <v>1636</v>
      </c>
      <c r="D884" s="11" t="s">
        <v>260</v>
      </c>
      <c r="E884" s="19" t="s">
        <v>1886</v>
      </c>
      <c r="F884" s="10">
        <v>42036</v>
      </c>
      <c r="G884" s="10">
        <v>44958</v>
      </c>
      <c r="H884" s="11">
        <v>9</v>
      </c>
      <c r="I884" s="20" t="s">
        <v>259</v>
      </c>
      <c r="J884" s="11" t="s">
        <v>261</v>
      </c>
      <c r="K884" s="11" t="s">
        <v>3037</v>
      </c>
      <c r="L884" s="11">
        <v>2</v>
      </c>
    </row>
    <row r="885" spans="1:12">
      <c r="A885" s="11" t="s">
        <v>1637</v>
      </c>
      <c r="D885" s="11" t="s">
        <v>260</v>
      </c>
      <c r="E885" s="19" t="s">
        <v>1887</v>
      </c>
      <c r="F885" s="10">
        <v>42036</v>
      </c>
      <c r="G885" s="10">
        <v>44958</v>
      </c>
      <c r="H885" s="11">
        <v>9</v>
      </c>
      <c r="I885" s="20" t="s">
        <v>259</v>
      </c>
      <c r="J885" s="11" t="s">
        <v>261</v>
      </c>
      <c r="K885" s="11" t="s">
        <v>3037</v>
      </c>
      <c r="L885" s="11">
        <v>2</v>
      </c>
    </row>
    <row r="886" spans="1:12">
      <c r="A886" s="11" t="s">
        <v>1638</v>
      </c>
      <c r="D886" s="11" t="s">
        <v>260</v>
      </c>
      <c r="E886" s="19" t="s">
        <v>1888</v>
      </c>
      <c r="F886" s="10">
        <v>42036</v>
      </c>
      <c r="G886" s="10">
        <v>44958</v>
      </c>
      <c r="H886" s="11">
        <v>9</v>
      </c>
      <c r="I886" s="20" t="s">
        <v>259</v>
      </c>
      <c r="J886" s="11" t="s">
        <v>261</v>
      </c>
      <c r="K886" s="11" t="s">
        <v>3037</v>
      </c>
      <c r="L886" s="11">
        <v>2</v>
      </c>
    </row>
    <row r="887" spans="1:12">
      <c r="A887" s="11" t="s">
        <v>1639</v>
      </c>
      <c r="D887" s="11" t="s">
        <v>260</v>
      </c>
      <c r="E887" s="19" t="s">
        <v>1889</v>
      </c>
      <c r="F887" s="10">
        <v>42036</v>
      </c>
      <c r="G887" s="10">
        <v>44958</v>
      </c>
      <c r="H887" s="11">
        <v>9</v>
      </c>
      <c r="I887" s="20" t="s">
        <v>259</v>
      </c>
      <c r="J887" s="11" t="s">
        <v>261</v>
      </c>
      <c r="K887" s="11" t="s">
        <v>3037</v>
      </c>
      <c r="L887" s="11">
        <v>2</v>
      </c>
    </row>
    <row r="888" spans="1:12">
      <c r="A888" s="11" t="s">
        <v>1640</v>
      </c>
      <c r="D888" s="11" t="s">
        <v>260</v>
      </c>
      <c r="E888" s="19" t="s">
        <v>1890</v>
      </c>
      <c r="F888" s="10">
        <v>42036</v>
      </c>
      <c r="G888" s="10">
        <v>44958</v>
      </c>
      <c r="H888" s="11">
        <v>9</v>
      </c>
      <c r="I888" s="20" t="s">
        <v>259</v>
      </c>
      <c r="J888" s="11" t="s">
        <v>261</v>
      </c>
      <c r="K888" s="11" t="s">
        <v>3037</v>
      </c>
      <c r="L888" s="11">
        <v>2</v>
      </c>
    </row>
    <row r="889" spans="1:12">
      <c r="A889" s="11" t="s">
        <v>1641</v>
      </c>
      <c r="D889" s="11" t="s">
        <v>260</v>
      </c>
      <c r="E889" s="19" t="s">
        <v>1891</v>
      </c>
      <c r="F889" s="10">
        <v>42036</v>
      </c>
      <c r="G889" s="10">
        <v>44958</v>
      </c>
      <c r="H889" s="11">
        <v>9</v>
      </c>
      <c r="I889" s="20" t="s">
        <v>259</v>
      </c>
      <c r="J889" s="11" t="s">
        <v>261</v>
      </c>
      <c r="K889" s="11" t="s">
        <v>3037</v>
      </c>
      <c r="L889" s="11">
        <v>2</v>
      </c>
    </row>
    <row r="890" spans="1:12">
      <c r="A890" s="11" t="s">
        <v>1642</v>
      </c>
      <c r="D890" s="11" t="s">
        <v>260</v>
      </c>
      <c r="E890" s="19" t="s">
        <v>1892</v>
      </c>
      <c r="F890" s="10">
        <v>42036</v>
      </c>
      <c r="G890" s="10">
        <v>44958</v>
      </c>
      <c r="H890" s="11">
        <v>9</v>
      </c>
      <c r="I890" s="20" t="s">
        <v>259</v>
      </c>
      <c r="J890" s="11" t="s">
        <v>261</v>
      </c>
      <c r="K890" s="11" t="s">
        <v>3037</v>
      </c>
      <c r="L890" s="11">
        <v>2</v>
      </c>
    </row>
    <row r="891" spans="1:12">
      <c r="A891" s="11" t="s">
        <v>1643</v>
      </c>
      <c r="D891" s="11" t="s">
        <v>260</v>
      </c>
      <c r="E891" s="19" t="s">
        <v>1893</v>
      </c>
      <c r="F891" s="10">
        <v>42036</v>
      </c>
      <c r="G891" s="10">
        <v>44958</v>
      </c>
      <c r="H891" s="11">
        <v>9</v>
      </c>
      <c r="I891" s="20" t="s">
        <v>259</v>
      </c>
      <c r="J891" s="11" t="s">
        <v>261</v>
      </c>
      <c r="K891" s="11" t="s">
        <v>3037</v>
      </c>
      <c r="L891" s="11">
        <v>2</v>
      </c>
    </row>
    <row r="892" spans="1:12">
      <c r="A892" s="11" t="s">
        <v>1644</v>
      </c>
      <c r="D892" s="11" t="s">
        <v>260</v>
      </c>
      <c r="E892" s="19" t="s">
        <v>1894</v>
      </c>
      <c r="F892" s="10">
        <v>42036</v>
      </c>
      <c r="G892" s="10">
        <v>44958</v>
      </c>
      <c r="H892" s="11">
        <v>9</v>
      </c>
      <c r="I892" s="20" t="s">
        <v>259</v>
      </c>
      <c r="J892" s="11" t="s">
        <v>261</v>
      </c>
      <c r="K892" s="11" t="s">
        <v>3037</v>
      </c>
      <c r="L892" s="11">
        <v>2</v>
      </c>
    </row>
    <row r="893" spans="1:12">
      <c r="A893" s="11" t="s">
        <v>1645</v>
      </c>
      <c r="D893" s="11" t="s">
        <v>260</v>
      </c>
      <c r="E893" s="19" t="s">
        <v>1895</v>
      </c>
      <c r="F893" s="10">
        <v>42036</v>
      </c>
      <c r="G893" s="10">
        <v>44958</v>
      </c>
      <c r="H893" s="11">
        <v>9</v>
      </c>
      <c r="I893" s="20" t="s">
        <v>259</v>
      </c>
      <c r="J893" s="11" t="s">
        <v>261</v>
      </c>
      <c r="K893" s="11" t="s">
        <v>3037</v>
      </c>
      <c r="L893" s="11">
        <v>2</v>
      </c>
    </row>
    <row r="894" spans="1:12">
      <c r="A894" s="11" t="s">
        <v>1646</v>
      </c>
      <c r="D894" s="11" t="s">
        <v>260</v>
      </c>
      <c r="E894" s="19" t="s">
        <v>1896</v>
      </c>
      <c r="F894" s="10">
        <v>42036</v>
      </c>
      <c r="G894" s="10">
        <v>44958</v>
      </c>
      <c r="H894" s="11">
        <v>9</v>
      </c>
      <c r="I894" s="20" t="s">
        <v>259</v>
      </c>
      <c r="J894" s="11" t="s">
        <v>261</v>
      </c>
      <c r="K894" s="11" t="s">
        <v>3037</v>
      </c>
      <c r="L894" s="11">
        <v>2</v>
      </c>
    </row>
    <row r="895" spans="1:12">
      <c r="A895" s="11" t="s">
        <v>1647</v>
      </c>
      <c r="D895" s="11" t="s">
        <v>260</v>
      </c>
      <c r="E895" s="19" t="s">
        <v>1897</v>
      </c>
      <c r="F895" s="10">
        <v>42036</v>
      </c>
      <c r="G895" s="10">
        <v>44958</v>
      </c>
      <c r="H895" s="11">
        <v>9</v>
      </c>
      <c r="I895" s="20" t="s">
        <v>259</v>
      </c>
      <c r="J895" s="11" t="s">
        <v>261</v>
      </c>
      <c r="K895" s="11" t="s">
        <v>3037</v>
      </c>
      <c r="L895" s="11">
        <v>2</v>
      </c>
    </row>
    <row r="896" spans="1:12">
      <c r="A896" s="11" t="s">
        <v>1648</v>
      </c>
      <c r="D896" s="11" t="s">
        <v>260</v>
      </c>
      <c r="E896" s="19" t="s">
        <v>1898</v>
      </c>
      <c r="F896" s="10">
        <v>42036</v>
      </c>
      <c r="G896" s="10">
        <v>44958</v>
      </c>
      <c r="H896" s="11">
        <v>9</v>
      </c>
      <c r="I896" s="20" t="s">
        <v>259</v>
      </c>
      <c r="J896" s="11" t="s">
        <v>261</v>
      </c>
      <c r="K896" s="11" t="s">
        <v>3037</v>
      </c>
      <c r="L896" s="11">
        <v>2</v>
      </c>
    </row>
    <row r="897" spans="1:12">
      <c r="A897" s="11" t="s">
        <v>1649</v>
      </c>
      <c r="D897" s="11" t="s">
        <v>260</v>
      </c>
      <c r="E897" s="19" t="s">
        <v>1899</v>
      </c>
      <c r="F897" s="10">
        <v>42036</v>
      </c>
      <c r="G897" s="10">
        <v>44958</v>
      </c>
      <c r="H897" s="11">
        <v>9</v>
      </c>
      <c r="I897" s="20" t="s">
        <v>259</v>
      </c>
      <c r="J897" s="11" t="s">
        <v>261</v>
      </c>
      <c r="K897" s="11" t="s">
        <v>3037</v>
      </c>
      <c r="L897" s="11">
        <v>2</v>
      </c>
    </row>
    <row r="898" spans="1:12">
      <c r="A898" s="11" t="s">
        <v>1650</v>
      </c>
      <c r="D898" s="11" t="s">
        <v>260</v>
      </c>
      <c r="E898" s="19" t="s">
        <v>1900</v>
      </c>
      <c r="F898" s="10">
        <v>42036</v>
      </c>
      <c r="G898" s="10">
        <v>44958</v>
      </c>
      <c r="H898" s="11">
        <v>9</v>
      </c>
      <c r="I898" s="20" t="s">
        <v>259</v>
      </c>
      <c r="J898" s="11" t="s">
        <v>261</v>
      </c>
      <c r="K898" s="11" t="s">
        <v>3037</v>
      </c>
      <c r="L898" s="11">
        <v>2</v>
      </c>
    </row>
    <row r="899" spans="1:12">
      <c r="A899" s="11" t="s">
        <v>1651</v>
      </c>
      <c r="D899" s="11" t="s">
        <v>260</v>
      </c>
      <c r="E899" s="19" t="s">
        <v>1901</v>
      </c>
      <c r="F899" s="10">
        <v>42036</v>
      </c>
      <c r="G899" s="10">
        <v>44958</v>
      </c>
      <c r="H899" s="11">
        <v>9</v>
      </c>
      <c r="I899" s="20" t="s">
        <v>259</v>
      </c>
      <c r="J899" s="11" t="s">
        <v>261</v>
      </c>
      <c r="K899" s="11" t="s">
        <v>3037</v>
      </c>
      <c r="L899" s="11">
        <v>2</v>
      </c>
    </row>
    <row r="900" spans="1:12">
      <c r="A900" s="11" t="s">
        <v>1652</v>
      </c>
      <c r="D900" s="11" t="s">
        <v>260</v>
      </c>
      <c r="E900" s="19" t="s">
        <v>1902</v>
      </c>
      <c r="F900" s="10">
        <v>42036</v>
      </c>
      <c r="G900" s="10">
        <v>44958</v>
      </c>
      <c r="H900" s="11">
        <v>9</v>
      </c>
      <c r="I900" s="20" t="s">
        <v>259</v>
      </c>
      <c r="J900" s="11" t="s">
        <v>261</v>
      </c>
      <c r="K900" s="11" t="s">
        <v>3037</v>
      </c>
      <c r="L900" s="11">
        <v>2</v>
      </c>
    </row>
    <row r="901" spans="1:12">
      <c r="A901" s="11" t="s">
        <v>1653</v>
      </c>
      <c r="D901" s="11" t="s">
        <v>260</v>
      </c>
      <c r="E901" s="19" t="s">
        <v>1903</v>
      </c>
      <c r="F901" s="10">
        <v>42036</v>
      </c>
      <c r="G901" s="10">
        <v>44958</v>
      </c>
      <c r="H901" s="11">
        <v>9</v>
      </c>
      <c r="I901" s="20" t="s">
        <v>259</v>
      </c>
      <c r="J901" s="11" t="s">
        <v>261</v>
      </c>
      <c r="K901" s="11" t="s">
        <v>3037</v>
      </c>
      <c r="L901" s="11">
        <v>2</v>
      </c>
    </row>
    <row r="902" spans="1:12">
      <c r="A902" s="11" t="s">
        <v>1654</v>
      </c>
      <c r="D902" s="11" t="s">
        <v>260</v>
      </c>
      <c r="E902" s="19" t="s">
        <v>1904</v>
      </c>
      <c r="F902" s="10">
        <v>42036</v>
      </c>
      <c r="G902" s="10">
        <v>44958</v>
      </c>
      <c r="H902" s="11">
        <v>9</v>
      </c>
      <c r="I902" s="20" t="s">
        <v>259</v>
      </c>
      <c r="J902" s="11" t="s">
        <v>261</v>
      </c>
      <c r="K902" s="11" t="s">
        <v>3037</v>
      </c>
      <c r="L902" s="11">
        <v>2</v>
      </c>
    </row>
    <row r="903" spans="1:12">
      <c r="A903" s="11" t="s">
        <v>1655</v>
      </c>
      <c r="D903" s="11" t="s">
        <v>260</v>
      </c>
      <c r="E903" s="19" t="s">
        <v>1905</v>
      </c>
      <c r="F903" s="10">
        <v>42036</v>
      </c>
      <c r="G903" s="10">
        <v>44958</v>
      </c>
      <c r="H903" s="11">
        <v>9</v>
      </c>
      <c r="I903" s="11" t="s">
        <v>313</v>
      </c>
      <c r="J903" s="11" t="s">
        <v>314</v>
      </c>
      <c r="K903" s="11" t="s">
        <v>3037</v>
      </c>
      <c r="L903" s="11">
        <v>2</v>
      </c>
    </row>
    <row r="904" spans="1:12">
      <c r="A904" s="11" t="s">
        <v>1656</v>
      </c>
      <c r="D904" s="11" t="s">
        <v>260</v>
      </c>
      <c r="E904" s="19" t="s">
        <v>1906</v>
      </c>
      <c r="F904" s="10">
        <v>42036</v>
      </c>
      <c r="G904" s="10">
        <v>44958</v>
      </c>
      <c r="H904" s="11">
        <v>9</v>
      </c>
      <c r="I904" s="11" t="s">
        <v>313</v>
      </c>
      <c r="J904" s="11" t="s">
        <v>314</v>
      </c>
      <c r="K904" s="11" t="s">
        <v>3037</v>
      </c>
      <c r="L904" s="11">
        <v>2</v>
      </c>
    </row>
    <row r="905" spans="1:12">
      <c r="A905" s="11" t="s">
        <v>1657</v>
      </c>
      <c r="D905" s="11" t="s">
        <v>260</v>
      </c>
      <c r="E905" s="19" t="s">
        <v>1907</v>
      </c>
      <c r="F905" s="10">
        <v>42036</v>
      </c>
      <c r="G905" s="10">
        <v>44958</v>
      </c>
      <c r="H905" s="11">
        <v>9</v>
      </c>
      <c r="I905" s="11" t="s">
        <v>313</v>
      </c>
      <c r="J905" s="11" t="s">
        <v>314</v>
      </c>
      <c r="K905" s="11" t="s">
        <v>3037</v>
      </c>
      <c r="L905" s="11">
        <v>2</v>
      </c>
    </row>
    <row r="906" spans="1:12">
      <c r="A906" s="11" t="s">
        <v>1658</v>
      </c>
      <c r="D906" s="11" t="s">
        <v>260</v>
      </c>
      <c r="E906" s="19" t="s">
        <v>1908</v>
      </c>
      <c r="F906" s="10">
        <v>42036</v>
      </c>
      <c r="G906" s="10">
        <v>44958</v>
      </c>
      <c r="H906" s="11">
        <v>9</v>
      </c>
      <c r="I906" s="20" t="s">
        <v>259</v>
      </c>
      <c r="J906" s="11" t="s">
        <v>261</v>
      </c>
      <c r="K906" s="11" t="s">
        <v>3037</v>
      </c>
      <c r="L906" s="11">
        <v>2</v>
      </c>
    </row>
    <row r="907" spans="1:12">
      <c r="A907" s="11" t="s">
        <v>1659</v>
      </c>
      <c r="D907" s="11" t="s">
        <v>260</v>
      </c>
      <c r="E907" s="19" t="s">
        <v>1909</v>
      </c>
      <c r="F907" s="10">
        <v>42036</v>
      </c>
      <c r="G907" s="10">
        <v>44958</v>
      </c>
      <c r="H907" s="11">
        <v>9</v>
      </c>
      <c r="I907" s="20" t="s">
        <v>259</v>
      </c>
      <c r="J907" s="11" t="s">
        <v>261</v>
      </c>
      <c r="K907" s="11" t="s">
        <v>3037</v>
      </c>
      <c r="L907" s="11">
        <v>2</v>
      </c>
    </row>
    <row r="908" spans="1:12">
      <c r="A908" s="11" t="s">
        <v>1660</v>
      </c>
      <c r="D908" s="11" t="s">
        <v>260</v>
      </c>
      <c r="E908" s="19" t="s">
        <v>1910</v>
      </c>
      <c r="F908" s="10">
        <v>42036</v>
      </c>
      <c r="G908" s="10">
        <v>44958</v>
      </c>
      <c r="H908" s="11">
        <v>9</v>
      </c>
      <c r="I908" s="20" t="s">
        <v>259</v>
      </c>
      <c r="J908" s="11" t="s">
        <v>261</v>
      </c>
      <c r="K908" s="11" t="s">
        <v>3037</v>
      </c>
      <c r="L908" s="11">
        <v>2</v>
      </c>
    </row>
    <row r="909" spans="1:12">
      <c r="A909" s="11" t="s">
        <v>1661</v>
      </c>
      <c r="D909" s="11" t="s">
        <v>260</v>
      </c>
      <c r="E909" s="19" t="s">
        <v>1911</v>
      </c>
      <c r="F909" s="10">
        <v>42036</v>
      </c>
      <c r="G909" s="10">
        <v>44958</v>
      </c>
      <c r="H909" s="11">
        <v>9</v>
      </c>
      <c r="I909" s="20" t="s">
        <v>259</v>
      </c>
      <c r="J909" s="11" t="s">
        <v>261</v>
      </c>
      <c r="K909" s="11" t="s">
        <v>3037</v>
      </c>
      <c r="L909" s="11">
        <v>2</v>
      </c>
    </row>
    <row r="910" spans="1:12">
      <c r="A910" s="11" t="s">
        <v>1662</v>
      </c>
      <c r="D910" s="11" t="s">
        <v>260</v>
      </c>
      <c r="E910" s="19" t="s">
        <v>1912</v>
      </c>
      <c r="F910" s="10">
        <v>42036</v>
      </c>
      <c r="G910" s="10">
        <v>44958</v>
      </c>
      <c r="H910" s="11">
        <v>9</v>
      </c>
      <c r="I910" s="20" t="s">
        <v>259</v>
      </c>
      <c r="J910" s="11" t="s">
        <v>261</v>
      </c>
      <c r="K910" s="11" t="s">
        <v>3037</v>
      </c>
      <c r="L910" s="11">
        <v>2</v>
      </c>
    </row>
    <row r="911" spans="1:12">
      <c r="A911" s="11" t="s">
        <v>1663</v>
      </c>
      <c r="D911" s="11" t="s">
        <v>260</v>
      </c>
      <c r="E911" s="19" t="s">
        <v>1913</v>
      </c>
      <c r="F911" s="10">
        <v>42036</v>
      </c>
      <c r="G911" s="10">
        <v>44958</v>
      </c>
      <c r="H911" s="11">
        <v>9</v>
      </c>
      <c r="I911" s="20" t="s">
        <v>259</v>
      </c>
      <c r="J911" s="11" t="s">
        <v>261</v>
      </c>
      <c r="K911" s="11" t="s">
        <v>3037</v>
      </c>
      <c r="L911" s="11">
        <v>2</v>
      </c>
    </row>
    <row r="912" spans="1:12">
      <c r="A912" s="11" t="s">
        <v>1664</v>
      </c>
      <c r="D912" s="11" t="s">
        <v>260</v>
      </c>
      <c r="E912" s="19" t="s">
        <v>1914</v>
      </c>
      <c r="F912" s="10">
        <v>42036</v>
      </c>
      <c r="G912" s="10">
        <v>44958</v>
      </c>
      <c r="H912" s="11">
        <v>9</v>
      </c>
      <c r="I912" s="20" t="s">
        <v>259</v>
      </c>
      <c r="J912" s="11" t="s">
        <v>261</v>
      </c>
      <c r="K912" s="11" t="s">
        <v>3037</v>
      </c>
      <c r="L912" s="11">
        <v>2</v>
      </c>
    </row>
    <row r="913" spans="1:12">
      <c r="A913" s="11" t="s">
        <v>1665</v>
      </c>
      <c r="D913" s="11" t="s">
        <v>260</v>
      </c>
      <c r="E913" s="19" t="s">
        <v>1915</v>
      </c>
      <c r="F913" s="10">
        <v>42036</v>
      </c>
      <c r="G913" s="10">
        <v>44958</v>
      </c>
      <c r="H913" s="11">
        <v>9</v>
      </c>
      <c r="I913" s="20" t="s">
        <v>259</v>
      </c>
      <c r="J913" s="11" t="s">
        <v>261</v>
      </c>
      <c r="K913" s="11" t="s">
        <v>3037</v>
      </c>
      <c r="L913" s="11">
        <v>2</v>
      </c>
    </row>
    <row r="914" spans="1:12">
      <c r="A914" s="11" t="s">
        <v>1666</v>
      </c>
      <c r="D914" s="11" t="s">
        <v>260</v>
      </c>
      <c r="E914" s="19" t="s">
        <v>1916</v>
      </c>
      <c r="F914" s="10">
        <v>42036</v>
      </c>
      <c r="G914" s="10">
        <v>44958</v>
      </c>
      <c r="H914" s="11">
        <v>9</v>
      </c>
      <c r="I914" s="20" t="s">
        <v>259</v>
      </c>
      <c r="J914" s="11" t="s">
        <v>261</v>
      </c>
      <c r="K914" s="11" t="s">
        <v>3037</v>
      </c>
      <c r="L914" s="11">
        <v>2</v>
      </c>
    </row>
    <row r="915" spans="1:12">
      <c r="A915" s="11" t="s">
        <v>1667</v>
      </c>
      <c r="D915" s="11" t="s">
        <v>260</v>
      </c>
      <c r="E915" s="19" t="s">
        <v>1917</v>
      </c>
      <c r="F915" s="10">
        <v>42036</v>
      </c>
      <c r="G915" s="10">
        <v>44958</v>
      </c>
      <c r="H915" s="11">
        <v>9</v>
      </c>
      <c r="I915" s="20" t="s">
        <v>259</v>
      </c>
      <c r="J915" s="11" t="s">
        <v>261</v>
      </c>
      <c r="K915" s="11" t="s">
        <v>3037</v>
      </c>
      <c r="L915" s="11">
        <v>2</v>
      </c>
    </row>
    <row r="916" spans="1:12">
      <c r="A916" s="11" t="s">
        <v>1668</v>
      </c>
      <c r="D916" s="11" t="s">
        <v>260</v>
      </c>
      <c r="E916" s="19" t="s">
        <v>1918</v>
      </c>
      <c r="F916" s="10">
        <v>42036</v>
      </c>
      <c r="G916" s="10">
        <v>44958</v>
      </c>
      <c r="H916" s="11">
        <v>9</v>
      </c>
      <c r="I916" s="20" t="s">
        <v>259</v>
      </c>
      <c r="J916" s="11" t="s">
        <v>261</v>
      </c>
      <c r="K916" s="11" t="s">
        <v>3037</v>
      </c>
      <c r="L916" s="11">
        <v>2</v>
      </c>
    </row>
    <row r="917" spans="1:12">
      <c r="A917" s="11" t="s">
        <v>1669</v>
      </c>
      <c r="D917" s="11" t="s">
        <v>260</v>
      </c>
      <c r="E917" s="19" t="s">
        <v>1919</v>
      </c>
      <c r="F917" s="10">
        <v>42036</v>
      </c>
      <c r="G917" s="10">
        <v>44958</v>
      </c>
      <c r="H917" s="11">
        <v>9</v>
      </c>
      <c r="I917" s="20" t="s">
        <v>259</v>
      </c>
      <c r="J917" s="11" t="s">
        <v>261</v>
      </c>
      <c r="K917" s="11" t="s">
        <v>3037</v>
      </c>
      <c r="L917" s="11">
        <v>2</v>
      </c>
    </row>
    <row r="918" spans="1:12">
      <c r="A918" s="11" t="s">
        <v>1670</v>
      </c>
      <c r="D918" s="11" t="s">
        <v>260</v>
      </c>
      <c r="E918" s="19" t="s">
        <v>1920</v>
      </c>
      <c r="F918" s="10">
        <v>42036</v>
      </c>
      <c r="G918" s="10">
        <v>44958</v>
      </c>
      <c r="H918" s="11">
        <v>9</v>
      </c>
      <c r="I918" s="20" t="s">
        <v>259</v>
      </c>
      <c r="J918" s="11" t="s">
        <v>261</v>
      </c>
      <c r="K918" s="11" t="s">
        <v>3037</v>
      </c>
      <c r="L918" s="11">
        <v>2</v>
      </c>
    </row>
    <row r="919" spans="1:12">
      <c r="A919" s="11" t="s">
        <v>1671</v>
      </c>
      <c r="D919" s="11" t="s">
        <v>260</v>
      </c>
      <c r="E919" s="19" t="s">
        <v>1921</v>
      </c>
      <c r="F919" s="10">
        <v>42036</v>
      </c>
      <c r="G919" s="10">
        <v>44958</v>
      </c>
      <c r="H919" s="11">
        <v>9</v>
      </c>
      <c r="I919" s="20" t="s">
        <v>259</v>
      </c>
      <c r="J919" s="11" t="s">
        <v>261</v>
      </c>
      <c r="K919" s="11" t="s">
        <v>3037</v>
      </c>
      <c r="L919" s="11">
        <v>2</v>
      </c>
    </row>
    <row r="920" spans="1:12">
      <c r="A920" s="11" t="s">
        <v>1672</v>
      </c>
      <c r="D920" s="11" t="s">
        <v>260</v>
      </c>
      <c r="E920" s="19" t="s">
        <v>1922</v>
      </c>
      <c r="F920" s="10">
        <v>42036</v>
      </c>
      <c r="G920" s="10">
        <v>44958</v>
      </c>
      <c r="H920" s="11">
        <v>9</v>
      </c>
      <c r="I920" s="20" t="s">
        <v>259</v>
      </c>
      <c r="J920" s="11" t="s">
        <v>261</v>
      </c>
      <c r="K920" s="11" t="s">
        <v>3037</v>
      </c>
      <c r="L920" s="11">
        <v>2</v>
      </c>
    </row>
    <row r="921" spans="1:12">
      <c r="A921" s="11" t="s">
        <v>1673</v>
      </c>
      <c r="D921" s="11" t="s">
        <v>260</v>
      </c>
      <c r="E921" s="19" t="s">
        <v>1923</v>
      </c>
      <c r="F921" s="10">
        <v>42036</v>
      </c>
      <c r="G921" s="10">
        <v>44958</v>
      </c>
      <c r="H921" s="11">
        <v>9</v>
      </c>
      <c r="I921" s="20" t="s">
        <v>259</v>
      </c>
      <c r="J921" s="11" t="s">
        <v>261</v>
      </c>
      <c r="K921" s="11" t="s">
        <v>3037</v>
      </c>
      <c r="L921" s="11">
        <v>2</v>
      </c>
    </row>
    <row r="922" spans="1:12">
      <c r="A922" s="11" t="s">
        <v>1674</v>
      </c>
      <c r="D922" s="11" t="s">
        <v>260</v>
      </c>
      <c r="E922" s="19" t="s">
        <v>1924</v>
      </c>
      <c r="F922" s="10">
        <v>42036</v>
      </c>
      <c r="G922" s="10">
        <v>44958</v>
      </c>
      <c r="H922" s="11">
        <v>9</v>
      </c>
      <c r="I922" s="20" t="s">
        <v>259</v>
      </c>
      <c r="J922" s="11" t="s">
        <v>261</v>
      </c>
      <c r="K922" s="11" t="s">
        <v>3037</v>
      </c>
      <c r="L922" s="11">
        <v>2</v>
      </c>
    </row>
    <row r="923" spans="1:12">
      <c r="A923" s="11" t="s">
        <v>1675</v>
      </c>
      <c r="D923" s="11" t="s">
        <v>260</v>
      </c>
      <c r="E923" s="19" t="s">
        <v>1925</v>
      </c>
      <c r="F923" s="10">
        <v>42036</v>
      </c>
      <c r="G923" s="10">
        <v>44958</v>
      </c>
      <c r="H923" s="11">
        <v>9</v>
      </c>
      <c r="I923" s="20" t="s">
        <v>259</v>
      </c>
      <c r="J923" s="11" t="s">
        <v>261</v>
      </c>
      <c r="K923" s="11" t="s">
        <v>3037</v>
      </c>
      <c r="L923" s="11">
        <v>2</v>
      </c>
    </row>
    <row r="924" spans="1:12">
      <c r="A924" s="11" t="s">
        <v>1676</v>
      </c>
      <c r="D924" s="11" t="s">
        <v>260</v>
      </c>
      <c r="E924" s="19" t="s">
        <v>1926</v>
      </c>
      <c r="F924" s="10">
        <v>42036</v>
      </c>
      <c r="G924" s="10">
        <v>44958</v>
      </c>
      <c r="H924" s="11">
        <v>9</v>
      </c>
      <c r="I924" s="20" t="s">
        <v>259</v>
      </c>
      <c r="J924" s="11" t="s">
        <v>261</v>
      </c>
      <c r="K924" s="11" t="s">
        <v>3037</v>
      </c>
      <c r="L924" s="11">
        <v>2</v>
      </c>
    </row>
    <row r="925" spans="1:12">
      <c r="A925" s="11" t="s">
        <v>1677</v>
      </c>
      <c r="D925" s="11" t="s">
        <v>260</v>
      </c>
      <c r="E925" s="19" t="s">
        <v>1927</v>
      </c>
      <c r="F925" s="10">
        <v>42036</v>
      </c>
      <c r="G925" s="10">
        <v>44958</v>
      </c>
      <c r="H925" s="11">
        <v>9</v>
      </c>
      <c r="I925" s="20" t="s">
        <v>259</v>
      </c>
      <c r="J925" s="11" t="s">
        <v>261</v>
      </c>
      <c r="K925" s="11" t="s">
        <v>3037</v>
      </c>
      <c r="L925" s="11">
        <v>2</v>
      </c>
    </row>
    <row r="926" spans="1:12">
      <c r="A926" s="11" t="s">
        <v>1678</v>
      </c>
      <c r="D926" s="11" t="s">
        <v>260</v>
      </c>
      <c r="E926" s="19" t="s">
        <v>1928</v>
      </c>
      <c r="F926" s="10">
        <v>42036</v>
      </c>
      <c r="G926" s="10">
        <v>44958</v>
      </c>
      <c r="H926" s="11">
        <v>9</v>
      </c>
      <c r="I926" s="20" t="s">
        <v>259</v>
      </c>
      <c r="J926" s="11" t="s">
        <v>261</v>
      </c>
      <c r="K926" s="11" t="s">
        <v>3037</v>
      </c>
      <c r="L926" s="11">
        <v>2</v>
      </c>
    </row>
    <row r="927" spans="1:12">
      <c r="A927" s="11" t="s">
        <v>1679</v>
      </c>
      <c r="D927" s="11" t="s">
        <v>260</v>
      </c>
      <c r="E927" s="19" t="s">
        <v>1929</v>
      </c>
      <c r="F927" s="10">
        <v>42036</v>
      </c>
      <c r="G927" s="10">
        <v>44958</v>
      </c>
      <c r="H927" s="11">
        <v>9</v>
      </c>
      <c r="I927" s="20" t="s">
        <v>259</v>
      </c>
      <c r="J927" s="11" t="s">
        <v>261</v>
      </c>
      <c r="K927" s="11" t="s">
        <v>3037</v>
      </c>
      <c r="L927" s="11">
        <v>2</v>
      </c>
    </row>
    <row r="928" spans="1:12">
      <c r="A928" s="11" t="s">
        <v>1680</v>
      </c>
      <c r="D928" s="11" t="s">
        <v>260</v>
      </c>
      <c r="E928" s="19" t="s">
        <v>1930</v>
      </c>
      <c r="F928" s="10">
        <v>42036</v>
      </c>
      <c r="G928" s="10">
        <v>44958</v>
      </c>
      <c r="H928" s="11">
        <v>9</v>
      </c>
      <c r="I928" s="20" t="s">
        <v>259</v>
      </c>
      <c r="J928" s="11" t="s">
        <v>261</v>
      </c>
      <c r="K928" s="11" t="s">
        <v>3037</v>
      </c>
      <c r="L928" s="11">
        <v>2</v>
      </c>
    </row>
    <row r="929" spans="1:12">
      <c r="A929" s="11" t="s">
        <v>1681</v>
      </c>
      <c r="D929" s="11" t="s">
        <v>260</v>
      </c>
      <c r="E929" s="19" t="s">
        <v>1931</v>
      </c>
      <c r="F929" s="10">
        <v>42036</v>
      </c>
      <c r="G929" s="10">
        <v>44958</v>
      </c>
      <c r="H929" s="11">
        <v>9</v>
      </c>
      <c r="I929" s="20" t="s">
        <v>259</v>
      </c>
      <c r="J929" s="11" t="s">
        <v>261</v>
      </c>
      <c r="K929" s="11" t="s">
        <v>3037</v>
      </c>
      <c r="L929" s="11">
        <v>2</v>
      </c>
    </row>
    <row r="930" spans="1:12">
      <c r="A930" s="11" t="s">
        <v>1682</v>
      </c>
      <c r="D930" s="11" t="s">
        <v>260</v>
      </c>
      <c r="E930" s="19" t="s">
        <v>1932</v>
      </c>
      <c r="F930" s="10">
        <v>42036</v>
      </c>
      <c r="G930" s="10">
        <v>44958</v>
      </c>
      <c r="H930" s="11">
        <v>9</v>
      </c>
      <c r="I930" s="20" t="s">
        <v>259</v>
      </c>
      <c r="J930" s="11" t="s">
        <v>261</v>
      </c>
      <c r="K930" s="11" t="s">
        <v>3037</v>
      </c>
      <c r="L930" s="11">
        <v>2</v>
      </c>
    </row>
    <row r="931" spans="1:12">
      <c r="A931" s="11" t="s">
        <v>1683</v>
      </c>
      <c r="D931" s="11" t="s">
        <v>260</v>
      </c>
      <c r="E931" s="19" t="s">
        <v>1933</v>
      </c>
      <c r="F931" s="10">
        <v>42036</v>
      </c>
      <c r="G931" s="10">
        <v>44958</v>
      </c>
      <c r="H931" s="11">
        <v>9</v>
      </c>
      <c r="I931" s="20" t="s">
        <v>259</v>
      </c>
      <c r="J931" s="11" t="s">
        <v>261</v>
      </c>
      <c r="K931" s="11" t="s">
        <v>3037</v>
      </c>
      <c r="L931" s="11">
        <v>2</v>
      </c>
    </row>
    <row r="932" spans="1:12">
      <c r="A932" s="11" t="s">
        <v>1684</v>
      </c>
      <c r="D932" s="11" t="s">
        <v>260</v>
      </c>
      <c r="E932" s="19" t="s">
        <v>1934</v>
      </c>
      <c r="F932" s="10">
        <v>42036</v>
      </c>
      <c r="G932" s="10">
        <v>44958</v>
      </c>
      <c r="H932" s="11">
        <v>9</v>
      </c>
      <c r="I932" s="20" t="s">
        <v>259</v>
      </c>
      <c r="J932" s="11" t="s">
        <v>261</v>
      </c>
      <c r="K932" s="11" t="s">
        <v>3037</v>
      </c>
      <c r="L932" s="11">
        <v>2</v>
      </c>
    </row>
    <row r="933" spans="1:12">
      <c r="A933" s="11" t="s">
        <v>1685</v>
      </c>
      <c r="D933" s="11" t="s">
        <v>260</v>
      </c>
      <c r="E933" s="19" t="s">
        <v>1935</v>
      </c>
      <c r="F933" s="10">
        <v>42036</v>
      </c>
      <c r="G933" s="10">
        <v>44958</v>
      </c>
      <c r="H933" s="11">
        <v>9</v>
      </c>
      <c r="I933" s="20" t="s">
        <v>259</v>
      </c>
      <c r="J933" s="11" t="s">
        <v>261</v>
      </c>
      <c r="K933" s="11" t="s">
        <v>3037</v>
      </c>
      <c r="L933" s="11">
        <v>2</v>
      </c>
    </row>
    <row r="934" spans="1:12">
      <c r="A934" s="11" t="s">
        <v>1686</v>
      </c>
      <c r="D934" s="11" t="s">
        <v>260</v>
      </c>
      <c r="E934" s="19" t="s">
        <v>1936</v>
      </c>
      <c r="F934" s="10">
        <v>42036</v>
      </c>
      <c r="G934" s="10">
        <v>44958</v>
      </c>
      <c r="H934" s="11">
        <v>9</v>
      </c>
      <c r="I934" s="20" t="s">
        <v>259</v>
      </c>
      <c r="J934" s="11" t="s">
        <v>261</v>
      </c>
      <c r="K934" s="11" t="s">
        <v>3037</v>
      </c>
      <c r="L934" s="11">
        <v>2</v>
      </c>
    </row>
    <row r="935" spans="1:12">
      <c r="A935" s="11" t="s">
        <v>1687</v>
      </c>
      <c r="D935" s="11" t="s">
        <v>260</v>
      </c>
      <c r="E935" s="19" t="s">
        <v>1937</v>
      </c>
      <c r="F935" s="10">
        <v>42036</v>
      </c>
      <c r="G935" s="10">
        <v>44958</v>
      </c>
      <c r="H935" s="11">
        <v>9</v>
      </c>
      <c r="I935" s="20" t="s">
        <v>259</v>
      </c>
      <c r="J935" s="11" t="s">
        <v>261</v>
      </c>
      <c r="K935" s="11" t="s">
        <v>3037</v>
      </c>
      <c r="L935" s="11">
        <v>2</v>
      </c>
    </row>
    <row r="936" spans="1:12">
      <c r="A936" s="11" t="s">
        <v>1688</v>
      </c>
      <c r="D936" s="11" t="s">
        <v>260</v>
      </c>
      <c r="E936" s="19" t="s">
        <v>1938</v>
      </c>
      <c r="F936" s="10">
        <v>42036</v>
      </c>
      <c r="G936" s="10">
        <v>44958</v>
      </c>
      <c r="H936" s="11">
        <v>9</v>
      </c>
      <c r="I936" s="20" t="s">
        <v>259</v>
      </c>
      <c r="J936" s="11" t="s">
        <v>261</v>
      </c>
      <c r="K936" s="11" t="s">
        <v>3037</v>
      </c>
      <c r="L936" s="11">
        <v>2</v>
      </c>
    </row>
    <row r="937" spans="1:12">
      <c r="A937" s="11" t="s">
        <v>1689</v>
      </c>
      <c r="D937" s="11" t="s">
        <v>260</v>
      </c>
      <c r="E937" s="19" t="s">
        <v>1939</v>
      </c>
      <c r="F937" s="10">
        <v>42036</v>
      </c>
      <c r="G937" s="10">
        <v>44958</v>
      </c>
      <c r="H937" s="11">
        <v>9</v>
      </c>
      <c r="I937" s="20" t="s">
        <v>259</v>
      </c>
      <c r="J937" s="11" t="s">
        <v>261</v>
      </c>
      <c r="K937" s="11" t="s">
        <v>3037</v>
      </c>
      <c r="L937" s="11">
        <v>2</v>
      </c>
    </row>
    <row r="938" spans="1:12">
      <c r="A938" s="11" t="s">
        <v>1690</v>
      </c>
      <c r="D938" s="11" t="s">
        <v>260</v>
      </c>
      <c r="E938" s="19" t="s">
        <v>1940</v>
      </c>
      <c r="F938" s="10">
        <v>42036</v>
      </c>
      <c r="G938" s="10">
        <v>44958</v>
      </c>
      <c r="H938" s="11">
        <v>9</v>
      </c>
      <c r="I938" s="20" t="s">
        <v>259</v>
      </c>
      <c r="J938" s="11" t="s">
        <v>261</v>
      </c>
      <c r="K938" s="11" t="s">
        <v>3037</v>
      </c>
      <c r="L938" s="11">
        <v>2</v>
      </c>
    </row>
    <row r="939" spans="1:12">
      <c r="A939" s="11" t="s">
        <v>1691</v>
      </c>
      <c r="D939" s="11" t="s">
        <v>260</v>
      </c>
      <c r="E939" s="19" t="s">
        <v>1941</v>
      </c>
      <c r="F939" s="10">
        <v>42036</v>
      </c>
      <c r="G939" s="10">
        <v>44958</v>
      </c>
      <c r="H939" s="11">
        <v>9</v>
      </c>
      <c r="I939" s="20" t="s">
        <v>259</v>
      </c>
      <c r="J939" s="11" t="s">
        <v>261</v>
      </c>
      <c r="K939" s="11" t="s">
        <v>3037</v>
      </c>
      <c r="L939" s="11">
        <v>2</v>
      </c>
    </row>
    <row r="940" spans="1:12">
      <c r="A940" s="11" t="s">
        <v>1692</v>
      </c>
      <c r="D940" s="11" t="s">
        <v>260</v>
      </c>
      <c r="E940" s="19" t="s">
        <v>1942</v>
      </c>
      <c r="F940" s="10">
        <v>42036</v>
      </c>
      <c r="G940" s="10">
        <v>44958</v>
      </c>
      <c r="H940" s="11">
        <v>9</v>
      </c>
      <c r="I940" s="20" t="s">
        <v>259</v>
      </c>
      <c r="J940" s="11" t="s">
        <v>261</v>
      </c>
      <c r="K940" s="11" t="s">
        <v>3037</v>
      </c>
      <c r="L940" s="11">
        <v>2</v>
      </c>
    </row>
    <row r="941" spans="1:12">
      <c r="A941" s="11" t="s">
        <v>1693</v>
      </c>
      <c r="D941" s="11" t="s">
        <v>260</v>
      </c>
      <c r="E941" s="19" t="s">
        <v>1943</v>
      </c>
      <c r="F941" s="10">
        <v>42036</v>
      </c>
      <c r="G941" s="10">
        <v>44958</v>
      </c>
      <c r="H941" s="11">
        <v>9</v>
      </c>
      <c r="I941" s="20" t="s">
        <v>259</v>
      </c>
      <c r="J941" s="11" t="s">
        <v>261</v>
      </c>
      <c r="K941" s="11" t="s">
        <v>3037</v>
      </c>
      <c r="L941" s="11">
        <v>2</v>
      </c>
    </row>
    <row r="942" spans="1:12">
      <c r="A942" s="11" t="s">
        <v>1694</v>
      </c>
      <c r="D942" s="11" t="s">
        <v>260</v>
      </c>
      <c r="E942" s="19" t="s">
        <v>1944</v>
      </c>
      <c r="F942" s="10">
        <v>42036</v>
      </c>
      <c r="G942" s="10">
        <v>44958</v>
      </c>
      <c r="H942" s="11">
        <v>9</v>
      </c>
      <c r="I942" s="20" t="s">
        <v>259</v>
      </c>
      <c r="J942" s="11" t="s">
        <v>261</v>
      </c>
      <c r="K942" s="11" t="s">
        <v>3037</v>
      </c>
      <c r="L942" s="11">
        <v>2</v>
      </c>
    </row>
    <row r="943" spans="1:12">
      <c r="A943" s="11" t="s">
        <v>1695</v>
      </c>
      <c r="D943" s="11" t="s">
        <v>260</v>
      </c>
      <c r="E943" s="19" t="s">
        <v>1945</v>
      </c>
      <c r="F943" s="10">
        <v>42036</v>
      </c>
      <c r="G943" s="10">
        <v>44958</v>
      </c>
      <c r="H943" s="11">
        <v>9</v>
      </c>
      <c r="I943" s="20" t="s">
        <v>259</v>
      </c>
      <c r="J943" s="11" t="s">
        <v>261</v>
      </c>
      <c r="K943" s="11" t="s">
        <v>3037</v>
      </c>
      <c r="L943" s="11">
        <v>2</v>
      </c>
    </row>
    <row r="944" spans="1:12">
      <c r="A944" s="11" t="s">
        <v>1696</v>
      </c>
      <c r="D944" s="11" t="s">
        <v>260</v>
      </c>
      <c r="E944" s="19" t="s">
        <v>1946</v>
      </c>
      <c r="F944" s="10">
        <v>42036</v>
      </c>
      <c r="G944" s="10">
        <v>44958</v>
      </c>
      <c r="H944" s="11">
        <v>9</v>
      </c>
      <c r="I944" s="20" t="s">
        <v>259</v>
      </c>
      <c r="J944" s="11" t="s">
        <v>261</v>
      </c>
      <c r="K944" s="11" t="s">
        <v>3037</v>
      </c>
      <c r="L944" s="11">
        <v>2</v>
      </c>
    </row>
    <row r="945" spans="1:12">
      <c r="A945" s="11" t="s">
        <v>1697</v>
      </c>
      <c r="D945" s="11" t="s">
        <v>260</v>
      </c>
      <c r="E945" s="19" t="s">
        <v>1947</v>
      </c>
      <c r="F945" s="10">
        <v>42036</v>
      </c>
      <c r="G945" s="10">
        <v>44958</v>
      </c>
      <c r="H945" s="11">
        <v>9</v>
      </c>
      <c r="I945" s="20" t="s">
        <v>259</v>
      </c>
      <c r="J945" s="11" t="s">
        <v>261</v>
      </c>
      <c r="K945" s="11" t="s">
        <v>3037</v>
      </c>
      <c r="L945" s="11">
        <v>2</v>
      </c>
    </row>
    <row r="946" spans="1:12">
      <c r="A946" s="11" t="s">
        <v>1698</v>
      </c>
      <c r="D946" s="11" t="s">
        <v>260</v>
      </c>
      <c r="E946" s="19" t="s">
        <v>1948</v>
      </c>
      <c r="F946" s="10">
        <v>42036</v>
      </c>
      <c r="G946" s="10">
        <v>44958</v>
      </c>
      <c r="H946" s="11">
        <v>9</v>
      </c>
      <c r="I946" s="20" t="s">
        <v>259</v>
      </c>
      <c r="J946" s="11" t="s">
        <v>261</v>
      </c>
      <c r="K946" s="11" t="s">
        <v>3037</v>
      </c>
      <c r="L946" s="11">
        <v>2</v>
      </c>
    </row>
    <row r="947" spans="1:12">
      <c r="A947" s="11" t="s">
        <v>1699</v>
      </c>
      <c r="D947" s="11" t="s">
        <v>260</v>
      </c>
      <c r="E947" s="19" t="s">
        <v>1949</v>
      </c>
      <c r="F947" s="10">
        <v>42036</v>
      </c>
      <c r="G947" s="10">
        <v>44958</v>
      </c>
      <c r="H947" s="11">
        <v>9</v>
      </c>
      <c r="I947" s="20" t="s">
        <v>259</v>
      </c>
      <c r="J947" s="11" t="s">
        <v>261</v>
      </c>
      <c r="K947" s="11" t="s">
        <v>3037</v>
      </c>
      <c r="L947" s="11">
        <v>2</v>
      </c>
    </row>
    <row r="948" spans="1:12">
      <c r="A948" s="11" t="s">
        <v>1700</v>
      </c>
      <c r="D948" s="11" t="s">
        <v>260</v>
      </c>
      <c r="E948" s="19" t="s">
        <v>1950</v>
      </c>
      <c r="F948" s="10">
        <v>42036</v>
      </c>
      <c r="G948" s="10">
        <v>44958</v>
      </c>
      <c r="H948" s="11">
        <v>9</v>
      </c>
      <c r="I948" s="20" t="s">
        <v>259</v>
      </c>
      <c r="J948" s="11" t="s">
        <v>261</v>
      </c>
      <c r="K948" s="11" t="s">
        <v>3037</v>
      </c>
      <c r="L948" s="11">
        <v>2</v>
      </c>
    </row>
    <row r="949" spans="1:12">
      <c r="A949" s="11" t="s">
        <v>1701</v>
      </c>
      <c r="D949" s="11" t="s">
        <v>260</v>
      </c>
      <c r="E949" s="19" t="s">
        <v>1951</v>
      </c>
      <c r="F949" s="10">
        <v>42036</v>
      </c>
      <c r="G949" s="10">
        <v>44958</v>
      </c>
      <c r="H949" s="11">
        <v>9</v>
      </c>
      <c r="I949" s="20" t="s">
        <v>259</v>
      </c>
      <c r="J949" s="11" t="s">
        <v>261</v>
      </c>
      <c r="K949" s="11" t="s">
        <v>3037</v>
      </c>
      <c r="L949" s="11">
        <v>2</v>
      </c>
    </row>
    <row r="950" spans="1:12">
      <c r="A950" s="11" t="s">
        <v>1702</v>
      </c>
      <c r="D950" s="11" t="s">
        <v>260</v>
      </c>
      <c r="E950" s="19" t="s">
        <v>1952</v>
      </c>
      <c r="F950" s="10">
        <v>42036</v>
      </c>
      <c r="G950" s="10">
        <v>44958</v>
      </c>
      <c r="H950" s="11">
        <v>9</v>
      </c>
      <c r="I950" s="20" t="s">
        <v>259</v>
      </c>
      <c r="J950" s="11" t="s">
        <v>261</v>
      </c>
      <c r="K950" s="11" t="s">
        <v>3037</v>
      </c>
      <c r="L950" s="11">
        <v>2</v>
      </c>
    </row>
    <row r="951" spans="1:12">
      <c r="A951" s="11" t="s">
        <v>1703</v>
      </c>
      <c r="D951" s="11" t="s">
        <v>260</v>
      </c>
      <c r="E951" s="19" t="s">
        <v>1953</v>
      </c>
      <c r="F951" s="10">
        <v>42036</v>
      </c>
      <c r="G951" s="10">
        <v>44958</v>
      </c>
      <c r="H951" s="11">
        <v>9</v>
      </c>
      <c r="I951" s="20" t="s">
        <v>259</v>
      </c>
      <c r="J951" s="11" t="s">
        <v>261</v>
      </c>
      <c r="K951" s="11" t="s">
        <v>3037</v>
      </c>
      <c r="L951" s="11">
        <v>2</v>
      </c>
    </row>
    <row r="952" spans="1:12">
      <c r="A952" s="11" t="s">
        <v>1704</v>
      </c>
      <c r="D952" s="11" t="s">
        <v>260</v>
      </c>
      <c r="E952" s="19" t="s">
        <v>1954</v>
      </c>
      <c r="F952" s="10">
        <v>42036</v>
      </c>
      <c r="G952" s="10">
        <v>44958</v>
      </c>
      <c r="H952" s="11">
        <v>9</v>
      </c>
      <c r="I952" s="20" t="s">
        <v>259</v>
      </c>
      <c r="J952" s="11" t="s">
        <v>261</v>
      </c>
      <c r="K952" s="11" t="s">
        <v>3037</v>
      </c>
      <c r="L952" s="11">
        <v>2</v>
      </c>
    </row>
    <row r="953" spans="1:12">
      <c r="A953" s="11" t="s">
        <v>1705</v>
      </c>
      <c r="D953" s="11" t="s">
        <v>260</v>
      </c>
      <c r="E953" s="19" t="s">
        <v>1955</v>
      </c>
      <c r="F953" s="10">
        <v>42036</v>
      </c>
      <c r="G953" s="10">
        <v>44958</v>
      </c>
      <c r="H953" s="11">
        <v>9</v>
      </c>
      <c r="I953" s="20" t="s">
        <v>259</v>
      </c>
      <c r="J953" s="11" t="s">
        <v>261</v>
      </c>
      <c r="K953" s="11" t="s">
        <v>3037</v>
      </c>
      <c r="L953" s="11">
        <v>2</v>
      </c>
    </row>
    <row r="954" spans="1:12">
      <c r="A954" s="11" t="s">
        <v>1706</v>
      </c>
      <c r="D954" s="11" t="s">
        <v>260</v>
      </c>
      <c r="E954" s="19" t="s">
        <v>1956</v>
      </c>
      <c r="F954" s="10">
        <v>42036</v>
      </c>
      <c r="G954" s="10">
        <v>44958</v>
      </c>
      <c r="H954" s="11">
        <v>9</v>
      </c>
      <c r="I954" s="20" t="s">
        <v>259</v>
      </c>
      <c r="J954" s="11" t="s">
        <v>261</v>
      </c>
      <c r="K954" s="11" t="s">
        <v>3037</v>
      </c>
      <c r="L954" s="11">
        <v>2</v>
      </c>
    </row>
    <row r="955" spans="1:12">
      <c r="A955" s="11" t="s">
        <v>1707</v>
      </c>
      <c r="D955" s="11" t="s">
        <v>260</v>
      </c>
      <c r="E955" s="19" t="s">
        <v>1957</v>
      </c>
      <c r="F955" s="10">
        <v>42036</v>
      </c>
      <c r="G955" s="10">
        <v>44958</v>
      </c>
      <c r="H955" s="11">
        <v>9</v>
      </c>
      <c r="I955" s="20" t="s">
        <v>259</v>
      </c>
      <c r="J955" s="11" t="s">
        <v>261</v>
      </c>
      <c r="K955" s="11" t="s">
        <v>3037</v>
      </c>
      <c r="L955" s="11">
        <v>2</v>
      </c>
    </row>
    <row r="956" spans="1:12">
      <c r="A956" s="11" t="s">
        <v>1708</v>
      </c>
      <c r="D956" s="11" t="s">
        <v>260</v>
      </c>
      <c r="E956" s="19" t="s">
        <v>1958</v>
      </c>
      <c r="F956" s="10">
        <v>42036</v>
      </c>
      <c r="G956" s="10">
        <v>44958</v>
      </c>
      <c r="H956" s="11">
        <v>9</v>
      </c>
      <c r="I956" s="20" t="s">
        <v>259</v>
      </c>
      <c r="J956" s="11" t="s">
        <v>261</v>
      </c>
      <c r="K956" s="11" t="s">
        <v>3037</v>
      </c>
      <c r="L956" s="11">
        <v>2</v>
      </c>
    </row>
    <row r="957" spans="1:12">
      <c r="A957" s="11" t="s">
        <v>1709</v>
      </c>
      <c r="D957" s="11" t="s">
        <v>260</v>
      </c>
      <c r="E957" s="19" t="s">
        <v>1959</v>
      </c>
      <c r="F957" s="10">
        <v>42036</v>
      </c>
      <c r="G957" s="10">
        <v>44958</v>
      </c>
      <c r="H957" s="11">
        <v>9</v>
      </c>
      <c r="I957" s="20" t="s">
        <v>259</v>
      </c>
      <c r="J957" s="11" t="s">
        <v>261</v>
      </c>
      <c r="K957" s="11" t="s">
        <v>3037</v>
      </c>
      <c r="L957" s="11">
        <v>2</v>
      </c>
    </row>
    <row r="958" spans="1:12">
      <c r="A958" s="11" t="s">
        <v>1710</v>
      </c>
      <c r="D958" s="11" t="s">
        <v>260</v>
      </c>
      <c r="E958" s="19" t="s">
        <v>1960</v>
      </c>
      <c r="F958" s="10">
        <v>42036</v>
      </c>
      <c r="G958" s="10">
        <v>44958</v>
      </c>
      <c r="H958" s="11">
        <v>9</v>
      </c>
      <c r="I958" s="20" t="s">
        <v>259</v>
      </c>
      <c r="J958" s="11" t="s">
        <v>261</v>
      </c>
      <c r="K958" s="11" t="s">
        <v>3037</v>
      </c>
      <c r="L958" s="11">
        <v>2</v>
      </c>
    </row>
    <row r="959" spans="1:12">
      <c r="A959" s="11" t="s">
        <v>1711</v>
      </c>
      <c r="D959" s="11" t="s">
        <v>260</v>
      </c>
      <c r="E959" s="19" t="s">
        <v>1961</v>
      </c>
      <c r="F959" s="10">
        <v>42036</v>
      </c>
      <c r="G959" s="10">
        <v>44958</v>
      </c>
      <c r="H959" s="11">
        <v>9</v>
      </c>
      <c r="I959" s="20" t="s">
        <v>259</v>
      </c>
      <c r="J959" s="11" t="s">
        <v>261</v>
      </c>
      <c r="K959" s="11" t="s">
        <v>3037</v>
      </c>
      <c r="L959" s="11">
        <v>2</v>
      </c>
    </row>
    <row r="960" spans="1:12">
      <c r="A960" s="11" t="s">
        <v>1712</v>
      </c>
      <c r="D960" s="11" t="s">
        <v>260</v>
      </c>
      <c r="E960" s="19" t="s">
        <v>1962</v>
      </c>
      <c r="F960" s="10">
        <v>42036</v>
      </c>
      <c r="G960" s="10">
        <v>44958</v>
      </c>
      <c r="H960" s="11">
        <v>9</v>
      </c>
      <c r="I960" s="20" t="s">
        <v>259</v>
      </c>
      <c r="J960" s="11" t="s">
        <v>261</v>
      </c>
      <c r="K960" s="11" t="s">
        <v>3037</v>
      </c>
      <c r="L960" s="11">
        <v>2</v>
      </c>
    </row>
    <row r="961" spans="1:12">
      <c r="A961" s="11" t="s">
        <v>1713</v>
      </c>
      <c r="D961" s="11" t="s">
        <v>260</v>
      </c>
      <c r="E961" s="19" t="s">
        <v>1963</v>
      </c>
      <c r="F961" s="10">
        <v>42036</v>
      </c>
      <c r="G961" s="10">
        <v>44958</v>
      </c>
      <c r="H961" s="11">
        <v>9</v>
      </c>
      <c r="I961" s="20" t="s">
        <v>259</v>
      </c>
      <c r="J961" s="11" t="s">
        <v>261</v>
      </c>
      <c r="K961" s="11" t="s">
        <v>3037</v>
      </c>
      <c r="L961" s="11">
        <v>2</v>
      </c>
    </row>
    <row r="962" spans="1:12">
      <c r="A962" s="11" t="s">
        <v>1714</v>
      </c>
      <c r="D962" s="11" t="s">
        <v>260</v>
      </c>
      <c r="E962" s="19" t="s">
        <v>1964</v>
      </c>
      <c r="F962" s="10">
        <v>42036</v>
      </c>
      <c r="G962" s="10">
        <v>44958</v>
      </c>
      <c r="H962" s="11">
        <v>9</v>
      </c>
      <c r="I962" s="20" t="s">
        <v>259</v>
      </c>
      <c r="J962" s="11" t="s">
        <v>261</v>
      </c>
      <c r="K962" s="11" t="s">
        <v>3037</v>
      </c>
      <c r="L962" s="11">
        <v>2</v>
      </c>
    </row>
    <row r="963" spans="1:12">
      <c r="A963" s="11" t="s">
        <v>1715</v>
      </c>
      <c r="D963" s="11" t="s">
        <v>260</v>
      </c>
      <c r="E963" s="19" t="s">
        <v>1965</v>
      </c>
      <c r="F963" s="10">
        <v>42036</v>
      </c>
      <c r="G963" s="10">
        <v>44958</v>
      </c>
      <c r="H963" s="11">
        <v>9</v>
      </c>
      <c r="I963" s="20" t="s">
        <v>259</v>
      </c>
      <c r="J963" s="11" t="s">
        <v>261</v>
      </c>
      <c r="K963" s="11" t="s">
        <v>3037</v>
      </c>
      <c r="L963" s="11">
        <v>2</v>
      </c>
    </row>
    <row r="964" spans="1:12">
      <c r="A964" s="11" t="s">
        <v>1716</v>
      </c>
      <c r="D964" s="11" t="s">
        <v>260</v>
      </c>
      <c r="E964" s="19" t="s">
        <v>1966</v>
      </c>
      <c r="F964" s="10">
        <v>42036</v>
      </c>
      <c r="G964" s="10">
        <v>44958</v>
      </c>
      <c r="H964" s="11">
        <v>9</v>
      </c>
      <c r="I964" s="20" t="s">
        <v>259</v>
      </c>
      <c r="J964" s="11" t="s">
        <v>261</v>
      </c>
      <c r="K964" s="11" t="s">
        <v>3037</v>
      </c>
      <c r="L964" s="11">
        <v>2</v>
      </c>
    </row>
    <row r="965" spans="1:12">
      <c r="A965" s="11" t="s">
        <v>1717</v>
      </c>
      <c r="D965" s="11" t="s">
        <v>260</v>
      </c>
      <c r="E965" s="19" t="s">
        <v>1967</v>
      </c>
      <c r="F965" s="10">
        <v>42036</v>
      </c>
      <c r="G965" s="10">
        <v>44958</v>
      </c>
      <c r="H965" s="11">
        <v>9</v>
      </c>
      <c r="I965" s="20" t="s">
        <v>259</v>
      </c>
      <c r="J965" s="11" t="s">
        <v>261</v>
      </c>
      <c r="K965" s="11" t="s">
        <v>3037</v>
      </c>
      <c r="L965" s="11">
        <v>2</v>
      </c>
    </row>
    <row r="966" spans="1:12">
      <c r="A966" s="11" t="s">
        <v>1718</v>
      </c>
      <c r="D966" s="11" t="s">
        <v>260</v>
      </c>
      <c r="E966" s="19" t="s">
        <v>1968</v>
      </c>
      <c r="F966" s="10">
        <v>42036</v>
      </c>
      <c r="G966" s="10">
        <v>44958</v>
      </c>
      <c r="H966" s="11">
        <v>9</v>
      </c>
      <c r="I966" s="20" t="s">
        <v>259</v>
      </c>
      <c r="J966" s="11" t="s">
        <v>261</v>
      </c>
      <c r="K966" s="11" t="s">
        <v>3037</v>
      </c>
      <c r="L966" s="11">
        <v>2</v>
      </c>
    </row>
    <row r="967" spans="1:12">
      <c r="A967" s="11" t="s">
        <v>1719</v>
      </c>
      <c r="D967" s="11" t="s">
        <v>260</v>
      </c>
      <c r="E967" s="19" t="s">
        <v>1969</v>
      </c>
      <c r="F967" s="10">
        <v>42036</v>
      </c>
      <c r="G967" s="10">
        <v>44958</v>
      </c>
      <c r="H967" s="11">
        <v>9</v>
      </c>
      <c r="I967" s="20" t="s">
        <v>259</v>
      </c>
      <c r="J967" s="11" t="s">
        <v>261</v>
      </c>
      <c r="K967" s="11" t="s">
        <v>3037</v>
      </c>
      <c r="L967" s="11">
        <v>2</v>
      </c>
    </row>
    <row r="968" spans="1:12">
      <c r="A968" s="11" t="s">
        <v>1720</v>
      </c>
      <c r="D968" s="11" t="s">
        <v>260</v>
      </c>
      <c r="E968" s="19" t="s">
        <v>1970</v>
      </c>
      <c r="F968" s="10">
        <v>42036</v>
      </c>
      <c r="G968" s="10">
        <v>44958</v>
      </c>
      <c r="H968" s="11">
        <v>9</v>
      </c>
      <c r="I968" s="20" t="s">
        <v>259</v>
      </c>
      <c r="J968" s="11" t="s">
        <v>261</v>
      </c>
      <c r="K968" s="11" t="s">
        <v>3037</v>
      </c>
      <c r="L968" s="11">
        <v>2</v>
      </c>
    </row>
    <row r="969" spans="1:12">
      <c r="A969" s="11" t="s">
        <v>1721</v>
      </c>
      <c r="D969" s="11" t="s">
        <v>260</v>
      </c>
      <c r="E969" s="19" t="s">
        <v>1971</v>
      </c>
      <c r="F969" s="10">
        <v>42036</v>
      </c>
      <c r="G969" s="10">
        <v>44958</v>
      </c>
      <c r="H969" s="11">
        <v>9</v>
      </c>
      <c r="I969" s="20" t="s">
        <v>259</v>
      </c>
      <c r="J969" s="11" t="s">
        <v>261</v>
      </c>
      <c r="K969" s="11" t="s">
        <v>3037</v>
      </c>
      <c r="L969" s="11">
        <v>2</v>
      </c>
    </row>
    <row r="970" spans="1:12">
      <c r="A970" s="11" t="s">
        <v>1722</v>
      </c>
      <c r="D970" s="11" t="s">
        <v>260</v>
      </c>
      <c r="E970" s="19" t="s">
        <v>1972</v>
      </c>
      <c r="F970" s="10">
        <v>42036</v>
      </c>
      <c r="G970" s="10">
        <v>44958</v>
      </c>
      <c r="H970" s="11">
        <v>9</v>
      </c>
      <c r="I970" s="20" t="s">
        <v>259</v>
      </c>
      <c r="J970" s="11" t="s">
        <v>261</v>
      </c>
      <c r="K970" s="11" t="s">
        <v>3037</v>
      </c>
      <c r="L970" s="11">
        <v>2</v>
      </c>
    </row>
    <row r="971" spans="1:12">
      <c r="A971" s="11" t="s">
        <v>1723</v>
      </c>
      <c r="D971" s="11" t="s">
        <v>260</v>
      </c>
      <c r="E971" s="19" t="s">
        <v>1973</v>
      </c>
      <c r="F971" s="10">
        <v>42036</v>
      </c>
      <c r="G971" s="10">
        <v>44958</v>
      </c>
      <c r="H971" s="11">
        <v>9</v>
      </c>
      <c r="I971" s="20" t="s">
        <v>259</v>
      </c>
      <c r="J971" s="11" t="s">
        <v>261</v>
      </c>
      <c r="K971" s="11" t="s">
        <v>3037</v>
      </c>
      <c r="L971" s="11">
        <v>2</v>
      </c>
    </row>
    <row r="972" spans="1:12">
      <c r="A972" s="11" t="s">
        <v>1724</v>
      </c>
      <c r="D972" s="11" t="s">
        <v>260</v>
      </c>
      <c r="E972" s="19" t="s">
        <v>1974</v>
      </c>
      <c r="F972" s="10">
        <v>42036</v>
      </c>
      <c r="G972" s="10">
        <v>44958</v>
      </c>
      <c r="H972" s="11">
        <v>9</v>
      </c>
      <c r="I972" s="20" t="s">
        <v>259</v>
      </c>
      <c r="J972" s="11" t="s">
        <v>261</v>
      </c>
      <c r="K972" s="11" t="s">
        <v>3037</v>
      </c>
      <c r="L972" s="11">
        <v>2</v>
      </c>
    </row>
    <row r="973" spans="1:12">
      <c r="A973" s="11" t="s">
        <v>1725</v>
      </c>
      <c r="D973" s="11" t="s">
        <v>260</v>
      </c>
      <c r="E973" s="19" t="s">
        <v>1975</v>
      </c>
      <c r="F973" s="10">
        <v>42036</v>
      </c>
      <c r="G973" s="10">
        <v>44958</v>
      </c>
      <c r="H973" s="11">
        <v>9</v>
      </c>
      <c r="I973" s="20" t="s">
        <v>259</v>
      </c>
      <c r="J973" s="11" t="s">
        <v>261</v>
      </c>
      <c r="K973" s="11" t="s">
        <v>3037</v>
      </c>
      <c r="L973" s="11">
        <v>2</v>
      </c>
    </row>
    <row r="974" spans="1:12">
      <c r="A974" s="11" t="s">
        <v>1726</v>
      </c>
      <c r="D974" s="11" t="s">
        <v>260</v>
      </c>
      <c r="E974" s="19" t="s">
        <v>1976</v>
      </c>
      <c r="F974" s="10">
        <v>42036</v>
      </c>
      <c r="G974" s="10">
        <v>44958</v>
      </c>
      <c r="H974" s="11">
        <v>9</v>
      </c>
      <c r="I974" s="20" t="s">
        <v>259</v>
      </c>
      <c r="J974" s="11" t="s">
        <v>261</v>
      </c>
      <c r="K974" s="11" t="s">
        <v>3037</v>
      </c>
      <c r="L974" s="11">
        <v>2</v>
      </c>
    </row>
    <row r="975" spans="1:12">
      <c r="A975" s="11" t="s">
        <v>1727</v>
      </c>
      <c r="D975" s="11" t="s">
        <v>260</v>
      </c>
      <c r="E975" s="19" t="s">
        <v>1977</v>
      </c>
      <c r="F975" s="10">
        <v>42036</v>
      </c>
      <c r="G975" s="10">
        <v>44958</v>
      </c>
      <c r="H975" s="11">
        <v>9</v>
      </c>
      <c r="I975" s="20" t="s">
        <v>259</v>
      </c>
      <c r="J975" s="11" t="s">
        <v>261</v>
      </c>
      <c r="K975" s="11" t="s">
        <v>3037</v>
      </c>
      <c r="L975" s="11">
        <v>2</v>
      </c>
    </row>
    <row r="976" spans="1:12">
      <c r="A976" s="11" t="s">
        <v>1728</v>
      </c>
      <c r="D976" s="11" t="s">
        <v>260</v>
      </c>
      <c r="E976" s="19" t="s">
        <v>1978</v>
      </c>
      <c r="F976" s="10">
        <v>42036</v>
      </c>
      <c r="G976" s="10">
        <v>44958</v>
      </c>
      <c r="H976" s="11">
        <v>9</v>
      </c>
      <c r="I976" s="20" t="s">
        <v>259</v>
      </c>
      <c r="J976" s="11" t="s">
        <v>261</v>
      </c>
      <c r="K976" s="11" t="s">
        <v>3037</v>
      </c>
      <c r="L976" s="11">
        <v>2</v>
      </c>
    </row>
    <row r="977" spans="1:12">
      <c r="A977" s="11" t="s">
        <v>1729</v>
      </c>
      <c r="D977" s="11" t="s">
        <v>260</v>
      </c>
      <c r="E977" s="19" t="s">
        <v>1979</v>
      </c>
      <c r="F977" s="10">
        <v>42036</v>
      </c>
      <c r="G977" s="10">
        <v>44958</v>
      </c>
      <c r="H977" s="11">
        <v>9</v>
      </c>
      <c r="I977" s="20" t="s">
        <v>259</v>
      </c>
      <c r="J977" s="11" t="s">
        <v>261</v>
      </c>
      <c r="K977" s="11" t="s">
        <v>3037</v>
      </c>
      <c r="L977" s="11">
        <v>2</v>
      </c>
    </row>
    <row r="978" spans="1:12">
      <c r="A978" s="11" t="s">
        <v>1730</v>
      </c>
      <c r="D978" s="11" t="s">
        <v>260</v>
      </c>
      <c r="E978" s="19" t="s">
        <v>1980</v>
      </c>
      <c r="F978" s="10">
        <v>42036</v>
      </c>
      <c r="G978" s="10">
        <v>44958</v>
      </c>
      <c r="H978" s="11">
        <v>9</v>
      </c>
      <c r="I978" s="20" t="s">
        <v>259</v>
      </c>
      <c r="J978" s="11" t="s">
        <v>261</v>
      </c>
      <c r="K978" s="11" t="s">
        <v>3037</v>
      </c>
      <c r="L978" s="11">
        <v>2</v>
      </c>
    </row>
    <row r="979" spans="1:12">
      <c r="A979" s="11" t="s">
        <v>1731</v>
      </c>
      <c r="D979" s="11" t="s">
        <v>260</v>
      </c>
      <c r="E979" s="19" t="s">
        <v>1981</v>
      </c>
      <c r="F979" s="10">
        <v>42036</v>
      </c>
      <c r="G979" s="10">
        <v>44958</v>
      </c>
      <c r="H979" s="11">
        <v>9</v>
      </c>
      <c r="I979" s="20" t="s">
        <v>259</v>
      </c>
      <c r="J979" s="11" t="s">
        <v>261</v>
      </c>
      <c r="K979" s="11" t="s">
        <v>3037</v>
      </c>
      <c r="L979" s="11">
        <v>2</v>
      </c>
    </row>
    <row r="980" spans="1:12">
      <c r="A980" s="11" t="s">
        <v>1732</v>
      </c>
      <c r="D980" s="11" t="s">
        <v>260</v>
      </c>
      <c r="E980" s="19" t="s">
        <v>1982</v>
      </c>
      <c r="F980" s="10">
        <v>42036</v>
      </c>
      <c r="G980" s="10">
        <v>44958</v>
      </c>
      <c r="H980" s="11">
        <v>9</v>
      </c>
      <c r="I980" s="20" t="s">
        <v>259</v>
      </c>
      <c r="J980" s="11" t="s">
        <v>261</v>
      </c>
      <c r="K980" s="11" t="s">
        <v>3037</v>
      </c>
      <c r="L980" s="11">
        <v>2</v>
      </c>
    </row>
    <row r="981" spans="1:12">
      <c r="A981" s="11" t="s">
        <v>1733</v>
      </c>
      <c r="D981" s="11" t="s">
        <v>260</v>
      </c>
      <c r="E981" s="19" t="s">
        <v>1983</v>
      </c>
      <c r="F981" s="10">
        <v>42036</v>
      </c>
      <c r="G981" s="10">
        <v>44958</v>
      </c>
      <c r="H981" s="11">
        <v>9</v>
      </c>
      <c r="I981" s="20" t="s">
        <v>259</v>
      </c>
      <c r="J981" s="11" t="s">
        <v>261</v>
      </c>
      <c r="K981" s="11" t="s">
        <v>3037</v>
      </c>
      <c r="L981" s="11">
        <v>2</v>
      </c>
    </row>
    <row r="982" spans="1:12">
      <c r="A982" s="11" t="s">
        <v>1734</v>
      </c>
      <c r="D982" s="11" t="s">
        <v>260</v>
      </c>
      <c r="E982" s="19" t="s">
        <v>1984</v>
      </c>
      <c r="F982" s="10">
        <v>42036</v>
      </c>
      <c r="G982" s="10">
        <v>44958</v>
      </c>
      <c r="H982" s="11">
        <v>9</v>
      </c>
      <c r="I982" s="20" t="s">
        <v>259</v>
      </c>
      <c r="J982" s="11" t="s">
        <v>261</v>
      </c>
      <c r="K982" s="11" t="s">
        <v>3037</v>
      </c>
      <c r="L982" s="11">
        <v>2</v>
      </c>
    </row>
    <row r="983" spans="1:12">
      <c r="A983" s="11" t="s">
        <v>1735</v>
      </c>
      <c r="D983" s="11" t="s">
        <v>260</v>
      </c>
      <c r="E983" s="19" t="s">
        <v>1985</v>
      </c>
      <c r="F983" s="10">
        <v>42036</v>
      </c>
      <c r="G983" s="10">
        <v>44958</v>
      </c>
      <c r="H983" s="11">
        <v>9</v>
      </c>
      <c r="I983" s="20" t="s">
        <v>259</v>
      </c>
      <c r="J983" s="11" t="s">
        <v>261</v>
      </c>
      <c r="K983" s="11" t="s">
        <v>3037</v>
      </c>
      <c r="L983" s="11">
        <v>2</v>
      </c>
    </row>
    <row r="984" spans="1:12">
      <c r="A984" s="11" t="s">
        <v>1736</v>
      </c>
      <c r="D984" s="11" t="s">
        <v>260</v>
      </c>
      <c r="E984" s="19" t="s">
        <v>1986</v>
      </c>
      <c r="F984" s="10">
        <v>42036</v>
      </c>
      <c r="G984" s="10">
        <v>44958</v>
      </c>
      <c r="H984" s="11">
        <v>9</v>
      </c>
      <c r="I984" s="20" t="s">
        <v>259</v>
      </c>
      <c r="J984" s="11" t="s">
        <v>261</v>
      </c>
      <c r="K984" s="11" t="s">
        <v>3037</v>
      </c>
      <c r="L984" s="11">
        <v>2</v>
      </c>
    </row>
    <row r="985" spans="1:12">
      <c r="A985" s="11" t="s">
        <v>1737</v>
      </c>
      <c r="D985" s="11" t="s">
        <v>260</v>
      </c>
      <c r="E985" s="19" t="s">
        <v>1987</v>
      </c>
      <c r="F985" s="10">
        <v>42036</v>
      </c>
      <c r="G985" s="10">
        <v>44958</v>
      </c>
      <c r="H985" s="11">
        <v>9</v>
      </c>
      <c r="I985" s="20" t="s">
        <v>259</v>
      </c>
      <c r="J985" s="11" t="s">
        <v>261</v>
      </c>
      <c r="K985" s="11" t="s">
        <v>3037</v>
      </c>
      <c r="L985" s="11">
        <v>2</v>
      </c>
    </row>
    <row r="986" spans="1:12">
      <c r="A986" s="11" t="s">
        <v>1738</v>
      </c>
      <c r="D986" s="11" t="s">
        <v>260</v>
      </c>
      <c r="E986" s="19" t="s">
        <v>1988</v>
      </c>
      <c r="F986" s="10">
        <v>42036</v>
      </c>
      <c r="G986" s="10">
        <v>44958</v>
      </c>
      <c r="H986" s="11">
        <v>9</v>
      </c>
      <c r="I986" s="20" t="s">
        <v>259</v>
      </c>
      <c r="J986" s="11" t="s">
        <v>261</v>
      </c>
      <c r="K986" s="11" t="s">
        <v>3037</v>
      </c>
      <c r="L986" s="11">
        <v>2</v>
      </c>
    </row>
    <row r="987" spans="1:12">
      <c r="A987" s="11" t="s">
        <v>1739</v>
      </c>
      <c r="D987" s="11" t="s">
        <v>260</v>
      </c>
      <c r="E987" s="19" t="s">
        <v>1989</v>
      </c>
      <c r="F987" s="10">
        <v>42036</v>
      </c>
      <c r="G987" s="10">
        <v>44958</v>
      </c>
      <c r="H987" s="11">
        <v>9</v>
      </c>
      <c r="I987" s="20" t="s">
        <v>259</v>
      </c>
      <c r="J987" s="11" t="s">
        <v>261</v>
      </c>
      <c r="K987" s="11" t="s">
        <v>3037</v>
      </c>
      <c r="L987" s="11">
        <v>2</v>
      </c>
    </row>
    <row r="988" spans="1:12">
      <c r="A988" s="11" t="s">
        <v>1740</v>
      </c>
      <c r="D988" s="11" t="s">
        <v>260</v>
      </c>
      <c r="E988" s="19" t="s">
        <v>1990</v>
      </c>
      <c r="F988" s="10">
        <v>42036</v>
      </c>
      <c r="G988" s="10">
        <v>44958</v>
      </c>
      <c r="H988" s="11">
        <v>9</v>
      </c>
      <c r="I988" s="20" t="s">
        <v>259</v>
      </c>
      <c r="J988" s="11" t="s">
        <v>261</v>
      </c>
      <c r="K988" s="11" t="s">
        <v>3037</v>
      </c>
      <c r="L988" s="11">
        <v>2</v>
      </c>
    </row>
    <row r="989" spans="1:12">
      <c r="A989" s="11" t="s">
        <v>1741</v>
      </c>
      <c r="D989" s="11" t="s">
        <v>260</v>
      </c>
      <c r="E989" s="19" t="s">
        <v>1991</v>
      </c>
      <c r="F989" s="10">
        <v>42036</v>
      </c>
      <c r="G989" s="10">
        <v>44958</v>
      </c>
      <c r="H989" s="11">
        <v>9</v>
      </c>
      <c r="I989" s="20" t="s">
        <v>259</v>
      </c>
      <c r="J989" s="11" t="s">
        <v>261</v>
      </c>
      <c r="K989" s="11" t="s">
        <v>3037</v>
      </c>
      <c r="L989" s="11">
        <v>2</v>
      </c>
    </row>
    <row r="990" spans="1:12">
      <c r="A990" s="11" t="s">
        <v>1742</v>
      </c>
      <c r="D990" s="11" t="s">
        <v>260</v>
      </c>
      <c r="E990" s="19" t="s">
        <v>1992</v>
      </c>
      <c r="F990" s="10">
        <v>42036</v>
      </c>
      <c r="G990" s="10">
        <v>44958</v>
      </c>
      <c r="H990" s="11">
        <v>9</v>
      </c>
      <c r="I990" s="20" t="s">
        <v>259</v>
      </c>
      <c r="J990" s="11" t="s">
        <v>261</v>
      </c>
      <c r="K990" s="11" t="s">
        <v>3037</v>
      </c>
      <c r="L990" s="11">
        <v>2</v>
      </c>
    </row>
    <row r="991" spans="1:12">
      <c r="A991" s="11" t="s">
        <v>1743</v>
      </c>
      <c r="D991" s="11" t="s">
        <v>260</v>
      </c>
      <c r="E991" s="19" t="s">
        <v>1993</v>
      </c>
      <c r="F991" s="10">
        <v>42036</v>
      </c>
      <c r="G991" s="10">
        <v>44958</v>
      </c>
      <c r="H991" s="11">
        <v>9</v>
      </c>
      <c r="I991" s="20" t="s">
        <v>259</v>
      </c>
      <c r="J991" s="11" t="s">
        <v>261</v>
      </c>
      <c r="K991" s="11" t="s">
        <v>3037</v>
      </c>
      <c r="L991" s="11">
        <v>2</v>
      </c>
    </row>
    <row r="992" spans="1:12">
      <c r="A992" s="11" t="s">
        <v>1744</v>
      </c>
      <c r="D992" s="11" t="s">
        <v>260</v>
      </c>
      <c r="E992" s="19" t="s">
        <v>1994</v>
      </c>
      <c r="F992" s="10">
        <v>42036</v>
      </c>
      <c r="G992" s="10">
        <v>44958</v>
      </c>
      <c r="H992" s="11">
        <v>9</v>
      </c>
      <c r="I992" s="20" t="s">
        <v>259</v>
      </c>
      <c r="J992" s="11" t="s">
        <v>261</v>
      </c>
      <c r="K992" s="11" t="s">
        <v>3037</v>
      </c>
      <c r="L992" s="11">
        <v>2</v>
      </c>
    </row>
    <row r="993" spans="1:12">
      <c r="A993" s="11" t="s">
        <v>1745</v>
      </c>
      <c r="D993" s="11" t="s">
        <v>260</v>
      </c>
      <c r="E993" s="19" t="s">
        <v>1995</v>
      </c>
      <c r="F993" s="10">
        <v>42036</v>
      </c>
      <c r="G993" s="10">
        <v>44958</v>
      </c>
      <c r="H993" s="11">
        <v>9</v>
      </c>
      <c r="I993" s="20" t="s">
        <v>259</v>
      </c>
      <c r="J993" s="11" t="s">
        <v>261</v>
      </c>
      <c r="K993" s="11" t="s">
        <v>3037</v>
      </c>
      <c r="L993" s="11">
        <v>2</v>
      </c>
    </row>
    <row r="994" spans="1:12">
      <c r="A994" s="11" t="s">
        <v>1746</v>
      </c>
      <c r="D994" s="11" t="s">
        <v>260</v>
      </c>
      <c r="E994" s="19" t="s">
        <v>1996</v>
      </c>
      <c r="F994" s="10">
        <v>42036</v>
      </c>
      <c r="G994" s="10">
        <v>44958</v>
      </c>
      <c r="H994" s="11">
        <v>9</v>
      </c>
      <c r="I994" s="20" t="s">
        <v>259</v>
      </c>
      <c r="J994" s="11" t="s">
        <v>261</v>
      </c>
      <c r="K994" s="11" t="s">
        <v>3037</v>
      </c>
      <c r="L994" s="11">
        <v>2</v>
      </c>
    </row>
    <row r="995" spans="1:12">
      <c r="A995" s="11" t="s">
        <v>1747</v>
      </c>
      <c r="D995" s="11" t="s">
        <v>260</v>
      </c>
      <c r="E995" s="19" t="s">
        <v>1997</v>
      </c>
      <c r="F995" s="10">
        <v>42036</v>
      </c>
      <c r="G995" s="10">
        <v>44958</v>
      </c>
      <c r="H995" s="11">
        <v>9</v>
      </c>
      <c r="I995" s="20" t="s">
        <v>259</v>
      </c>
      <c r="J995" s="11" t="s">
        <v>261</v>
      </c>
      <c r="K995" s="11" t="s">
        <v>3037</v>
      </c>
      <c r="L995" s="11">
        <v>2</v>
      </c>
    </row>
    <row r="996" spans="1:12">
      <c r="A996" s="11" t="s">
        <v>1748</v>
      </c>
      <c r="D996" s="11" t="s">
        <v>260</v>
      </c>
      <c r="E996" s="19" t="s">
        <v>1998</v>
      </c>
      <c r="F996" s="10">
        <v>42036</v>
      </c>
      <c r="G996" s="10">
        <v>44958</v>
      </c>
      <c r="H996" s="11">
        <v>9</v>
      </c>
      <c r="I996" s="20" t="s">
        <v>259</v>
      </c>
      <c r="J996" s="11" t="s">
        <v>261</v>
      </c>
      <c r="K996" s="11" t="s">
        <v>3037</v>
      </c>
      <c r="L996" s="11">
        <v>2</v>
      </c>
    </row>
    <row r="997" spans="1:12">
      <c r="A997" s="11" t="s">
        <v>1749</v>
      </c>
      <c r="D997" s="11" t="s">
        <v>260</v>
      </c>
      <c r="E997" s="19" t="s">
        <v>1999</v>
      </c>
      <c r="F997" s="10">
        <v>42036</v>
      </c>
      <c r="G997" s="10">
        <v>44958</v>
      </c>
      <c r="H997" s="11">
        <v>9</v>
      </c>
      <c r="I997" s="20" t="s">
        <v>259</v>
      </c>
      <c r="J997" s="11" t="s">
        <v>261</v>
      </c>
      <c r="K997" s="11" t="s">
        <v>3037</v>
      </c>
      <c r="L997" s="11">
        <v>2</v>
      </c>
    </row>
    <row r="998" spans="1:12">
      <c r="A998" s="11" t="s">
        <v>1750</v>
      </c>
      <c r="D998" s="11" t="s">
        <v>260</v>
      </c>
      <c r="E998" s="19" t="s">
        <v>2000</v>
      </c>
      <c r="F998" s="10">
        <v>42036</v>
      </c>
      <c r="G998" s="10">
        <v>44958</v>
      </c>
      <c r="H998" s="11">
        <v>9</v>
      </c>
      <c r="I998" s="20" t="s">
        <v>259</v>
      </c>
      <c r="J998" s="11" t="s">
        <v>261</v>
      </c>
      <c r="K998" s="11" t="s">
        <v>3037</v>
      </c>
      <c r="L998" s="11">
        <v>2</v>
      </c>
    </row>
    <row r="999" spans="1:12">
      <c r="A999" s="11" t="s">
        <v>1751</v>
      </c>
      <c r="D999" s="11" t="s">
        <v>260</v>
      </c>
      <c r="E999" s="19" t="s">
        <v>2001</v>
      </c>
      <c r="F999" s="10">
        <v>42036</v>
      </c>
      <c r="G999" s="10">
        <v>44958</v>
      </c>
      <c r="H999" s="11">
        <v>9</v>
      </c>
      <c r="I999" s="20" t="s">
        <v>259</v>
      </c>
      <c r="J999" s="11" t="s">
        <v>261</v>
      </c>
      <c r="K999" s="11" t="s">
        <v>3037</v>
      </c>
      <c r="L999" s="11">
        <v>2</v>
      </c>
    </row>
    <row r="1000" spans="1:12">
      <c r="A1000" s="11" t="s">
        <v>1752</v>
      </c>
      <c r="D1000" s="11" t="s">
        <v>260</v>
      </c>
      <c r="E1000" s="19" t="s">
        <v>2002</v>
      </c>
      <c r="F1000" s="10">
        <v>42036</v>
      </c>
      <c r="G1000" s="10">
        <v>44958</v>
      </c>
      <c r="H1000" s="11">
        <v>9</v>
      </c>
      <c r="I1000" s="20" t="s">
        <v>259</v>
      </c>
      <c r="J1000" s="11" t="s">
        <v>261</v>
      </c>
      <c r="K1000" s="11" t="s">
        <v>3037</v>
      </c>
      <c r="L1000" s="11">
        <v>2</v>
      </c>
    </row>
    <row r="1001" spans="1:12">
      <c r="A1001" s="11" t="s">
        <v>1753</v>
      </c>
      <c r="D1001" s="11" t="s">
        <v>260</v>
      </c>
      <c r="E1001" s="19" t="s">
        <v>2003</v>
      </c>
      <c r="F1001" s="10">
        <v>42036</v>
      </c>
      <c r="G1001" s="10">
        <v>44958</v>
      </c>
      <c r="H1001" s="11">
        <v>9</v>
      </c>
      <c r="I1001" s="20" t="s">
        <v>259</v>
      </c>
      <c r="J1001" s="11" t="s">
        <v>261</v>
      </c>
      <c r="K1001" s="11" t="s">
        <v>3037</v>
      </c>
      <c r="L1001" s="11">
        <v>2</v>
      </c>
    </row>
    <row r="1002" spans="1:12">
      <c r="A1002" s="11" t="s">
        <v>1754</v>
      </c>
      <c r="D1002" s="11" t="s">
        <v>260</v>
      </c>
      <c r="E1002" s="19" t="s">
        <v>2004</v>
      </c>
      <c r="F1002" s="10">
        <v>42036</v>
      </c>
      <c r="G1002" s="10">
        <v>44958</v>
      </c>
      <c r="H1002" s="11">
        <v>9</v>
      </c>
      <c r="I1002" s="20" t="s">
        <v>259</v>
      </c>
      <c r="J1002" s="11" t="s">
        <v>261</v>
      </c>
      <c r="K1002" s="11" t="s">
        <v>3037</v>
      </c>
      <c r="L1002" s="11">
        <v>2</v>
      </c>
    </row>
    <row r="1003" spans="1:12">
      <c r="A1003" s="11" t="s">
        <v>1755</v>
      </c>
      <c r="D1003" s="11" t="s">
        <v>260</v>
      </c>
      <c r="E1003" s="19" t="s">
        <v>2005</v>
      </c>
      <c r="F1003" s="10">
        <v>42036</v>
      </c>
      <c r="G1003" s="10">
        <v>44958</v>
      </c>
      <c r="H1003" s="11">
        <v>9</v>
      </c>
      <c r="I1003" s="20" t="s">
        <v>259</v>
      </c>
      <c r="J1003" s="11" t="s">
        <v>261</v>
      </c>
      <c r="K1003" s="11" t="s">
        <v>3037</v>
      </c>
      <c r="L1003" s="11">
        <v>2</v>
      </c>
    </row>
    <row r="1004" spans="1:12">
      <c r="A1004" s="11" t="s">
        <v>1756</v>
      </c>
      <c r="D1004" s="11" t="s">
        <v>260</v>
      </c>
      <c r="E1004" s="19" t="s">
        <v>2006</v>
      </c>
      <c r="F1004" s="10">
        <v>42036</v>
      </c>
      <c r="G1004" s="10">
        <v>44958</v>
      </c>
      <c r="H1004" s="11">
        <v>9</v>
      </c>
      <c r="I1004" s="20" t="s">
        <v>259</v>
      </c>
      <c r="J1004" s="11" t="s">
        <v>261</v>
      </c>
      <c r="K1004" s="11" t="s">
        <v>3037</v>
      </c>
      <c r="L1004" s="11">
        <v>2</v>
      </c>
    </row>
    <row r="1005" spans="1:12">
      <c r="A1005" s="11" t="s">
        <v>1757</v>
      </c>
      <c r="D1005" s="11" t="s">
        <v>260</v>
      </c>
      <c r="E1005" s="19" t="s">
        <v>2007</v>
      </c>
      <c r="F1005" s="10">
        <v>42036</v>
      </c>
      <c r="G1005" s="10">
        <v>44958</v>
      </c>
      <c r="H1005" s="11">
        <v>9</v>
      </c>
      <c r="I1005" s="20" t="s">
        <v>259</v>
      </c>
      <c r="J1005" s="11" t="s">
        <v>261</v>
      </c>
      <c r="K1005" s="11" t="s">
        <v>3037</v>
      </c>
      <c r="L1005" s="11">
        <v>2</v>
      </c>
    </row>
    <row r="1006" spans="1:12">
      <c r="A1006" s="11" t="s">
        <v>1758</v>
      </c>
      <c r="D1006" s="11" t="s">
        <v>260</v>
      </c>
      <c r="E1006" s="19" t="s">
        <v>2008</v>
      </c>
      <c r="F1006" s="10">
        <v>42036</v>
      </c>
      <c r="G1006" s="10">
        <v>44958</v>
      </c>
      <c r="H1006" s="11">
        <v>9</v>
      </c>
      <c r="I1006" s="20" t="s">
        <v>259</v>
      </c>
      <c r="J1006" s="11" t="s">
        <v>261</v>
      </c>
      <c r="K1006" s="11" t="s">
        <v>3037</v>
      </c>
      <c r="L1006" s="11">
        <v>2</v>
      </c>
    </row>
    <row r="1007" spans="1:12">
      <c r="A1007" s="11" t="s">
        <v>1759</v>
      </c>
      <c r="D1007" s="11" t="s">
        <v>260</v>
      </c>
      <c r="E1007" s="19" t="s">
        <v>2009</v>
      </c>
      <c r="F1007" s="10">
        <v>42036</v>
      </c>
      <c r="G1007" s="10">
        <v>44958</v>
      </c>
      <c r="H1007" s="11">
        <v>9</v>
      </c>
      <c r="I1007" s="20" t="s">
        <v>259</v>
      </c>
      <c r="J1007" s="11" t="s">
        <v>261</v>
      </c>
      <c r="K1007" s="11" t="s">
        <v>3037</v>
      </c>
      <c r="L1007" s="11">
        <v>2</v>
      </c>
    </row>
    <row r="1008" spans="1:12">
      <c r="A1008" s="11" t="s">
        <v>1760</v>
      </c>
      <c r="D1008" s="11" t="s">
        <v>260</v>
      </c>
      <c r="E1008" s="19" t="s">
        <v>2010</v>
      </c>
      <c r="F1008" s="10">
        <v>42036</v>
      </c>
      <c r="G1008" s="10">
        <v>44958</v>
      </c>
      <c r="H1008" s="11">
        <v>9</v>
      </c>
      <c r="I1008" s="11" t="s">
        <v>313</v>
      </c>
      <c r="J1008" s="11" t="s">
        <v>314</v>
      </c>
      <c r="K1008" s="11" t="s">
        <v>3037</v>
      </c>
      <c r="L1008" s="11">
        <v>2</v>
      </c>
    </row>
    <row r="1009" spans="1:12">
      <c r="A1009" s="11" t="s">
        <v>1761</v>
      </c>
      <c r="D1009" s="11" t="s">
        <v>260</v>
      </c>
      <c r="E1009" s="19" t="s">
        <v>2011</v>
      </c>
      <c r="F1009" s="10">
        <v>42036</v>
      </c>
      <c r="G1009" s="10">
        <v>44958</v>
      </c>
      <c r="H1009" s="11">
        <v>9</v>
      </c>
      <c r="I1009" s="11" t="s">
        <v>313</v>
      </c>
      <c r="J1009" s="11" t="s">
        <v>314</v>
      </c>
      <c r="K1009" s="11" t="s">
        <v>3037</v>
      </c>
      <c r="L1009" s="11">
        <v>2</v>
      </c>
    </row>
    <row r="1010" spans="1:12">
      <c r="A1010" s="11" t="s">
        <v>1762</v>
      </c>
      <c r="D1010" s="11" t="s">
        <v>260</v>
      </c>
      <c r="E1010" s="19" t="s">
        <v>2012</v>
      </c>
      <c r="F1010" s="10">
        <v>42036</v>
      </c>
      <c r="G1010" s="10">
        <v>44958</v>
      </c>
      <c r="H1010" s="11">
        <v>9</v>
      </c>
      <c r="I1010" s="11" t="s">
        <v>313</v>
      </c>
      <c r="J1010" s="11" t="s">
        <v>314</v>
      </c>
      <c r="K1010" s="11" t="s">
        <v>3037</v>
      </c>
      <c r="L1010" s="11">
        <v>2</v>
      </c>
    </row>
    <row r="1011" spans="1:12">
      <c r="A1011" s="11" t="s">
        <v>1763</v>
      </c>
      <c r="D1011" s="11" t="s">
        <v>260</v>
      </c>
      <c r="E1011" s="19" t="s">
        <v>2013</v>
      </c>
      <c r="F1011" s="10">
        <v>42036</v>
      </c>
      <c r="G1011" s="10">
        <v>44958</v>
      </c>
      <c r="H1011" s="11">
        <v>9</v>
      </c>
      <c r="I1011" s="20" t="s">
        <v>259</v>
      </c>
      <c r="J1011" s="11" t="s">
        <v>261</v>
      </c>
      <c r="K1011" s="11" t="s">
        <v>3037</v>
      </c>
      <c r="L1011" s="11">
        <v>2</v>
      </c>
    </row>
    <row r="1012" spans="1:12">
      <c r="A1012" s="11" t="s">
        <v>2014</v>
      </c>
      <c r="D1012" s="11" t="s">
        <v>260</v>
      </c>
      <c r="E1012" s="19" t="s">
        <v>2264</v>
      </c>
      <c r="F1012" s="10">
        <v>42036</v>
      </c>
      <c r="G1012" s="10">
        <v>44958</v>
      </c>
      <c r="H1012" s="11">
        <v>9</v>
      </c>
      <c r="I1012" s="20" t="s">
        <v>259</v>
      </c>
      <c r="J1012" s="11" t="s">
        <v>261</v>
      </c>
      <c r="K1012" s="11" t="s">
        <v>3037</v>
      </c>
      <c r="L1012" s="11">
        <v>2</v>
      </c>
    </row>
    <row r="1013" spans="1:12">
      <c r="A1013" s="11" t="s">
        <v>2015</v>
      </c>
      <c r="D1013" s="11" t="s">
        <v>260</v>
      </c>
      <c r="E1013" s="19" t="s">
        <v>2265</v>
      </c>
      <c r="F1013" s="10">
        <v>42036</v>
      </c>
      <c r="G1013" s="10">
        <v>44958</v>
      </c>
      <c r="H1013" s="11">
        <v>9</v>
      </c>
      <c r="I1013" s="20" t="s">
        <v>259</v>
      </c>
      <c r="J1013" s="11" t="s">
        <v>261</v>
      </c>
      <c r="K1013" s="11" t="s">
        <v>3037</v>
      </c>
      <c r="L1013" s="11">
        <v>2</v>
      </c>
    </row>
    <row r="1014" spans="1:12">
      <c r="A1014" s="11" t="s">
        <v>2016</v>
      </c>
      <c r="D1014" s="11" t="s">
        <v>260</v>
      </c>
      <c r="E1014" s="19" t="s">
        <v>2266</v>
      </c>
      <c r="F1014" s="10">
        <v>42036</v>
      </c>
      <c r="G1014" s="10">
        <v>44958</v>
      </c>
      <c r="H1014" s="11">
        <v>9</v>
      </c>
      <c r="I1014" s="20" t="s">
        <v>259</v>
      </c>
      <c r="J1014" s="11" t="s">
        <v>261</v>
      </c>
      <c r="K1014" s="11" t="s">
        <v>3037</v>
      </c>
      <c r="L1014" s="11">
        <v>2</v>
      </c>
    </row>
    <row r="1015" spans="1:12">
      <c r="A1015" s="11" t="s">
        <v>2017</v>
      </c>
      <c r="D1015" s="11" t="s">
        <v>260</v>
      </c>
      <c r="E1015" s="19" t="s">
        <v>2267</v>
      </c>
      <c r="F1015" s="10">
        <v>42036</v>
      </c>
      <c r="G1015" s="10">
        <v>44958</v>
      </c>
      <c r="H1015" s="11">
        <v>9</v>
      </c>
      <c r="I1015" s="20" t="s">
        <v>259</v>
      </c>
      <c r="J1015" s="11" t="s">
        <v>261</v>
      </c>
      <c r="K1015" s="11" t="s">
        <v>3037</v>
      </c>
      <c r="L1015" s="11">
        <v>2</v>
      </c>
    </row>
    <row r="1016" spans="1:12">
      <c r="A1016" s="11" t="s">
        <v>2018</v>
      </c>
      <c r="D1016" s="11" t="s">
        <v>260</v>
      </c>
      <c r="E1016" s="19" t="s">
        <v>2268</v>
      </c>
      <c r="F1016" s="10">
        <v>42036</v>
      </c>
      <c r="G1016" s="10">
        <v>44958</v>
      </c>
      <c r="H1016" s="11">
        <v>9</v>
      </c>
      <c r="I1016" s="20" t="s">
        <v>259</v>
      </c>
      <c r="J1016" s="11" t="s">
        <v>261</v>
      </c>
      <c r="K1016" s="11" t="s">
        <v>3037</v>
      </c>
      <c r="L1016" s="11">
        <v>2</v>
      </c>
    </row>
    <row r="1017" spans="1:12">
      <c r="A1017" s="11" t="s">
        <v>2019</v>
      </c>
      <c r="D1017" s="11" t="s">
        <v>260</v>
      </c>
      <c r="E1017" s="19" t="s">
        <v>2269</v>
      </c>
      <c r="F1017" s="10">
        <v>42036</v>
      </c>
      <c r="G1017" s="10">
        <v>44958</v>
      </c>
      <c r="H1017" s="11">
        <v>9</v>
      </c>
      <c r="I1017" s="20" t="s">
        <v>259</v>
      </c>
      <c r="J1017" s="11" t="s">
        <v>261</v>
      </c>
      <c r="K1017" s="11" t="s">
        <v>3037</v>
      </c>
      <c r="L1017" s="11">
        <v>2</v>
      </c>
    </row>
    <row r="1018" spans="1:12">
      <c r="A1018" s="11" t="s">
        <v>2020</v>
      </c>
      <c r="D1018" s="11" t="s">
        <v>260</v>
      </c>
      <c r="E1018" s="19" t="s">
        <v>2270</v>
      </c>
      <c r="F1018" s="10">
        <v>42036</v>
      </c>
      <c r="G1018" s="10">
        <v>44958</v>
      </c>
      <c r="H1018" s="11">
        <v>9</v>
      </c>
      <c r="I1018" s="20" t="s">
        <v>259</v>
      </c>
      <c r="J1018" s="11" t="s">
        <v>261</v>
      </c>
      <c r="K1018" s="11" t="s">
        <v>3037</v>
      </c>
      <c r="L1018" s="11">
        <v>2</v>
      </c>
    </row>
    <row r="1019" spans="1:12">
      <c r="A1019" s="11" t="s">
        <v>2021</v>
      </c>
      <c r="D1019" s="11" t="s">
        <v>260</v>
      </c>
      <c r="E1019" s="19" t="s">
        <v>2271</v>
      </c>
      <c r="F1019" s="10">
        <v>42036</v>
      </c>
      <c r="G1019" s="10">
        <v>44958</v>
      </c>
      <c r="H1019" s="11">
        <v>9</v>
      </c>
      <c r="I1019" s="20" t="s">
        <v>259</v>
      </c>
      <c r="J1019" s="11" t="s">
        <v>261</v>
      </c>
      <c r="K1019" s="11" t="s">
        <v>3037</v>
      </c>
      <c r="L1019" s="11">
        <v>2</v>
      </c>
    </row>
    <row r="1020" spans="1:12">
      <c r="A1020" s="11" t="s">
        <v>2022</v>
      </c>
      <c r="D1020" s="11" t="s">
        <v>260</v>
      </c>
      <c r="E1020" s="19" t="s">
        <v>2272</v>
      </c>
      <c r="F1020" s="10">
        <v>42036</v>
      </c>
      <c r="G1020" s="10">
        <v>44958</v>
      </c>
      <c r="H1020" s="11">
        <v>9</v>
      </c>
      <c r="I1020" s="20" t="s">
        <v>259</v>
      </c>
      <c r="J1020" s="11" t="s">
        <v>261</v>
      </c>
      <c r="K1020" s="11" t="s">
        <v>3037</v>
      </c>
      <c r="L1020" s="11">
        <v>2</v>
      </c>
    </row>
    <row r="1021" spans="1:12">
      <c r="A1021" s="11" t="s">
        <v>2023</v>
      </c>
      <c r="D1021" s="11" t="s">
        <v>260</v>
      </c>
      <c r="E1021" s="19" t="s">
        <v>2273</v>
      </c>
      <c r="F1021" s="10">
        <v>42036</v>
      </c>
      <c r="G1021" s="10">
        <v>44958</v>
      </c>
      <c r="H1021" s="11">
        <v>9</v>
      </c>
      <c r="I1021" s="20" t="s">
        <v>259</v>
      </c>
      <c r="J1021" s="11" t="s">
        <v>261</v>
      </c>
      <c r="K1021" s="11" t="s">
        <v>3037</v>
      </c>
      <c r="L1021" s="11">
        <v>2</v>
      </c>
    </row>
    <row r="1022" spans="1:12">
      <c r="A1022" s="11" t="s">
        <v>2024</v>
      </c>
      <c r="D1022" s="11" t="s">
        <v>260</v>
      </c>
      <c r="E1022" s="19" t="s">
        <v>2274</v>
      </c>
      <c r="F1022" s="10">
        <v>42036</v>
      </c>
      <c r="G1022" s="10">
        <v>44958</v>
      </c>
      <c r="H1022" s="11">
        <v>9</v>
      </c>
      <c r="I1022" s="20" t="s">
        <v>259</v>
      </c>
      <c r="J1022" s="11" t="s">
        <v>261</v>
      </c>
      <c r="K1022" s="11" t="s">
        <v>3037</v>
      </c>
      <c r="L1022" s="11">
        <v>2</v>
      </c>
    </row>
    <row r="1023" spans="1:12">
      <c r="A1023" s="11" t="s">
        <v>2025</v>
      </c>
      <c r="D1023" s="11" t="s">
        <v>260</v>
      </c>
      <c r="E1023" s="19" t="s">
        <v>2275</v>
      </c>
      <c r="F1023" s="10">
        <v>42036</v>
      </c>
      <c r="G1023" s="10">
        <v>44958</v>
      </c>
      <c r="H1023" s="11">
        <v>9</v>
      </c>
      <c r="I1023" s="20" t="s">
        <v>259</v>
      </c>
      <c r="J1023" s="11" t="s">
        <v>261</v>
      </c>
      <c r="K1023" s="11" t="s">
        <v>3037</v>
      </c>
      <c r="L1023" s="11">
        <v>2</v>
      </c>
    </row>
    <row r="1024" spans="1:12">
      <c r="A1024" s="11" t="s">
        <v>2026</v>
      </c>
      <c r="D1024" s="11" t="s">
        <v>260</v>
      </c>
      <c r="E1024" s="19" t="s">
        <v>2276</v>
      </c>
      <c r="F1024" s="10">
        <v>42036</v>
      </c>
      <c r="G1024" s="10">
        <v>44958</v>
      </c>
      <c r="H1024" s="11">
        <v>9</v>
      </c>
      <c r="I1024" s="20" t="s">
        <v>259</v>
      </c>
      <c r="J1024" s="11" t="s">
        <v>261</v>
      </c>
      <c r="K1024" s="11" t="s">
        <v>3037</v>
      </c>
      <c r="L1024" s="11">
        <v>2</v>
      </c>
    </row>
    <row r="1025" spans="1:12">
      <c r="A1025" s="11" t="s">
        <v>2027</v>
      </c>
      <c r="D1025" s="11" t="s">
        <v>260</v>
      </c>
      <c r="E1025" s="19" t="s">
        <v>2277</v>
      </c>
      <c r="F1025" s="10">
        <v>42036</v>
      </c>
      <c r="G1025" s="10">
        <v>44958</v>
      </c>
      <c r="H1025" s="11">
        <v>9</v>
      </c>
      <c r="I1025" s="20" t="s">
        <v>259</v>
      </c>
      <c r="J1025" s="11" t="s">
        <v>261</v>
      </c>
      <c r="K1025" s="11" t="s">
        <v>3037</v>
      </c>
      <c r="L1025" s="11">
        <v>2</v>
      </c>
    </row>
    <row r="1026" spans="1:12">
      <c r="A1026" s="11" t="s">
        <v>2028</v>
      </c>
      <c r="D1026" s="11" t="s">
        <v>260</v>
      </c>
      <c r="E1026" s="19" t="s">
        <v>2278</v>
      </c>
      <c r="F1026" s="10">
        <v>42036</v>
      </c>
      <c r="G1026" s="10">
        <v>44958</v>
      </c>
      <c r="H1026" s="11">
        <v>9</v>
      </c>
      <c r="I1026" s="20" t="s">
        <v>259</v>
      </c>
      <c r="J1026" s="11" t="s">
        <v>261</v>
      </c>
      <c r="K1026" s="11" t="s">
        <v>3037</v>
      </c>
      <c r="L1026" s="11">
        <v>2</v>
      </c>
    </row>
    <row r="1027" spans="1:12">
      <c r="A1027" s="11" t="s">
        <v>2029</v>
      </c>
      <c r="D1027" s="11" t="s">
        <v>260</v>
      </c>
      <c r="E1027" s="19" t="s">
        <v>2279</v>
      </c>
      <c r="F1027" s="10">
        <v>42036</v>
      </c>
      <c r="G1027" s="10">
        <v>44958</v>
      </c>
      <c r="H1027" s="11">
        <v>9</v>
      </c>
      <c r="I1027" s="20" t="s">
        <v>259</v>
      </c>
      <c r="J1027" s="11" t="s">
        <v>261</v>
      </c>
      <c r="K1027" s="11" t="s">
        <v>3037</v>
      </c>
      <c r="L1027" s="11">
        <v>2</v>
      </c>
    </row>
    <row r="1028" spans="1:12">
      <c r="A1028" s="11" t="s">
        <v>2030</v>
      </c>
      <c r="D1028" s="11" t="s">
        <v>260</v>
      </c>
      <c r="E1028" s="19" t="s">
        <v>2280</v>
      </c>
      <c r="F1028" s="10">
        <v>42036</v>
      </c>
      <c r="G1028" s="10">
        <v>44958</v>
      </c>
      <c r="H1028" s="11">
        <v>9</v>
      </c>
      <c r="I1028" s="20" t="s">
        <v>259</v>
      </c>
      <c r="J1028" s="11" t="s">
        <v>261</v>
      </c>
      <c r="K1028" s="11" t="s">
        <v>3037</v>
      </c>
      <c r="L1028" s="11">
        <v>2</v>
      </c>
    </row>
    <row r="1029" spans="1:12">
      <c r="A1029" s="11" t="s">
        <v>2031</v>
      </c>
      <c r="D1029" s="11" t="s">
        <v>260</v>
      </c>
      <c r="E1029" s="19" t="s">
        <v>2281</v>
      </c>
      <c r="F1029" s="10">
        <v>42036</v>
      </c>
      <c r="G1029" s="10">
        <v>44958</v>
      </c>
      <c r="H1029" s="11">
        <v>9</v>
      </c>
      <c r="I1029" s="20" t="s">
        <v>259</v>
      </c>
      <c r="J1029" s="11" t="s">
        <v>261</v>
      </c>
      <c r="K1029" s="11" t="s">
        <v>3037</v>
      </c>
      <c r="L1029" s="11">
        <v>2</v>
      </c>
    </row>
    <row r="1030" spans="1:12">
      <c r="A1030" s="11" t="s">
        <v>2032</v>
      </c>
      <c r="D1030" s="11" t="s">
        <v>260</v>
      </c>
      <c r="E1030" s="19" t="s">
        <v>2282</v>
      </c>
      <c r="F1030" s="10">
        <v>42036</v>
      </c>
      <c r="G1030" s="10">
        <v>44958</v>
      </c>
      <c r="H1030" s="11">
        <v>9</v>
      </c>
      <c r="I1030" s="20" t="s">
        <v>259</v>
      </c>
      <c r="J1030" s="11" t="s">
        <v>261</v>
      </c>
      <c r="K1030" s="11" t="s">
        <v>3037</v>
      </c>
      <c r="L1030" s="11">
        <v>2</v>
      </c>
    </row>
    <row r="1031" spans="1:12">
      <c r="A1031" s="11" t="s">
        <v>2033</v>
      </c>
      <c r="D1031" s="11" t="s">
        <v>260</v>
      </c>
      <c r="E1031" s="19" t="s">
        <v>2283</v>
      </c>
      <c r="F1031" s="10">
        <v>42036</v>
      </c>
      <c r="G1031" s="10">
        <v>44958</v>
      </c>
      <c r="H1031" s="11">
        <v>9</v>
      </c>
      <c r="I1031" s="20" t="s">
        <v>259</v>
      </c>
      <c r="J1031" s="11" t="s">
        <v>261</v>
      </c>
      <c r="K1031" s="11" t="s">
        <v>3037</v>
      </c>
      <c r="L1031" s="11">
        <v>2</v>
      </c>
    </row>
    <row r="1032" spans="1:12">
      <c r="A1032" s="11" t="s">
        <v>2034</v>
      </c>
      <c r="D1032" s="11" t="s">
        <v>260</v>
      </c>
      <c r="E1032" s="19" t="s">
        <v>2284</v>
      </c>
      <c r="F1032" s="10">
        <v>42036</v>
      </c>
      <c r="G1032" s="10">
        <v>44958</v>
      </c>
      <c r="H1032" s="11">
        <v>9</v>
      </c>
      <c r="I1032" s="20" t="s">
        <v>259</v>
      </c>
      <c r="J1032" s="11" t="s">
        <v>261</v>
      </c>
      <c r="K1032" s="11" t="s">
        <v>3037</v>
      </c>
      <c r="L1032" s="11">
        <v>2</v>
      </c>
    </row>
    <row r="1033" spans="1:12">
      <c r="A1033" s="11" t="s">
        <v>2035</v>
      </c>
      <c r="D1033" s="11" t="s">
        <v>260</v>
      </c>
      <c r="E1033" s="19" t="s">
        <v>2285</v>
      </c>
      <c r="F1033" s="10">
        <v>42036</v>
      </c>
      <c r="G1033" s="10">
        <v>44958</v>
      </c>
      <c r="H1033" s="11">
        <v>9</v>
      </c>
      <c r="I1033" s="20" t="s">
        <v>259</v>
      </c>
      <c r="J1033" s="11" t="s">
        <v>261</v>
      </c>
      <c r="K1033" s="11" t="s">
        <v>3037</v>
      </c>
      <c r="L1033" s="11">
        <v>2</v>
      </c>
    </row>
    <row r="1034" spans="1:12">
      <c r="A1034" s="11" t="s">
        <v>2036</v>
      </c>
      <c r="D1034" s="11" t="s">
        <v>260</v>
      </c>
      <c r="E1034" s="19" t="s">
        <v>2286</v>
      </c>
      <c r="F1034" s="10">
        <v>42036</v>
      </c>
      <c r="G1034" s="10">
        <v>44958</v>
      </c>
      <c r="H1034" s="11">
        <v>9</v>
      </c>
      <c r="I1034" s="20" t="s">
        <v>259</v>
      </c>
      <c r="J1034" s="11" t="s">
        <v>261</v>
      </c>
      <c r="K1034" s="11" t="s">
        <v>3037</v>
      </c>
      <c r="L1034" s="11">
        <v>2</v>
      </c>
    </row>
    <row r="1035" spans="1:12">
      <c r="A1035" s="11" t="s">
        <v>2037</v>
      </c>
      <c r="D1035" s="11" t="s">
        <v>260</v>
      </c>
      <c r="E1035" s="19" t="s">
        <v>2287</v>
      </c>
      <c r="F1035" s="10">
        <v>42036</v>
      </c>
      <c r="G1035" s="10">
        <v>44958</v>
      </c>
      <c r="H1035" s="11">
        <v>9</v>
      </c>
      <c r="I1035" s="20" t="s">
        <v>259</v>
      </c>
      <c r="J1035" s="11" t="s">
        <v>261</v>
      </c>
      <c r="K1035" s="11" t="s">
        <v>3037</v>
      </c>
      <c r="L1035" s="11">
        <v>2</v>
      </c>
    </row>
    <row r="1036" spans="1:12">
      <c r="A1036" s="11" t="s">
        <v>2038</v>
      </c>
      <c r="D1036" s="11" t="s">
        <v>260</v>
      </c>
      <c r="E1036" s="19" t="s">
        <v>2288</v>
      </c>
      <c r="F1036" s="10">
        <v>42036</v>
      </c>
      <c r="G1036" s="10">
        <v>44958</v>
      </c>
      <c r="H1036" s="11">
        <v>9</v>
      </c>
      <c r="I1036" s="20" t="s">
        <v>259</v>
      </c>
      <c r="J1036" s="11" t="s">
        <v>261</v>
      </c>
      <c r="K1036" s="11" t="s">
        <v>3037</v>
      </c>
      <c r="L1036" s="11">
        <v>2</v>
      </c>
    </row>
    <row r="1037" spans="1:12">
      <c r="A1037" s="11" t="s">
        <v>2039</v>
      </c>
      <c r="D1037" s="11" t="s">
        <v>260</v>
      </c>
      <c r="E1037" s="19" t="s">
        <v>2289</v>
      </c>
      <c r="F1037" s="10">
        <v>42036</v>
      </c>
      <c r="G1037" s="10">
        <v>44958</v>
      </c>
      <c r="H1037" s="11">
        <v>9</v>
      </c>
      <c r="I1037" s="20" t="s">
        <v>259</v>
      </c>
      <c r="J1037" s="11" t="s">
        <v>261</v>
      </c>
      <c r="K1037" s="11" t="s">
        <v>3037</v>
      </c>
      <c r="L1037" s="11">
        <v>2</v>
      </c>
    </row>
    <row r="1038" spans="1:12">
      <c r="A1038" s="11" t="s">
        <v>2040</v>
      </c>
      <c r="D1038" s="11" t="s">
        <v>260</v>
      </c>
      <c r="E1038" s="19" t="s">
        <v>2290</v>
      </c>
      <c r="F1038" s="10">
        <v>42036</v>
      </c>
      <c r="G1038" s="10">
        <v>44958</v>
      </c>
      <c r="H1038" s="11">
        <v>9</v>
      </c>
      <c r="I1038" s="20" t="s">
        <v>259</v>
      </c>
      <c r="J1038" s="11" t="s">
        <v>261</v>
      </c>
      <c r="K1038" s="11" t="s">
        <v>3037</v>
      </c>
      <c r="L1038" s="11">
        <v>2</v>
      </c>
    </row>
    <row r="1039" spans="1:12">
      <c r="A1039" s="11" t="s">
        <v>2041</v>
      </c>
      <c r="D1039" s="11" t="s">
        <v>260</v>
      </c>
      <c r="E1039" s="19" t="s">
        <v>2291</v>
      </c>
      <c r="F1039" s="10">
        <v>42036</v>
      </c>
      <c r="G1039" s="10">
        <v>44958</v>
      </c>
      <c r="H1039" s="11">
        <v>9</v>
      </c>
      <c r="I1039" s="20" t="s">
        <v>259</v>
      </c>
      <c r="J1039" s="11" t="s">
        <v>261</v>
      </c>
      <c r="K1039" s="11" t="s">
        <v>3037</v>
      </c>
      <c r="L1039" s="11">
        <v>2</v>
      </c>
    </row>
    <row r="1040" spans="1:12">
      <c r="A1040" s="11" t="s">
        <v>2042</v>
      </c>
      <c r="D1040" s="11" t="s">
        <v>260</v>
      </c>
      <c r="E1040" s="19" t="s">
        <v>2292</v>
      </c>
      <c r="F1040" s="10">
        <v>42036</v>
      </c>
      <c r="G1040" s="10">
        <v>44958</v>
      </c>
      <c r="H1040" s="11">
        <v>9</v>
      </c>
      <c r="I1040" s="20" t="s">
        <v>259</v>
      </c>
      <c r="J1040" s="11" t="s">
        <v>261</v>
      </c>
      <c r="K1040" s="11" t="s">
        <v>3037</v>
      </c>
      <c r="L1040" s="11">
        <v>2</v>
      </c>
    </row>
    <row r="1041" spans="1:12">
      <c r="A1041" s="11" t="s">
        <v>2043</v>
      </c>
      <c r="D1041" s="11" t="s">
        <v>260</v>
      </c>
      <c r="E1041" s="19" t="s">
        <v>2293</v>
      </c>
      <c r="F1041" s="10">
        <v>42036</v>
      </c>
      <c r="G1041" s="10">
        <v>44958</v>
      </c>
      <c r="H1041" s="11">
        <v>9</v>
      </c>
      <c r="I1041" s="20" t="s">
        <v>259</v>
      </c>
      <c r="J1041" s="11" t="s">
        <v>261</v>
      </c>
      <c r="K1041" s="11" t="s">
        <v>3037</v>
      </c>
      <c r="L1041" s="11">
        <v>2</v>
      </c>
    </row>
    <row r="1042" spans="1:12">
      <c r="A1042" s="11" t="s">
        <v>2044</v>
      </c>
      <c r="D1042" s="11" t="s">
        <v>260</v>
      </c>
      <c r="E1042" s="19" t="s">
        <v>2294</v>
      </c>
      <c r="F1042" s="10">
        <v>42036</v>
      </c>
      <c r="G1042" s="10">
        <v>44958</v>
      </c>
      <c r="H1042" s="11">
        <v>9</v>
      </c>
      <c r="I1042" s="20" t="s">
        <v>259</v>
      </c>
      <c r="J1042" s="11" t="s">
        <v>261</v>
      </c>
      <c r="K1042" s="11" t="s">
        <v>3037</v>
      </c>
      <c r="L1042" s="11">
        <v>2</v>
      </c>
    </row>
    <row r="1043" spans="1:12">
      <c r="A1043" s="11" t="s">
        <v>2045</v>
      </c>
      <c r="D1043" s="11" t="s">
        <v>260</v>
      </c>
      <c r="E1043" s="19" t="s">
        <v>2295</v>
      </c>
      <c r="F1043" s="10">
        <v>42036</v>
      </c>
      <c r="G1043" s="10">
        <v>44958</v>
      </c>
      <c r="H1043" s="11">
        <v>9</v>
      </c>
      <c r="I1043" s="20" t="s">
        <v>259</v>
      </c>
      <c r="J1043" s="11" t="s">
        <v>261</v>
      </c>
      <c r="K1043" s="11" t="s">
        <v>3037</v>
      </c>
      <c r="L1043" s="11">
        <v>2</v>
      </c>
    </row>
    <row r="1044" spans="1:12">
      <c r="A1044" s="11" t="s">
        <v>2046</v>
      </c>
      <c r="D1044" s="11" t="s">
        <v>260</v>
      </c>
      <c r="E1044" s="19" t="s">
        <v>2296</v>
      </c>
      <c r="F1044" s="10">
        <v>42036</v>
      </c>
      <c r="G1044" s="10">
        <v>44958</v>
      </c>
      <c r="H1044" s="11">
        <v>9</v>
      </c>
      <c r="I1044" s="20" t="s">
        <v>259</v>
      </c>
      <c r="J1044" s="11" t="s">
        <v>261</v>
      </c>
      <c r="K1044" s="11" t="s">
        <v>3037</v>
      </c>
      <c r="L1044" s="11">
        <v>2</v>
      </c>
    </row>
    <row r="1045" spans="1:12">
      <c r="A1045" s="11" t="s">
        <v>2047</v>
      </c>
      <c r="D1045" s="11" t="s">
        <v>260</v>
      </c>
      <c r="E1045" s="19" t="s">
        <v>2297</v>
      </c>
      <c r="F1045" s="10">
        <v>42036</v>
      </c>
      <c r="G1045" s="10">
        <v>44958</v>
      </c>
      <c r="H1045" s="11">
        <v>9</v>
      </c>
      <c r="I1045" s="20" t="s">
        <v>259</v>
      </c>
      <c r="J1045" s="11" t="s">
        <v>261</v>
      </c>
      <c r="K1045" s="11" t="s">
        <v>3037</v>
      </c>
      <c r="L1045" s="11">
        <v>2</v>
      </c>
    </row>
    <row r="1046" spans="1:12">
      <c r="A1046" s="11" t="s">
        <v>2048</v>
      </c>
      <c r="D1046" s="11" t="s">
        <v>260</v>
      </c>
      <c r="E1046" s="19" t="s">
        <v>2298</v>
      </c>
      <c r="F1046" s="10">
        <v>42036</v>
      </c>
      <c r="G1046" s="10">
        <v>44958</v>
      </c>
      <c r="H1046" s="11">
        <v>9</v>
      </c>
      <c r="I1046" s="20" t="s">
        <v>259</v>
      </c>
      <c r="J1046" s="11" t="s">
        <v>261</v>
      </c>
      <c r="K1046" s="11" t="s">
        <v>3037</v>
      </c>
      <c r="L1046" s="11">
        <v>2</v>
      </c>
    </row>
    <row r="1047" spans="1:12">
      <c r="A1047" s="11" t="s">
        <v>2049</v>
      </c>
      <c r="D1047" s="11" t="s">
        <v>260</v>
      </c>
      <c r="E1047" s="19" t="s">
        <v>2299</v>
      </c>
      <c r="F1047" s="10">
        <v>42036</v>
      </c>
      <c r="G1047" s="10">
        <v>44958</v>
      </c>
      <c r="H1047" s="11">
        <v>9</v>
      </c>
      <c r="I1047" s="20" t="s">
        <v>259</v>
      </c>
      <c r="J1047" s="11" t="s">
        <v>261</v>
      </c>
      <c r="K1047" s="11" t="s">
        <v>3037</v>
      </c>
      <c r="L1047" s="11">
        <v>2</v>
      </c>
    </row>
    <row r="1048" spans="1:12">
      <c r="A1048" s="11" t="s">
        <v>2050</v>
      </c>
      <c r="D1048" s="11" t="s">
        <v>260</v>
      </c>
      <c r="E1048" s="19" t="s">
        <v>2300</v>
      </c>
      <c r="F1048" s="10">
        <v>42036</v>
      </c>
      <c r="G1048" s="10">
        <v>44958</v>
      </c>
      <c r="H1048" s="11">
        <v>9</v>
      </c>
      <c r="I1048" s="20" t="s">
        <v>259</v>
      </c>
      <c r="J1048" s="11" t="s">
        <v>261</v>
      </c>
      <c r="K1048" s="11" t="s">
        <v>3037</v>
      </c>
      <c r="L1048" s="11">
        <v>2</v>
      </c>
    </row>
    <row r="1049" spans="1:12">
      <c r="A1049" s="11" t="s">
        <v>2051</v>
      </c>
      <c r="D1049" s="11" t="s">
        <v>260</v>
      </c>
      <c r="E1049" s="19" t="s">
        <v>2301</v>
      </c>
      <c r="F1049" s="10">
        <v>42036</v>
      </c>
      <c r="G1049" s="10">
        <v>44958</v>
      </c>
      <c r="H1049" s="11">
        <v>9</v>
      </c>
      <c r="I1049" s="20" t="s">
        <v>259</v>
      </c>
      <c r="J1049" s="11" t="s">
        <v>261</v>
      </c>
      <c r="K1049" s="11" t="s">
        <v>3037</v>
      </c>
      <c r="L1049" s="11">
        <v>2</v>
      </c>
    </row>
    <row r="1050" spans="1:12">
      <c r="A1050" s="11" t="s">
        <v>2052</v>
      </c>
      <c r="D1050" s="11" t="s">
        <v>260</v>
      </c>
      <c r="E1050" s="19" t="s">
        <v>2302</v>
      </c>
      <c r="F1050" s="10">
        <v>42036</v>
      </c>
      <c r="G1050" s="10">
        <v>44958</v>
      </c>
      <c r="H1050" s="11">
        <v>9</v>
      </c>
      <c r="I1050" s="20" t="s">
        <v>259</v>
      </c>
      <c r="J1050" s="11" t="s">
        <v>261</v>
      </c>
      <c r="K1050" s="11" t="s">
        <v>3037</v>
      </c>
      <c r="L1050" s="11">
        <v>2</v>
      </c>
    </row>
    <row r="1051" spans="1:12">
      <c r="A1051" s="11" t="s">
        <v>2053</v>
      </c>
      <c r="D1051" s="11" t="s">
        <v>260</v>
      </c>
      <c r="E1051" s="19" t="s">
        <v>2303</v>
      </c>
      <c r="F1051" s="10">
        <v>42036</v>
      </c>
      <c r="G1051" s="10">
        <v>44958</v>
      </c>
      <c r="H1051" s="11">
        <v>9</v>
      </c>
      <c r="I1051" s="20" t="s">
        <v>259</v>
      </c>
      <c r="J1051" s="11" t="s">
        <v>261</v>
      </c>
      <c r="K1051" s="11" t="s">
        <v>3037</v>
      </c>
      <c r="L1051" s="11">
        <v>2</v>
      </c>
    </row>
    <row r="1052" spans="1:12">
      <c r="A1052" s="11" t="s">
        <v>2054</v>
      </c>
      <c r="D1052" s="11" t="s">
        <v>260</v>
      </c>
      <c r="E1052" s="19" t="s">
        <v>2304</v>
      </c>
      <c r="F1052" s="10">
        <v>42036</v>
      </c>
      <c r="G1052" s="10">
        <v>44958</v>
      </c>
      <c r="H1052" s="11">
        <v>9</v>
      </c>
      <c r="I1052" s="20" t="s">
        <v>259</v>
      </c>
      <c r="J1052" s="11" t="s">
        <v>261</v>
      </c>
      <c r="K1052" s="11" t="s">
        <v>3037</v>
      </c>
      <c r="L1052" s="11">
        <v>2</v>
      </c>
    </row>
    <row r="1053" spans="1:12">
      <c r="A1053" s="11" t="s">
        <v>2055</v>
      </c>
      <c r="D1053" s="11" t="s">
        <v>260</v>
      </c>
      <c r="E1053" s="19" t="s">
        <v>2305</v>
      </c>
      <c r="F1053" s="10">
        <v>42036</v>
      </c>
      <c r="G1053" s="10">
        <v>44958</v>
      </c>
      <c r="H1053" s="11">
        <v>9</v>
      </c>
      <c r="I1053" s="20" t="s">
        <v>259</v>
      </c>
      <c r="J1053" s="11" t="s">
        <v>261</v>
      </c>
      <c r="K1053" s="11" t="s">
        <v>3037</v>
      </c>
      <c r="L1053" s="11">
        <v>2</v>
      </c>
    </row>
    <row r="1054" spans="1:12">
      <c r="A1054" s="11" t="s">
        <v>2056</v>
      </c>
      <c r="D1054" s="11" t="s">
        <v>260</v>
      </c>
      <c r="E1054" s="19" t="s">
        <v>2306</v>
      </c>
      <c r="F1054" s="10">
        <v>42036</v>
      </c>
      <c r="G1054" s="10">
        <v>44958</v>
      </c>
      <c r="H1054" s="11">
        <v>9</v>
      </c>
      <c r="I1054" s="20" t="s">
        <v>259</v>
      </c>
      <c r="J1054" s="11" t="s">
        <v>261</v>
      </c>
      <c r="K1054" s="11" t="s">
        <v>3037</v>
      </c>
      <c r="L1054" s="11">
        <v>2</v>
      </c>
    </row>
    <row r="1055" spans="1:12">
      <c r="A1055" s="11" t="s">
        <v>2057</v>
      </c>
      <c r="D1055" s="11" t="s">
        <v>260</v>
      </c>
      <c r="E1055" s="19" t="s">
        <v>2307</v>
      </c>
      <c r="F1055" s="10">
        <v>42036</v>
      </c>
      <c r="G1055" s="10">
        <v>44958</v>
      </c>
      <c r="H1055" s="11">
        <v>9</v>
      </c>
      <c r="I1055" s="20" t="s">
        <v>259</v>
      </c>
      <c r="J1055" s="11" t="s">
        <v>261</v>
      </c>
      <c r="K1055" s="11" t="s">
        <v>3037</v>
      </c>
      <c r="L1055" s="11">
        <v>2</v>
      </c>
    </row>
    <row r="1056" spans="1:12">
      <c r="A1056" s="11" t="s">
        <v>2058</v>
      </c>
      <c r="D1056" s="11" t="s">
        <v>260</v>
      </c>
      <c r="E1056" s="19" t="s">
        <v>2308</v>
      </c>
      <c r="F1056" s="10">
        <v>42036</v>
      </c>
      <c r="G1056" s="10">
        <v>44958</v>
      </c>
      <c r="H1056" s="11">
        <v>9</v>
      </c>
      <c r="I1056" s="20" t="s">
        <v>259</v>
      </c>
      <c r="J1056" s="11" t="s">
        <v>261</v>
      </c>
      <c r="K1056" s="11" t="s">
        <v>3037</v>
      </c>
      <c r="L1056" s="11">
        <v>2</v>
      </c>
    </row>
    <row r="1057" spans="1:12">
      <c r="A1057" s="11" t="s">
        <v>2059</v>
      </c>
      <c r="D1057" s="11" t="s">
        <v>260</v>
      </c>
      <c r="E1057" s="19" t="s">
        <v>2309</v>
      </c>
      <c r="F1057" s="10">
        <v>42036</v>
      </c>
      <c r="G1057" s="10">
        <v>44958</v>
      </c>
      <c r="H1057" s="11">
        <v>9</v>
      </c>
      <c r="I1057" s="20" t="s">
        <v>259</v>
      </c>
      <c r="J1057" s="11" t="s">
        <v>261</v>
      </c>
      <c r="K1057" s="11" t="s">
        <v>3037</v>
      </c>
      <c r="L1057" s="11">
        <v>2</v>
      </c>
    </row>
    <row r="1058" spans="1:12">
      <c r="A1058" s="11" t="s">
        <v>2060</v>
      </c>
      <c r="D1058" s="11" t="s">
        <v>260</v>
      </c>
      <c r="E1058" s="19" t="s">
        <v>2310</v>
      </c>
      <c r="F1058" s="10">
        <v>42036</v>
      </c>
      <c r="G1058" s="10">
        <v>44958</v>
      </c>
      <c r="H1058" s="11">
        <v>9</v>
      </c>
      <c r="I1058" s="20" t="s">
        <v>259</v>
      </c>
      <c r="J1058" s="11" t="s">
        <v>261</v>
      </c>
      <c r="K1058" s="11" t="s">
        <v>3037</v>
      </c>
      <c r="L1058" s="11">
        <v>2</v>
      </c>
    </row>
    <row r="1059" spans="1:12">
      <c r="A1059" s="11" t="s">
        <v>2061</v>
      </c>
      <c r="D1059" s="11" t="s">
        <v>260</v>
      </c>
      <c r="E1059" s="19" t="s">
        <v>2311</v>
      </c>
      <c r="F1059" s="10">
        <v>42036</v>
      </c>
      <c r="G1059" s="10">
        <v>44958</v>
      </c>
      <c r="H1059" s="11">
        <v>9</v>
      </c>
      <c r="I1059" s="20" t="s">
        <v>259</v>
      </c>
      <c r="J1059" s="11" t="s">
        <v>261</v>
      </c>
      <c r="K1059" s="11" t="s">
        <v>3037</v>
      </c>
      <c r="L1059" s="11">
        <v>2</v>
      </c>
    </row>
    <row r="1060" spans="1:12">
      <c r="A1060" s="11" t="s">
        <v>2062</v>
      </c>
      <c r="D1060" s="11" t="s">
        <v>260</v>
      </c>
      <c r="E1060" s="19" t="s">
        <v>2312</v>
      </c>
      <c r="F1060" s="10">
        <v>42036</v>
      </c>
      <c r="G1060" s="10">
        <v>44958</v>
      </c>
      <c r="H1060" s="11">
        <v>9</v>
      </c>
      <c r="I1060" s="20" t="s">
        <v>259</v>
      </c>
      <c r="J1060" s="11" t="s">
        <v>261</v>
      </c>
      <c r="K1060" s="11" t="s">
        <v>3037</v>
      </c>
      <c r="L1060" s="11">
        <v>2</v>
      </c>
    </row>
    <row r="1061" spans="1:12">
      <c r="A1061" s="11" t="s">
        <v>2063</v>
      </c>
      <c r="D1061" s="11" t="s">
        <v>260</v>
      </c>
      <c r="E1061" s="19" t="s">
        <v>2313</v>
      </c>
      <c r="F1061" s="10">
        <v>42036</v>
      </c>
      <c r="G1061" s="10">
        <v>44958</v>
      </c>
      <c r="H1061" s="11">
        <v>9</v>
      </c>
      <c r="I1061" s="20" t="s">
        <v>259</v>
      </c>
      <c r="J1061" s="11" t="s">
        <v>261</v>
      </c>
      <c r="K1061" s="11" t="s">
        <v>3037</v>
      </c>
      <c r="L1061" s="11">
        <v>2</v>
      </c>
    </row>
    <row r="1062" spans="1:12">
      <c r="A1062" s="11" t="s">
        <v>2064</v>
      </c>
      <c r="D1062" s="11" t="s">
        <v>260</v>
      </c>
      <c r="E1062" s="19" t="s">
        <v>2314</v>
      </c>
      <c r="F1062" s="10">
        <v>42036</v>
      </c>
      <c r="G1062" s="10">
        <v>44958</v>
      </c>
      <c r="H1062" s="11">
        <v>9</v>
      </c>
      <c r="I1062" s="20" t="s">
        <v>259</v>
      </c>
      <c r="J1062" s="11" t="s">
        <v>261</v>
      </c>
      <c r="K1062" s="11" t="s">
        <v>3037</v>
      </c>
      <c r="L1062" s="11">
        <v>2</v>
      </c>
    </row>
    <row r="1063" spans="1:12">
      <c r="A1063" s="11" t="s">
        <v>2065</v>
      </c>
      <c r="D1063" s="11" t="s">
        <v>260</v>
      </c>
      <c r="E1063" s="19" t="s">
        <v>2315</v>
      </c>
      <c r="F1063" s="10">
        <v>42036</v>
      </c>
      <c r="G1063" s="10">
        <v>44958</v>
      </c>
      <c r="H1063" s="11">
        <v>9</v>
      </c>
      <c r="I1063" s="20" t="s">
        <v>259</v>
      </c>
      <c r="J1063" s="11" t="s">
        <v>261</v>
      </c>
      <c r="K1063" s="11" t="s">
        <v>3037</v>
      </c>
      <c r="L1063" s="11">
        <v>2</v>
      </c>
    </row>
    <row r="1064" spans="1:12">
      <c r="A1064" s="11" t="s">
        <v>2066</v>
      </c>
      <c r="D1064" s="11" t="s">
        <v>260</v>
      </c>
      <c r="E1064" s="19" t="s">
        <v>2316</v>
      </c>
      <c r="F1064" s="10">
        <v>42036</v>
      </c>
      <c r="G1064" s="10">
        <v>44958</v>
      </c>
      <c r="H1064" s="11">
        <v>9</v>
      </c>
      <c r="I1064" s="20" t="s">
        <v>259</v>
      </c>
      <c r="J1064" s="11" t="s">
        <v>261</v>
      </c>
      <c r="K1064" s="11" t="s">
        <v>3037</v>
      </c>
      <c r="L1064" s="11">
        <v>2</v>
      </c>
    </row>
    <row r="1065" spans="1:12">
      <c r="A1065" s="11" t="s">
        <v>2067</v>
      </c>
      <c r="D1065" s="11" t="s">
        <v>260</v>
      </c>
      <c r="E1065" s="19" t="s">
        <v>2317</v>
      </c>
      <c r="F1065" s="10">
        <v>42036</v>
      </c>
      <c r="G1065" s="10">
        <v>44958</v>
      </c>
      <c r="H1065" s="11">
        <v>9</v>
      </c>
      <c r="I1065" s="20" t="s">
        <v>259</v>
      </c>
      <c r="J1065" s="11" t="s">
        <v>261</v>
      </c>
      <c r="K1065" s="11" t="s">
        <v>3037</v>
      </c>
      <c r="L1065" s="11">
        <v>2</v>
      </c>
    </row>
    <row r="1066" spans="1:12">
      <c r="A1066" s="11" t="s">
        <v>2068</v>
      </c>
      <c r="D1066" s="11" t="s">
        <v>260</v>
      </c>
      <c r="E1066" s="19" t="s">
        <v>2318</v>
      </c>
      <c r="F1066" s="10">
        <v>42036</v>
      </c>
      <c r="G1066" s="10">
        <v>44958</v>
      </c>
      <c r="H1066" s="11">
        <v>9</v>
      </c>
      <c r="I1066" s="20" t="s">
        <v>259</v>
      </c>
      <c r="J1066" s="11" t="s">
        <v>261</v>
      </c>
      <c r="K1066" s="11" t="s">
        <v>3037</v>
      </c>
      <c r="L1066" s="11">
        <v>2</v>
      </c>
    </row>
    <row r="1067" spans="1:12">
      <c r="A1067" s="11" t="s">
        <v>2069</v>
      </c>
      <c r="D1067" s="11" t="s">
        <v>260</v>
      </c>
      <c r="E1067" s="19" t="s">
        <v>2319</v>
      </c>
      <c r="F1067" s="10">
        <v>42036</v>
      </c>
      <c r="G1067" s="10">
        <v>44958</v>
      </c>
      <c r="H1067" s="11">
        <v>9</v>
      </c>
      <c r="I1067" s="20" t="s">
        <v>259</v>
      </c>
      <c r="J1067" s="11" t="s">
        <v>261</v>
      </c>
      <c r="K1067" s="11" t="s">
        <v>3037</v>
      </c>
      <c r="L1067" s="11">
        <v>2</v>
      </c>
    </row>
    <row r="1068" spans="1:12">
      <c r="A1068" s="11" t="s">
        <v>2070</v>
      </c>
      <c r="D1068" s="11" t="s">
        <v>260</v>
      </c>
      <c r="E1068" s="19" t="s">
        <v>2320</v>
      </c>
      <c r="F1068" s="10">
        <v>42036</v>
      </c>
      <c r="G1068" s="10">
        <v>44958</v>
      </c>
      <c r="H1068" s="11">
        <v>9</v>
      </c>
      <c r="I1068" s="20" t="s">
        <v>259</v>
      </c>
      <c r="J1068" s="11" t="s">
        <v>261</v>
      </c>
      <c r="K1068" s="11" t="s">
        <v>3037</v>
      </c>
      <c r="L1068" s="11">
        <v>2</v>
      </c>
    </row>
    <row r="1069" spans="1:12">
      <c r="A1069" s="11" t="s">
        <v>2071</v>
      </c>
      <c r="D1069" s="11" t="s">
        <v>260</v>
      </c>
      <c r="E1069" s="19" t="s">
        <v>2321</v>
      </c>
      <c r="F1069" s="10">
        <v>42036</v>
      </c>
      <c r="G1069" s="10">
        <v>44958</v>
      </c>
      <c r="H1069" s="11">
        <v>9</v>
      </c>
      <c r="I1069" s="20" t="s">
        <v>259</v>
      </c>
      <c r="J1069" s="11" t="s">
        <v>261</v>
      </c>
      <c r="K1069" s="11" t="s">
        <v>3037</v>
      </c>
      <c r="L1069" s="11">
        <v>2</v>
      </c>
    </row>
    <row r="1070" spans="1:12">
      <c r="A1070" s="11" t="s">
        <v>2072</v>
      </c>
      <c r="D1070" s="11" t="s">
        <v>260</v>
      </c>
      <c r="E1070" s="19" t="s">
        <v>2322</v>
      </c>
      <c r="F1070" s="10">
        <v>42036</v>
      </c>
      <c r="G1070" s="10">
        <v>44958</v>
      </c>
      <c r="H1070" s="11">
        <v>9</v>
      </c>
      <c r="I1070" s="20" t="s">
        <v>259</v>
      </c>
      <c r="J1070" s="11" t="s">
        <v>261</v>
      </c>
      <c r="K1070" s="11" t="s">
        <v>3037</v>
      </c>
      <c r="L1070" s="11">
        <v>2</v>
      </c>
    </row>
    <row r="1071" spans="1:12">
      <c r="A1071" s="11" t="s">
        <v>2073</v>
      </c>
      <c r="D1071" s="11" t="s">
        <v>260</v>
      </c>
      <c r="E1071" s="19" t="s">
        <v>2323</v>
      </c>
      <c r="F1071" s="10">
        <v>42036</v>
      </c>
      <c r="G1071" s="10">
        <v>44958</v>
      </c>
      <c r="H1071" s="11">
        <v>9</v>
      </c>
      <c r="I1071" s="20" t="s">
        <v>259</v>
      </c>
      <c r="J1071" s="11" t="s">
        <v>261</v>
      </c>
      <c r="K1071" s="11" t="s">
        <v>3037</v>
      </c>
      <c r="L1071" s="11">
        <v>2</v>
      </c>
    </row>
    <row r="1072" spans="1:12">
      <c r="A1072" s="11" t="s">
        <v>2074</v>
      </c>
      <c r="D1072" s="11" t="s">
        <v>260</v>
      </c>
      <c r="E1072" s="19" t="s">
        <v>2324</v>
      </c>
      <c r="F1072" s="10">
        <v>42036</v>
      </c>
      <c r="G1072" s="10">
        <v>44958</v>
      </c>
      <c r="H1072" s="11">
        <v>9</v>
      </c>
      <c r="I1072" s="20" t="s">
        <v>259</v>
      </c>
      <c r="J1072" s="11" t="s">
        <v>261</v>
      </c>
      <c r="K1072" s="11" t="s">
        <v>3037</v>
      </c>
      <c r="L1072" s="11">
        <v>2</v>
      </c>
    </row>
    <row r="1073" spans="1:12">
      <c r="A1073" s="11" t="s">
        <v>2075</v>
      </c>
      <c r="D1073" s="11" t="s">
        <v>260</v>
      </c>
      <c r="E1073" s="19" t="s">
        <v>2325</v>
      </c>
      <c r="F1073" s="10">
        <v>42036</v>
      </c>
      <c r="G1073" s="10">
        <v>44958</v>
      </c>
      <c r="H1073" s="11">
        <v>9</v>
      </c>
      <c r="I1073" s="20" t="s">
        <v>259</v>
      </c>
      <c r="J1073" s="11" t="s">
        <v>261</v>
      </c>
      <c r="K1073" s="11" t="s">
        <v>3037</v>
      </c>
      <c r="L1073" s="11">
        <v>2</v>
      </c>
    </row>
    <row r="1074" spans="1:12">
      <c r="A1074" s="11" t="s">
        <v>2076</v>
      </c>
      <c r="D1074" s="11" t="s">
        <v>260</v>
      </c>
      <c r="E1074" s="19" t="s">
        <v>2326</v>
      </c>
      <c r="F1074" s="10">
        <v>42036</v>
      </c>
      <c r="G1074" s="10">
        <v>44958</v>
      </c>
      <c r="H1074" s="11">
        <v>9</v>
      </c>
      <c r="I1074" s="20" t="s">
        <v>259</v>
      </c>
      <c r="J1074" s="11" t="s">
        <v>261</v>
      </c>
      <c r="K1074" s="11" t="s">
        <v>3037</v>
      </c>
      <c r="L1074" s="11">
        <v>2</v>
      </c>
    </row>
    <row r="1075" spans="1:12">
      <c r="A1075" s="11" t="s">
        <v>2077</v>
      </c>
      <c r="D1075" s="11" t="s">
        <v>260</v>
      </c>
      <c r="E1075" s="19" t="s">
        <v>2327</v>
      </c>
      <c r="F1075" s="10">
        <v>42036</v>
      </c>
      <c r="G1075" s="10">
        <v>44958</v>
      </c>
      <c r="H1075" s="11">
        <v>9</v>
      </c>
      <c r="I1075" s="20" t="s">
        <v>259</v>
      </c>
      <c r="J1075" s="11" t="s">
        <v>261</v>
      </c>
      <c r="K1075" s="11" t="s">
        <v>3037</v>
      </c>
      <c r="L1075" s="11">
        <v>2</v>
      </c>
    </row>
    <row r="1076" spans="1:12">
      <c r="A1076" s="11" t="s">
        <v>2078</v>
      </c>
      <c r="D1076" s="11" t="s">
        <v>260</v>
      </c>
      <c r="E1076" s="19" t="s">
        <v>2328</v>
      </c>
      <c r="F1076" s="10">
        <v>42036</v>
      </c>
      <c r="G1076" s="10">
        <v>44958</v>
      </c>
      <c r="H1076" s="11">
        <v>9</v>
      </c>
      <c r="I1076" s="20" t="s">
        <v>259</v>
      </c>
      <c r="J1076" s="11" t="s">
        <v>261</v>
      </c>
      <c r="K1076" s="11" t="s">
        <v>3037</v>
      </c>
      <c r="L1076" s="11">
        <v>2</v>
      </c>
    </row>
    <row r="1077" spans="1:12">
      <c r="A1077" s="11" t="s">
        <v>2079</v>
      </c>
      <c r="D1077" s="11" t="s">
        <v>260</v>
      </c>
      <c r="E1077" s="19" t="s">
        <v>2329</v>
      </c>
      <c r="F1077" s="10">
        <v>42036</v>
      </c>
      <c r="G1077" s="10">
        <v>44958</v>
      </c>
      <c r="H1077" s="11">
        <v>9</v>
      </c>
      <c r="I1077" s="20" t="s">
        <v>259</v>
      </c>
      <c r="J1077" s="11" t="s">
        <v>261</v>
      </c>
      <c r="K1077" s="11" t="s">
        <v>3037</v>
      </c>
      <c r="L1077" s="11">
        <v>2</v>
      </c>
    </row>
    <row r="1078" spans="1:12">
      <c r="A1078" s="11" t="s">
        <v>2080</v>
      </c>
      <c r="D1078" s="11" t="s">
        <v>260</v>
      </c>
      <c r="E1078" s="19" t="s">
        <v>2330</v>
      </c>
      <c r="F1078" s="10">
        <v>42036</v>
      </c>
      <c r="G1078" s="10">
        <v>44958</v>
      </c>
      <c r="H1078" s="11">
        <v>9</v>
      </c>
      <c r="I1078" s="20" t="s">
        <v>259</v>
      </c>
      <c r="J1078" s="11" t="s">
        <v>261</v>
      </c>
      <c r="K1078" s="11" t="s">
        <v>3037</v>
      </c>
      <c r="L1078" s="11">
        <v>2</v>
      </c>
    </row>
    <row r="1079" spans="1:12">
      <c r="A1079" s="11" t="s">
        <v>2081</v>
      </c>
      <c r="D1079" s="11" t="s">
        <v>260</v>
      </c>
      <c r="E1079" s="19" t="s">
        <v>2331</v>
      </c>
      <c r="F1079" s="10">
        <v>42036</v>
      </c>
      <c r="G1079" s="10">
        <v>44958</v>
      </c>
      <c r="H1079" s="11">
        <v>9</v>
      </c>
      <c r="I1079" s="20" t="s">
        <v>259</v>
      </c>
      <c r="J1079" s="11" t="s">
        <v>261</v>
      </c>
      <c r="K1079" s="11" t="s">
        <v>3037</v>
      </c>
      <c r="L1079" s="11">
        <v>2</v>
      </c>
    </row>
    <row r="1080" spans="1:12">
      <c r="A1080" s="11" t="s">
        <v>2082</v>
      </c>
      <c r="D1080" s="11" t="s">
        <v>260</v>
      </c>
      <c r="E1080" s="19" t="s">
        <v>2332</v>
      </c>
      <c r="F1080" s="10">
        <v>42036</v>
      </c>
      <c r="G1080" s="10">
        <v>44958</v>
      </c>
      <c r="H1080" s="11">
        <v>9</v>
      </c>
      <c r="I1080" s="20" t="s">
        <v>259</v>
      </c>
      <c r="J1080" s="11" t="s">
        <v>261</v>
      </c>
      <c r="K1080" s="11" t="s">
        <v>3037</v>
      </c>
      <c r="L1080" s="11">
        <v>2</v>
      </c>
    </row>
    <row r="1081" spans="1:12">
      <c r="A1081" s="11" t="s">
        <v>2083</v>
      </c>
      <c r="D1081" s="11" t="s">
        <v>260</v>
      </c>
      <c r="E1081" s="19" t="s">
        <v>2333</v>
      </c>
      <c r="F1081" s="10">
        <v>42036</v>
      </c>
      <c r="G1081" s="10">
        <v>44958</v>
      </c>
      <c r="H1081" s="11">
        <v>9</v>
      </c>
      <c r="I1081" s="20" t="s">
        <v>259</v>
      </c>
      <c r="J1081" s="11" t="s">
        <v>261</v>
      </c>
      <c r="K1081" s="11" t="s">
        <v>3037</v>
      </c>
      <c r="L1081" s="11">
        <v>2</v>
      </c>
    </row>
    <row r="1082" spans="1:12">
      <c r="A1082" s="11" t="s">
        <v>2084</v>
      </c>
      <c r="D1082" s="11" t="s">
        <v>260</v>
      </c>
      <c r="E1082" s="19" t="s">
        <v>2334</v>
      </c>
      <c r="F1082" s="10">
        <v>42036</v>
      </c>
      <c r="G1082" s="10">
        <v>44958</v>
      </c>
      <c r="H1082" s="11">
        <v>9</v>
      </c>
      <c r="I1082" s="20" t="s">
        <v>259</v>
      </c>
      <c r="J1082" s="11" t="s">
        <v>261</v>
      </c>
      <c r="K1082" s="11" t="s">
        <v>3037</v>
      </c>
      <c r="L1082" s="11">
        <v>2</v>
      </c>
    </row>
    <row r="1083" spans="1:12">
      <c r="A1083" s="11" t="s">
        <v>2085</v>
      </c>
      <c r="D1083" s="11" t="s">
        <v>260</v>
      </c>
      <c r="E1083" s="19" t="s">
        <v>2335</v>
      </c>
      <c r="F1083" s="10">
        <v>42036</v>
      </c>
      <c r="G1083" s="10">
        <v>44958</v>
      </c>
      <c r="H1083" s="11">
        <v>9</v>
      </c>
      <c r="I1083" s="20" t="s">
        <v>259</v>
      </c>
      <c r="J1083" s="11" t="s">
        <v>261</v>
      </c>
      <c r="K1083" s="11" t="s">
        <v>3037</v>
      </c>
      <c r="L1083" s="11">
        <v>2</v>
      </c>
    </row>
    <row r="1084" spans="1:12">
      <c r="A1084" s="11" t="s">
        <v>2086</v>
      </c>
      <c r="D1084" s="11" t="s">
        <v>260</v>
      </c>
      <c r="E1084" s="19" t="s">
        <v>2336</v>
      </c>
      <c r="F1084" s="10">
        <v>42036</v>
      </c>
      <c r="G1084" s="10">
        <v>44958</v>
      </c>
      <c r="H1084" s="11">
        <v>9</v>
      </c>
      <c r="I1084" s="20" t="s">
        <v>259</v>
      </c>
      <c r="J1084" s="11" t="s">
        <v>261</v>
      </c>
      <c r="K1084" s="11" t="s">
        <v>3037</v>
      </c>
      <c r="L1084" s="11">
        <v>2</v>
      </c>
    </row>
    <row r="1085" spans="1:12">
      <c r="A1085" s="11" t="s">
        <v>2087</v>
      </c>
      <c r="D1085" s="11" t="s">
        <v>260</v>
      </c>
      <c r="E1085" s="19" t="s">
        <v>2337</v>
      </c>
      <c r="F1085" s="10">
        <v>42036</v>
      </c>
      <c r="G1085" s="10">
        <v>44958</v>
      </c>
      <c r="H1085" s="11">
        <v>9</v>
      </c>
      <c r="I1085" s="20" t="s">
        <v>259</v>
      </c>
      <c r="J1085" s="11" t="s">
        <v>261</v>
      </c>
      <c r="K1085" s="11" t="s">
        <v>3037</v>
      </c>
      <c r="L1085" s="11">
        <v>2</v>
      </c>
    </row>
    <row r="1086" spans="1:12">
      <c r="A1086" s="11" t="s">
        <v>2088</v>
      </c>
      <c r="D1086" s="11" t="s">
        <v>260</v>
      </c>
      <c r="E1086" s="19" t="s">
        <v>2338</v>
      </c>
      <c r="F1086" s="10">
        <v>42036</v>
      </c>
      <c r="G1086" s="10">
        <v>44958</v>
      </c>
      <c r="H1086" s="11">
        <v>9</v>
      </c>
      <c r="I1086" s="20" t="s">
        <v>259</v>
      </c>
      <c r="J1086" s="11" t="s">
        <v>261</v>
      </c>
      <c r="K1086" s="11" t="s">
        <v>3037</v>
      </c>
      <c r="L1086" s="11">
        <v>2</v>
      </c>
    </row>
    <row r="1087" spans="1:12">
      <c r="A1087" s="11" t="s">
        <v>2089</v>
      </c>
      <c r="D1087" s="11" t="s">
        <v>260</v>
      </c>
      <c r="E1087" s="19" t="s">
        <v>2339</v>
      </c>
      <c r="F1087" s="10">
        <v>42036</v>
      </c>
      <c r="G1087" s="10">
        <v>44958</v>
      </c>
      <c r="H1087" s="11">
        <v>9</v>
      </c>
      <c r="I1087" s="20" t="s">
        <v>259</v>
      </c>
      <c r="J1087" s="11" t="s">
        <v>261</v>
      </c>
      <c r="K1087" s="11" t="s">
        <v>3037</v>
      </c>
      <c r="L1087" s="11">
        <v>2</v>
      </c>
    </row>
    <row r="1088" spans="1:12">
      <c r="A1088" s="11" t="s">
        <v>2090</v>
      </c>
      <c r="D1088" s="11" t="s">
        <v>260</v>
      </c>
      <c r="E1088" s="19" t="s">
        <v>2340</v>
      </c>
      <c r="F1088" s="10">
        <v>42036</v>
      </c>
      <c r="G1088" s="10">
        <v>44958</v>
      </c>
      <c r="H1088" s="11">
        <v>9</v>
      </c>
      <c r="I1088" s="20" t="s">
        <v>259</v>
      </c>
      <c r="J1088" s="11" t="s">
        <v>261</v>
      </c>
      <c r="K1088" s="11" t="s">
        <v>3037</v>
      </c>
      <c r="L1088" s="11">
        <v>2</v>
      </c>
    </row>
    <row r="1089" spans="1:12">
      <c r="A1089" s="11" t="s">
        <v>2091</v>
      </c>
      <c r="D1089" s="11" t="s">
        <v>260</v>
      </c>
      <c r="E1089" s="19" t="s">
        <v>2341</v>
      </c>
      <c r="F1089" s="10">
        <v>42036</v>
      </c>
      <c r="G1089" s="10">
        <v>44958</v>
      </c>
      <c r="H1089" s="11">
        <v>9</v>
      </c>
      <c r="I1089" s="20" t="s">
        <v>259</v>
      </c>
      <c r="J1089" s="11" t="s">
        <v>261</v>
      </c>
      <c r="K1089" s="11" t="s">
        <v>3037</v>
      </c>
      <c r="L1089" s="11">
        <v>2</v>
      </c>
    </row>
    <row r="1090" spans="1:12">
      <c r="A1090" s="11" t="s">
        <v>2092</v>
      </c>
      <c r="D1090" s="11" t="s">
        <v>260</v>
      </c>
      <c r="E1090" s="19" t="s">
        <v>2342</v>
      </c>
      <c r="F1090" s="10">
        <v>42036</v>
      </c>
      <c r="G1090" s="10">
        <v>44958</v>
      </c>
      <c r="H1090" s="11">
        <v>9</v>
      </c>
      <c r="I1090" s="20" t="s">
        <v>259</v>
      </c>
      <c r="J1090" s="11" t="s">
        <v>261</v>
      </c>
      <c r="K1090" s="11" t="s">
        <v>3037</v>
      </c>
      <c r="L1090" s="11">
        <v>2</v>
      </c>
    </row>
    <row r="1091" spans="1:12">
      <c r="A1091" s="11" t="s">
        <v>2093</v>
      </c>
      <c r="D1091" s="11" t="s">
        <v>260</v>
      </c>
      <c r="E1091" s="19" t="s">
        <v>2343</v>
      </c>
      <c r="F1091" s="10">
        <v>42036</v>
      </c>
      <c r="G1091" s="10">
        <v>44958</v>
      </c>
      <c r="H1091" s="11">
        <v>9</v>
      </c>
      <c r="I1091" s="20" t="s">
        <v>259</v>
      </c>
      <c r="J1091" s="11" t="s">
        <v>261</v>
      </c>
      <c r="K1091" s="11" t="s">
        <v>3037</v>
      </c>
      <c r="L1091" s="11">
        <v>2</v>
      </c>
    </row>
    <row r="1092" spans="1:12">
      <c r="A1092" s="11" t="s">
        <v>2094</v>
      </c>
      <c r="D1092" s="11" t="s">
        <v>260</v>
      </c>
      <c r="E1092" s="19" t="s">
        <v>2344</v>
      </c>
      <c r="F1092" s="10">
        <v>42036</v>
      </c>
      <c r="G1092" s="10">
        <v>44958</v>
      </c>
      <c r="H1092" s="11">
        <v>9</v>
      </c>
      <c r="I1092" s="20" t="s">
        <v>259</v>
      </c>
      <c r="J1092" s="11" t="s">
        <v>261</v>
      </c>
      <c r="K1092" s="11" t="s">
        <v>3037</v>
      </c>
      <c r="L1092" s="11">
        <v>2</v>
      </c>
    </row>
    <row r="1093" spans="1:12">
      <c r="A1093" s="11" t="s">
        <v>2095</v>
      </c>
      <c r="D1093" s="11" t="s">
        <v>260</v>
      </c>
      <c r="E1093" s="19" t="s">
        <v>2345</v>
      </c>
      <c r="F1093" s="10">
        <v>42036</v>
      </c>
      <c r="G1093" s="10">
        <v>44958</v>
      </c>
      <c r="H1093" s="11">
        <v>9</v>
      </c>
      <c r="I1093" s="20" t="s">
        <v>259</v>
      </c>
      <c r="J1093" s="11" t="s">
        <v>261</v>
      </c>
      <c r="K1093" s="11" t="s">
        <v>3037</v>
      </c>
      <c r="L1093" s="11">
        <v>2</v>
      </c>
    </row>
    <row r="1094" spans="1:12">
      <c r="A1094" s="11" t="s">
        <v>2096</v>
      </c>
      <c r="D1094" s="11" t="s">
        <v>260</v>
      </c>
      <c r="E1094" s="19" t="s">
        <v>2346</v>
      </c>
      <c r="F1094" s="10">
        <v>42036</v>
      </c>
      <c r="G1094" s="10">
        <v>44958</v>
      </c>
      <c r="H1094" s="11">
        <v>9</v>
      </c>
      <c r="I1094" s="20" t="s">
        <v>259</v>
      </c>
      <c r="J1094" s="11" t="s">
        <v>261</v>
      </c>
      <c r="K1094" s="11" t="s">
        <v>3037</v>
      </c>
      <c r="L1094" s="11">
        <v>2</v>
      </c>
    </row>
    <row r="1095" spans="1:12">
      <c r="A1095" s="11" t="s">
        <v>2097</v>
      </c>
      <c r="D1095" s="11" t="s">
        <v>260</v>
      </c>
      <c r="E1095" s="19" t="s">
        <v>2347</v>
      </c>
      <c r="F1095" s="10">
        <v>42036</v>
      </c>
      <c r="G1095" s="10">
        <v>44958</v>
      </c>
      <c r="H1095" s="11">
        <v>9</v>
      </c>
      <c r="I1095" s="20" t="s">
        <v>259</v>
      </c>
      <c r="J1095" s="11" t="s">
        <v>261</v>
      </c>
      <c r="K1095" s="11" t="s">
        <v>3037</v>
      </c>
      <c r="L1095" s="11">
        <v>2</v>
      </c>
    </row>
    <row r="1096" spans="1:12">
      <c r="A1096" s="11" t="s">
        <v>2098</v>
      </c>
      <c r="D1096" s="11" t="s">
        <v>260</v>
      </c>
      <c r="E1096" s="19" t="s">
        <v>2348</v>
      </c>
      <c r="F1096" s="10">
        <v>42036</v>
      </c>
      <c r="G1096" s="10">
        <v>44958</v>
      </c>
      <c r="H1096" s="11">
        <v>9</v>
      </c>
      <c r="I1096" s="20" t="s">
        <v>259</v>
      </c>
      <c r="J1096" s="11" t="s">
        <v>261</v>
      </c>
      <c r="K1096" s="11" t="s">
        <v>3037</v>
      </c>
      <c r="L1096" s="11">
        <v>2</v>
      </c>
    </row>
    <row r="1097" spans="1:12">
      <c r="A1097" s="11" t="s">
        <v>2099</v>
      </c>
      <c r="D1097" s="11" t="s">
        <v>260</v>
      </c>
      <c r="E1097" s="19" t="s">
        <v>2349</v>
      </c>
      <c r="F1097" s="10">
        <v>42036</v>
      </c>
      <c r="G1097" s="10">
        <v>44958</v>
      </c>
      <c r="H1097" s="11">
        <v>9</v>
      </c>
      <c r="I1097" s="20" t="s">
        <v>259</v>
      </c>
      <c r="J1097" s="11" t="s">
        <v>261</v>
      </c>
      <c r="K1097" s="11" t="s">
        <v>3037</v>
      </c>
      <c r="L1097" s="11">
        <v>2</v>
      </c>
    </row>
    <row r="1098" spans="1:12">
      <c r="A1098" s="11" t="s">
        <v>2100</v>
      </c>
      <c r="D1098" s="11" t="s">
        <v>260</v>
      </c>
      <c r="E1098" s="19" t="s">
        <v>2350</v>
      </c>
      <c r="F1098" s="10">
        <v>42036</v>
      </c>
      <c r="G1098" s="10">
        <v>44958</v>
      </c>
      <c r="H1098" s="11">
        <v>9</v>
      </c>
      <c r="I1098" s="20" t="s">
        <v>259</v>
      </c>
      <c r="J1098" s="11" t="s">
        <v>261</v>
      </c>
      <c r="K1098" s="11" t="s">
        <v>3037</v>
      </c>
      <c r="L1098" s="11">
        <v>2</v>
      </c>
    </row>
    <row r="1099" spans="1:12">
      <c r="A1099" s="11" t="s">
        <v>2101</v>
      </c>
      <c r="D1099" s="11" t="s">
        <v>260</v>
      </c>
      <c r="E1099" s="19" t="s">
        <v>2351</v>
      </c>
      <c r="F1099" s="10">
        <v>42036</v>
      </c>
      <c r="G1099" s="10">
        <v>44958</v>
      </c>
      <c r="H1099" s="11">
        <v>9</v>
      </c>
      <c r="I1099" s="20" t="s">
        <v>259</v>
      </c>
      <c r="J1099" s="11" t="s">
        <v>261</v>
      </c>
      <c r="K1099" s="11" t="s">
        <v>3037</v>
      </c>
      <c r="L1099" s="11">
        <v>2</v>
      </c>
    </row>
    <row r="1100" spans="1:12">
      <c r="A1100" s="11" t="s">
        <v>2102</v>
      </c>
      <c r="D1100" s="11" t="s">
        <v>260</v>
      </c>
      <c r="E1100" s="19" t="s">
        <v>2352</v>
      </c>
      <c r="F1100" s="10">
        <v>42036</v>
      </c>
      <c r="G1100" s="10">
        <v>44958</v>
      </c>
      <c r="H1100" s="11">
        <v>9</v>
      </c>
      <c r="I1100" s="20" t="s">
        <v>259</v>
      </c>
      <c r="J1100" s="11" t="s">
        <v>261</v>
      </c>
      <c r="K1100" s="11" t="s">
        <v>3037</v>
      </c>
      <c r="L1100" s="11">
        <v>2</v>
      </c>
    </row>
    <row r="1101" spans="1:12">
      <c r="A1101" s="11" t="s">
        <v>2103</v>
      </c>
      <c r="D1101" s="11" t="s">
        <v>260</v>
      </c>
      <c r="E1101" s="19" t="s">
        <v>2353</v>
      </c>
      <c r="F1101" s="10">
        <v>42036</v>
      </c>
      <c r="G1101" s="10">
        <v>44958</v>
      </c>
      <c r="H1101" s="11">
        <v>9</v>
      </c>
      <c r="I1101" s="20" t="s">
        <v>259</v>
      </c>
      <c r="J1101" s="11" t="s">
        <v>261</v>
      </c>
      <c r="K1101" s="11" t="s">
        <v>3037</v>
      </c>
      <c r="L1101" s="11">
        <v>2</v>
      </c>
    </row>
    <row r="1102" spans="1:12">
      <c r="A1102" s="11" t="s">
        <v>2104</v>
      </c>
      <c r="D1102" s="11" t="s">
        <v>260</v>
      </c>
      <c r="E1102" s="19" t="s">
        <v>2354</v>
      </c>
      <c r="F1102" s="10">
        <v>42036</v>
      </c>
      <c r="G1102" s="10">
        <v>44958</v>
      </c>
      <c r="H1102" s="11">
        <v>9</v>
      </c>
      <c r="I1102" s="20" t="s">
        <v>259</v>
      </c>
      <c r="J1102" s="11" t="s">
        <v>261</v>
      </c>
      <c r="K1102" s="11" t="s">
        <v>3037</v>
      </c>
      <c r="L1102" s="11">
        <v>2</v>
      </c>
    </row>
    <row r="1103" spans="1:12">
      <c r="A1103" s="11" t="s">
        <v>2105</v>
      </c>
      <c r="D1103" s="11" t="s">
        <v>260</v>
      </c>
      <c r="E1103" s="19" t="s">
        <v>2355</v>
      </c>
      <c r="F1103" s="10">
        <v>42036</v>
      </c>
      <c r="G1103" s="10">
        <v>44958</v>
      </c>
      <c r="H1103" s="11">
        <v>9</v>
      </c>
      <c r="I1103" s="20" t="s">
        <v>259</v>
      </c>
      <c r="J1103" s="11" t="s">
        <v>261</v>
      </c>
      <c r="K1103" s="11" t="s">
        <v>3037</v>
      </c>
      <c r="L1103" s="11">
        <v>2</v>
      </c>
    </row>
    <row r="1104" spans="1:12">
      <c r="A1104" s="11" t="s">
        <v>2106</v>
      </c>
      <c r="D1104" s="11" t="s">
        <v>260</v>
      </c>
      <c r="E1104" s="19" t="s">
        <v>2356</v>
      </c>
      <c r="F1104" s="10">
        <v>42036</v>
      </c>
      <c r="G1104" s="10">
        <v>44958</v>
      </c>
      <c r="H1104" s="11">
        <v>9</v>
      </c>
      <c r="I1104" s="20" t="s">
        <v>259</v>
      </c>
      <c r="J1104" s="11" t="s">
        <v>261</v>
      </c>
      <c r="K1104" s="11" t="s">
        <v>3037</v>
      </c>
      <c r="L1104" s="11">
        <v>2</v>
      </c>
    </row>
    <row r="1105" spans="1:12">
      <c r="A1105" s="11" t="s">
        <v>2107</v>
      </c>
      <c r="D1105" s="11" t="s">
        <v>260</v>
      </c>
      <c r="E1105" s="19" t="s">
        <v>2357</v>
      </c>
      <c r="F1105" s="10">
        <v>42036</v>
      </c>
      <c r="G1105" s="10">
        <v>44958</v>
      </c>
      <c r="H1105" s="11">
        <v>9</v>
      </c>
      <c r="I1105" s="20" t="s">
        <v>259</v>
      </c>
      <c r="J1105" s="11" t="s">
        <v>261</v>
      </c>
      <c r="K1105" s="11" t="s">
        <v>3037</v>
      </c>
      <c r="L1105" s="11">
        <v>2</v>
      </c>
    </row>
    <row r="1106" spans="1:12">
      <c r="A1106" s="11" t="s">
        <v>2108</v>
      </c>
      <c r="D1106" s="11" t="s">
        <v>260</v>
      </c>
      <c r="E1106" s="19" t="s">
        <v>2358</v>
      </c>
      <c r="F1106" s="10">
        <v>42036</v>
      </c>
      <c r="G1106" s="10">
        <v>44958</v>
      </c>
      <c r="H1106" s="11">
        <v>9</v>
      </c>
      <c r="I1106" s="20" t="s">
        <v>259</v>
      </c>
      <c r="J1106" s="11" t="s">
        <v>261</v>
      </c>
      <c r="K1106" s="11" t="s">
        <v>3037</v>
      </c>
      <c r="L1106" s="11">
        <v>2</v>
      </c>
    </row>
    <row r="1107" spans="1:12">
      <c r="A1107" s="11" t="s">
        <v>2109</v>
      </c>
      <c r="D1107" s="11" t="s">
        <v>260</v>
      </c>
      <c r="E1107" s="19" t="s">
        <v>2359</v>
      </c>
      <c r="F1107" s="10">
        <v>42036</v>
      </c>
      <c r="G1107" s="10">
        <v>44958</v>
      </c>
      <c r="H1107" s="11">
        <v>9</v>
      </c>
      <c r="I1107" s="20" t="s">
        <v>259</v>
      </c>
      <c r="J1107" s="11" t="s">
        <v>261</v>
      </c>
      <c r="K1107" s="11" t="s">
        <v>3037</v>
      </c>
      <c r="L1107" s="11">
        <v>2</v>
      </c>
    </row>
    <row r="1108" spans="1:12">
      <c r="A1108" s="11" t="s">
        <v>2110</v>
      </c>
      <c r="D1108" s="11" t="s">
        <v>260</v>
      </c>
      <c r="E1108" s="19" t="s">
        <v>2360</v>
      </c>
      <c r="F1108" s="10">
        <v>42036</v>
      </c>
      <c r="G1108" s="10">
        <v>44958</v>
      </c>
      <c r="H1108" s="11">
        <v>9</v>
      </c>
      <c r="I1108" s="20" t="s">
        <v>259</v>
      </c>
      <c r="J1108" s="11" t="s">
        <v>261</v>
      </c>
      <c r="K1108" s="11" t="s">
        <v>3037</v>
      </c>
      <c r="L1108" s="11">
        <v>2</v>
      </c>
    </row>
    <row r="1109" spans="1:12">
      <c r="A1109" s="11" t="s">
        <v>2111</v>
      </c>
      <c r="D1109" s="11" t="s">
        <v>260</v>
      </c>
      <c r="E1109" s="19" t="s">
        <v>2361</v>
      </c>
      <c r="F1109" s="10">
        <v>42036</v>
      </c>
      <c r="G1109" s="10">
        <v>44958</v>
      </c>
      <c r="H1109" s="11">
        <v>9</v>
      </c>
      <c r="I1109" s="20" t="s">
        <v>259</v>
      </c>
      <c r="J1109" s="11" t="s">
        <v>261</v>
      </c>
      <c r="K1109" s="11" t="s">
        <v>3037</v>
      </c>
      <c r="L1109" s="11">
        <v>2</v>
      </c>
    </row>
    <row r="1110" spans="1:12">
      <c r="A1110" s="11" t="s">
        <v>2112</v>
      </c>
      <c r="D1110" s="11" t="s">
        <v>260</v>
      </c>
      <c r="E1110" s="19" t="s">
        <v>2362</v>
      </c>
      <c r="F1110" s="10">
        <v>42036</v>
      </c>
      <c r="G1110" s="10">
        <v>44958</v>
      </c>
      <c r="H1110" s="11">
        <v>9</v>
      </c>
      <c r="I1110" s="20" t="s">
        <v>259</v>
      </c>
      <c r="J1110" s="11" t="s">
        <v>261</v>
      </c>
      <c r="K1110" s="11" t="s">
        <v>3037</v>
      </c>
      <c r="L1110" s="11">
        <v>2</v>
      </c>
    </row>
    <row r="1111" spans="1:12">
      <c r="A1111" s="11" t="s">
        <v>2113</v>
      </c>
      <c r="D1111" s="11" t="s">
        <v>260</v>
      </c>
      <c r="E1111" s="19" t="s">
        <v>2363</v>
      </c>
      <c r="F1111" s="10">
        <v>42036</v>
      </c>
      <c r="G1111" s="10">
        <v>44958</v>
      </c>
      <c r="H1111" s="11">
        <v>9</v>
      </c>
      <c r="I1111" s="20" t="s">
        <v>259</v>
      </c>
      <c r="J1111" s="11" t="s">
        <v>261</v>
      </c>
      <c r="K1111" s="11" t="s">
        <v>3037</v>
      </c>
      <c r="L1111" s="11">
        <v>2</v>
      </c>
    </row>
    <row r="1112" spans="1:12">
      <c r="A1112" s="11" t="s">
        <v>2114</v>
      </c>
      <c r="D1112" s="11" t="s">
        <v>260</v>
      </c>
      <c r="E1112" s="19" t="s">
        <v>2364</v>
      </c>
      <c r="F1112" s="10">
        <v>42036</v>
      </c>
      <c r="G1112" s="10">
        <v>44958</v>
      </c>
      <c r="H1112" s="11">
        <v>9</v>
      </c>
      <c r="I1112" s="20" t="s">
        <v>259</v>
      </c>
      <c r="J1112" s="11" t="s">
        <v>261</v>
      </c>
      <c r="K1112" s="11" t="s">
        <v>3037</v>
      </c>
      <c r="L1112" s="11">
        <v>2</v>
      </c>
    </row>
    <row r="1113" spans="1:12">
      <c r="A1113" s="11" t="s">
        <v>2115</v>
      </c>
      <c r="D1113" s="11" t="s">
        <v>260</v>
      </c>
      <c r="E1113" s="19" t="s">
        <v>2365</v>
      </c>
      <c r="F1113" s="10">
        <v>42036</v>
      </c>
      <c r="G1113" s="10">
        <v>44958</v>
      </c>
      <c r="H1113" s="11">
        <v>9</v>
      </c>
      <c r="I1113" s="11" t="s">
        <v>313</v>
      </c>
      <c r="J1113" s="11" t="s">
        <v>314</v>
      </c>
      <c r="K1113" s="11" t="s">
        <v>3037</v>
      </c>
      <c r="L1113" s="11">
        <v>2</v>
      </c>
    </row>
    <row r="1114" spans="1:12">
      <c r="A1114" s="11" t="s">
        <v>2116</v>
      </c>
      <c r="D1114" s="11" t="s">
        <v>260</v>
      </c>
      <c r="E1114" s="19" t="s">
        <v>2366</v>
      </c>
      <c r="F1114" s="10">
        <v>42036</v>
      </c>
      <c r="G1114" s="10">
        <v>44958</v>
      </c>
      <c r="H1114" s="11">
        <v>9</v>
      </c>
      <c r="I1114" s="11" t="s">
        <v>313</v>
      </c>
      <c r="J1114" s="11" t="s">
        <v>314</v>
      </c>
      <c r="K1114" s="11" t="s">
        <v>3037</v>
      </c>
      <c r="L1114" s="11">
        <v>2</v>
      </c>
    </row>
    <row r="1115" spans="1:12">
      <c r="A1115" s="11" t="s">
        <v>2117</v>
      </c>
      <c r="D1115" s="11" t="s">
        <v>260</v>
      </c>
      <c r="E1115" s="19" t="s">
        <v>2367</v>
      </c>
      <c r="F1115" s="10">
        <v>42036</v>
      </c>
      <c r="G1115" s="10">
        <v>44958</v>
      </c>
      <c r="H1115" s="11">
        <v>9</v>
      </c>
      <c r="I1115" s="11" t="s">
        <v>313</v>
      </c>
      <c r="J1115" s="11" t="s">
        <v>314</v>
      </c>
      <c r="K1115" s="11" t="s">
        <v>3037</v>
      </c>
      <c r="L1115" s="11">
        <v>2</v>
      </c>
    </row>
    <row r="1116" spans="1:12">
      <c r="A1116" s="11" t="s">
        <v>2118</v>
      </c>
      <c r="D1116" s="11" t="s">
        <v>260</v>
      </c>
      <c r="E1116" s="19" t="s">
        <v>2368</v>
      </c>
      <c r="F1116" s="10">
        <v>42036</v>
      </c>
      <c r="G1116" s="10">
        <v>44958</v>
      </c>
      <c r="H1116" s="11">
        <v>9</v>
      </c>
      <c r="I1116" s="20" t="s">
        <v>259</v>
      </c>
      <c r="J1116" s="11" t="s">
        <v>261</v>
      </c>
      <c r="K1116" s="11" t="s">
        <v>3037</v>
      </c>
      <c r="L1116" s="11">
        <v>2</v>
      </c>
    </row>
    <row r="1117" spans="1:12">
      <c r="A1117" s="11" t="s">
        <v>2119</v>
      </c>
      <c r="D1117" s="11" t="s">
        <v>260</v>
      </c>
      <c r="E1117" s="19" t="s">
        <v>2369</v>
      </c>
      <c r="F1117" s="10">
        <v>42036</v>
      </c>
      <c r="G1117" s="10">
        <v>44958</v>
      </c>
      <c r="H1117" s="11">
        <v>9</v>
      </c>
      <c r="I1117" s="20" t="s">
        <v>259</v>
      </c>
      <c r="J1117" s="11" t="s">
        <v>261</v>
      </c>
      <c r="K1117" s="11" t="s">
        <v>3037</v>
      </c>
      <c r="L1117" s="11">
        <v>2</v>
      </c>
    </row>
    <row r="1118" spans="1:12">
      <c r="A1118" s="11" t="s">
        <v>2120</v>
      </c>
      <c r="D1118" s="11" t="s">
        <v>260</v>
      </c>
      <c r="E1118" s="19" t="s">
        <v>2370</v>
      </c>
      <c r="F1118" s="10">
        <v>42036</v>
      </c>
      <c r="G1118" s="10">
        <v>44958</v>
      </c>
      <c r="H1118" s="11">
        <v>9</v>
      </c>
      <c r="I1118" s="20" t="s">
        <v>259</v>
      </c>
      <c r="J1118" s="11" t="s">
        <v>261</v>
      </c>
      <c r="K1118" s="11" t="s">
        <v>3037</v>
      </c>
      <c r="L1118" s="11">
        <v>2</v>
      </c>
    </row>
    <row r="1119" spans="1:12">
      <c r="A1119" s="11" t="s">
        <v>2121</v>
      </c>
      <c r="D1119" s="11" t="s">
        <v>260</v>
      </c>
      <c r="E1119" s="19" t="s">
        <v>2371</v>
      </c>
      <c r="F1119" s="10">
        <v>42036</v>
      </c>
      <c r="G1119" s="10">
        <v>44958</v>
      </c>
      <c r="H1119" s="11">
        <v>9</v>
      </c>
      <c r="I1119" s="20" t="s">
        <v>259</v>
      </c>
      <c r="J1119" s="11" t="s">
        <v>261</v>
      </c>
      <c r="K1119" s="11" t="s">
        <v>3037</v>
      </c>
      <c r="L1119" s="11">
        <v>2</v>
      </c>
    </row>
    <row r="1120" spans="1:12">
      <c r="A1120" s="11" t="s">
        <v>2122</v>
      </c>
      <c r="D1120" s="11" t="s">
        <v>260</v>
      </c>
      <c r="E1120" s="19" t="s">
        <v>2372</v>
      </c>
      <c r="F1120" s="10">
        <v>42036</v>
      </c>
      <c r="G1120" s="10">
        <v>44958</v>
      </c>
      <c r="H1120" s="11">
        <v>9</v>
      </c>
      <c r="I1120" s="20" t="s">
        <v>259</v>
      </c>
      <c r="J1120" s="11" t="s">
        <v>261</v>
      </c>
      <c r="K1120" s="11" t="s">
        <v>3037</v>
      </c>
      <c r="L1120" s="11">
        <v>2</v>
      </c>
    </row>
    <row r="1121" spans="1:12">
      <c r="A1121" s="11" t="s">
        <v>2123</v>
      </c>
      <c r="D1121" s="11" t="s">
        <v>260</v>
      </c>
      <c r="E1121" s="19" t="s">
        <v>2373</v>
      </c>
      <c r="F1121" s="10">
        <v>42036</v>
      </c>
      <c r="G1121" s="10">
        <v>44958</v>
      </c>
      <c r="H1121" s="11">
        <v>9</v>
      </c>
      <c r="I1121" s="20" t="s">
        <v>259</v>
      </c>
      <c r="J1121" s="11" t="s">
        <v>261</v>
      </c>
      <c r="K1121" s="11" t="s">
        <v>3037</v>
      </c>
      <c r="L1121" s="11">
        <v>2</v>
      </c>
    </row>
    <row r="1122" spans="1:12">
      <c r="A1122" s="11" t="s">
        <v>2124</v>
      </c>
      <c r="D1122" s="11" t="s">
        <v>260</v>
      </c>
      <c r="E1122" s="19" t="s">
        <v>2374</v>
      </c>
      <c r="F1122" s="10">
        <v>42036</v>
      </c>
      <c r="G1122" s="10">
        <v>44958</v>
      </c>
      <c r="H1122" s="11">
        <v>9</v>
      </c>
      <c r="I1122" s="20" t="s">
        <v>259</v>
      </c>
      <c r="J1122" s="11" t="s">
        <v>261</v>
      </c>
      <c r="K1122" s="11" t="s">
        <v>3037</v>
      </c>
      <c r="L1122" s="11">
        <v>2</v>
      </c>
    </row>
    <row r="1123" spans="1:12">
      <c r="A1123" s="11" t="s">
        <v>2125</v>
      </c>
      <c r="D1123" s="11" t="s">
        <v>260</v>
      </c>
      <c r="E1123" s="19" t="s">
        <v>2375</v>
      </c>
      <c r="F1123" s="10">
        <v>42036</v>
      </c>
      <c r="G1123" s="10">
        <v>44958</v>
      </c>
      <c r="H1123" s="11">
        <v>9</v>
      </c>
      <c r="I1123" s="20" t="s">
        <v>259</v>
      </c>
      <c r="J1123" s="11" t="s">
        <v>261</v>
      </c>
      <c r="K1123" s="11" t="s">
        <v>3037</v>
      </c>
      <c r="L1123" s="11">
        <v>2</v>
      </c>
    </row>
    <row r="1124" spans="1:12">
      <c r="A1124" s="11" t="s">
        <v>2126</v>
      </c>
      <c r="D1124" s="11" t="s">
        <v>260</v>
      </c>
      <c r="E1124" s="19" t="s">
        <v>2376</v>
      </c>
      <c r="F1124" s="10">
        <v>42036</v>
      </c>
      <c r="G1124" s="10">
        <v>44958</v>
      </c>
      <c r="H1124" s="11">
        <v>9</v>
      </c>
      <c r="I1124" s="20" t="s">
        <v>259</v>
      </c>
      <c r="J1124" s="11" t="s">
        <v>261</v>
      </c>
      <c r="K1124" s="11" t="s">
        <v>3037</v>
      </c>
      <c r="L1124" s="11">
        <v>2</v>
      </c>
    </row>
    <row r="1125" spans="1:12">
      <c r="A1125" s="11" t="s">
        <v>2127</v>
      </c>
      <c r="D1125" s="11" t="s">
        <v>260</v>
      </c>
      <c r="E1125" s="19" t="s">
        <v>2377</v>
      </c>
      <c r="F1125" s="10">
        <v>42036</v>
      </c>
      <c r="G1125" s="10">
        <v>44958</v>
      </c>
      <c r="H1125" s="11">
        <v>9</v>
      </c>
      <c r="I1125" s="20" t="s">
        <v>259</v>
      </c>
      <c r="J1125" s="11" t="s">
        <v>261</v>
      </c>
      <c r="K1125" s="11" t="s">
        <v>3037</v>
      </c>
      <c r="L1125" s="11">
        <v>2</v>
      </c>
    </row>
    <row r="1126" spans="1:12">
      <c r="A1126" s="11" t="s">
        <v>2128</v>
      </c>
      <c r="D1126" s="11" t="s">
        <v>260</v>
      </c>
      <c r="E1126" s="19" t="s">
        <v>2378</v>
      </c>
      <c r="F1126" s="10">
        <v>42036</v>
      </c>
      <c r="G1126" s="10">
        <v>44958</v>
      </c>
      <c r="H1126" s="11">
        <v>9</v>
      </c>
      <c r="I1126" s="20" t="s">
        <v>259</v>
      </c>
      <c r="J1126" s="11" t="s">
        <v>261</v>
      </c>
      <c r="K1126" s="11" t="s">
        <v>3037</v>
      </c>
      <c r="L1126" s="11">
        <v>2</v>
      </c>
    </row>
    <row r="1127" spans="1:12">
      <c r="A1127" s="11" t="s">
        <v>2129</v>
      </c>
      <c r="D1127" s="11" t="s">
        <v>260</v>
      </c>
      <c r="E1127" s="19" t="s">
        <v>2379</v>
      </c>
      <c r="F1127" s="10">
        <v>42036</v>
      </c>
      <c r="G1127" s="10">
        <v>44958</v>
      </c>
      <c r="H1127" s="11">
        <v>9</v>
      </c>
      <c r="I1127" s="20" t="s">
        <v>259</v>
      </c>
      <c r="J1127" s="11" t="s">
        <v>261</v>
      </c>
      <c r="K1127" s="11" t="s">
        <v>3037</v>
      </c>
      <c r="L1127" s="11">
        <v>2</v>
      </c>
    </row>
    <row r="1128" spans="1:12">
      <c r="A1128" s="11" t="s">
        <v>2130</v>
      </c>
      <c r="D1128" s="11" t="s">
        <v>260</v>
      </c>
      <c r="E1128" s="19" t="s">
        <v>2380</v>
      </c>
      <c r="F1128" s="10">
        <v>42036</v>
      </c>
      <c r="G1128" s="10">
        <v>44958</v>
      </c>
      <c r="H1128" s="11">
        <v>9</v>
      </c>
      <c r="I1128" s="20" t="s">
        <v>259</v>
      </c>
      <c r="J1128" s="11" t="s">
        <v>261</v>
      </c>
      <c r="K1128" s="11" t="s">
        <v>3037</v>
      </c>
      <c r="L1128" s="11">
        <v>2</v>
      </c>
    </row>
    <row r="1129" spans="1:12">
      <c r="A1129" s="11" t="s">
        <v>2131</v>
      </c>
      <c r="D1129" s="11" t="s">
        <v>260</v>
      </c>
      <c r="E1129" s="19" t="s">
        <v>2381</v>
      </c>
      <c r="F1129" s="10">
        <v>42036</v>
      </c>
      <c r="G1129" s="10">
        <v>44958</v>
      </c>
      <c r="H1129" s="11">
        <v>9</v>
      </c>
      <c r="I1129" s="20" t="s">
        <v>259</v>
      </c>
      <c r="J1129" s="11" t="s">
        <v>261</v>
      </c>
      <c r="K1129" s="11" t="s">
        <v>3037</v>
      </c>
      <c r="L1129" s="11">
        <v>2</v>
      </c>
    </row>
    <row r="1130" spans="1:12">
      <c r="A1130" s="11" t="s">
        <v>2132</v>
      </c>
      <c r="D1130" s="11" t="s">
        <v>260</v>
      </c>
      <c r="E1130" s="19" t="s">
        <v>2382</v>
      </c>
      <c r="F1130" s="10">
        <v>42036</v>
      </c>
      <c r="G1130" s="10">
        <v>44958</v>
      </c>
      <c r="H1130" s="11">
        <v>9</v>
      </c>
      <c r="I1130" s="20" t="s">
        <v>259</v>
      </c>
      <c r="J1130" s="11" t="s">
        <v>261</v>
      </c>
      <c r="K1130" s="11" t="s">
        <v>3037</v>
      </c>
      <c r="L1130" s="11">
        <v>2</v>
      </c>
    </row>
    <row r="1131" spans="1:12">
      <c r="A1131" s="11" t="s">
        <v>2133</v>
      </c>
      <c r="D1131" s="11" t="s">
        <v>260</v>
      </c>
      <c r="E1131" s="19" t="s">
        <v>2383</v>
      </c>
      <c r="F1131" s="10">
        <v>42036</v>
      </c>
      <c r="G1131" s="10">
        <v>44958</v>
      </c>
      <c r="H1131" s="11">
        <v>9</v>
      </c>
      <c r="I1131" s="20" t="s">
        <v>259</v>
      </c>
      <c r="J1131" s="11" t="s">
        <v>261</v>
      </c>
      <c r="K1131" s="11" t="s">
        <v>3037</v>
      </c>
      <c r="L1131" s="11">
        <v>2</v>
      </c>
    </row>
    <row r="1132" spans="1:12">
      <c r="A1132" s="11" t="s">
        <v>2134</v>
      </c>
      <c r="D1132" s="11" t="s">
        <v>260</v>
      </c>
      <c r="E1132" s="19" t="s">
        <v>2384</v>
      </c>
      <c r="F1132" s="10">
        <v>42036</v>
      </c>
      <c r="G1132" s="10">
        <v>44958</v>
      </c>
      <c r="H1132" s="11">
        <v>9</v>
      </c>
      <c r="I1132" s="20" t="s">
        <v>259</v>
      </c>
      <c r="J1132" s="11" t="s">
        <v>261</v>
      </c>
      <c r="K1132" s="11" t="s">
        <v>3037</v>
      </c>
      <c r="L1132" s="11">
        <v>2</v>
      </c>
    </row>
    <row r="1133" spans="1:12">
      <c r="A1133" s="11" t="s">
        <v>2135</v>
      </c>
      <c r="D1133" s="11" t="s">
        <v>260</v>
      </c>
      <c r="E1133" s="19" t="s">
        <v>2385</v>
      </c>
      <c r="F1133" s="10">
        <v>42036</v>
      </c>
      <c r="G1133" s="10">
        <v>44958</v>
      </c>
      <c r="H1133" s="11">
        <v>9</v>
      </c>
      <c r="I1133" s="20" t="s">
        <v>259</v>
      </c>
      <c r="J1133" s="11" t="s">
        <v>261</v>
      </c>
      <c r="K1133" s="11" t="s">
        <v>3037</v>
      </c>
      <c r="L1133" s="11">
        <v>2</v>
      </c>
    </row>
    <row r="1134" spans="1:12">
      <c r="A1134" s="11" t="s">
        <v>2136</v>
      </c>
      <c r="D1134" s="11" t="s">
        <v>260</v>
      </c>
      <c r="E1134" s="19" t="s">
        <v>2386</v>
      </c>
      <c r="F1134" s="10">
        <v>42036</v>
      </c>
      <c r="G1134" s="10">
        <v>44958</v>
      </c>
      <c r="H1134" s="11">
        <v>9</v>
      </c>
      <c r="I1134" s="20" t="s">
        <v>259</v>
      </c>
      <c r="J1134" s="11" t="s">
        <v>261</v>
      </c>
      <c r="K1134" s="11" t="s">
        <v>3037</v>
      </c>
      <c r="L1134" s="11">
        <v>2</v>
      </c>
    </row>
    <row r="1135" spans="1:12">
      <c r="A1135" s="11" t="s">
        <v>2137</v>
      </c>
      <c r="D1135" s="11" t="s">
        <v>260</v>
      </c>
      <c r="E1135" s="19" t="s">
        <v>2387</v>
      </c>
      <c r="F1135" s="10">
        <v>42036</v>
      </c>
      <c r="G1135" s="10">
        <v>44958</v>
      </c>
      <c r="H1135" s="11">
        <v>9</v>
      </c>
      <c r="I1135" s="20" t="s">
        <v>259</v>
      </c>
      <c r="J1135" s="11" t="s">
        <v>261</v>
      </c>
      <c r="K1135" s="11" t="s">
        <v>3037</v>
      </c>
      <c r="L1135" s="11">
        <v>2</v>
      </c>
    </row>
    <row r="1136" spans="1:12">
      <c r="A1136" s="11" t="s">
        <v>2138</v>
      </c>
      <c r="D1136" s="11" t="s">
        <v>260</v>
      </c>
      <c r="E1136" s="19" t="s">
        <v>2388</v>
      </c>
      <c r="F1136" s="10">
        <v>42036</v>
      </c>
      <c r="G1136" s="10">
        <v>44958</v>
      </c>
      <c r="H1136" s="11">
        <v>9</v>
      </c>
      <c r="I1136" s="20" t="s">
        <v>259</v>
      </c>
      <c r="J1136" s="11" t="s">
        <v>261</v>
      </c>
      <c r="K1136" s="11" t="s">
        <v>3037</v>
      </c>
      <c r="L1136" s="11">
        <v>2</v>
      </c>
    </row>
    <row r="1137" spans="1:12">
      <c r="A1137" s="11" t="s">
        <v>2139</v>
      </c>
      <c r="D1137" s="11" t="s">
        <v>260</v>
      </c>
      <c r="E1137" s="19" t="s">
        <v>2389</v>
      </c>
      <c r="F1137" s="10">
        <v>42036</v>
      </c>
      <c r="G1137" s="10">
        <v>44958</v>
      </c>
      <c r="H1137" s="11">
        <v>9</v>
      </c>
      <c r="I1137" s="20" t="s">
        <v>259</v>
      </c>
      <c r="J1137" s="11" t="s">
        <v>261</v>
      </c>
      <c r="K1137" s="11" t="s">
        <v>3037</v>
      </c>
      <c r="L1137" s="11">
        <v>2</v>
      </c>
    </row>
    <row r="1138" spans="1:12">
      <c r="A1138" s="11" t="s">
        <v>2140</v>
      </c>
      <c r="D1138" s="11" t="s">
        <v>260</v>
      </c>
      <c r="E1138" s="19" t="s">
        <v>2390</v>
      </c>
      <c r="F1138" s="10">
        <v>42036</v>
      </c>
      <c r="G1138" s="10">
        <v>44958</v>
      </c>
      <c r="H1138" s="11">
        <v>9</v>
      </c>
      <c r="I1138" s="20" t="s">
        <v>259</v>
      </c>
      <c r="J1138" s="11" t="s">
        <v>261</v>
      </c>
      <c r="K1138" s="11" t="s">
        <v>3037</v>
      </c>
      <c r="L1138" s="11">
        <v>2</v>
      </c>
    </row>
    <row r="1139" spans="1:12">
      <c r="A1139" s="11" t="s">
        <v>2141</v>
      </c>
      <c r="D1139" s="11" t="s">
        <v>260</v>
      </c>
      <c r="E1139" s="19" t="s">
        <v>2391</v>
      </c>
      <c r="F1139" s="10">
        <v>42036</v>
      </c>
      <c r="G1139" s="10">
        <v>44958</v>
      </c>
      <c r="H1139" s="11">
        <v>9</v>
      </c>
      <c r="I1139" s="20" t="s">
        <v>259</v>
      </c>
      <c r="J1139" s="11" t="s">
        <v>261</v>
      </c>
      <c r="K1139" s="11" t="s">
        <v>3037</v>
      </c>
      <c r="L1139" s="11">
        <v>2</v>
      </c>
    </row>
    <row r="1140" spans="1:12">
      <c r="A1140" s="11" t="s">
        <v>2142</v>
      </c>
      <c r="D1140" s="11" t="s">
        <v>260</v>
      </c>
      <c r="E1140" s="19" t="s">
        <v>2392</v>
      </c>
      <c r="F1140" s="10">
        <v>42036</v>
      </c>
      <c r="G1140" s="10">
        <v>44958</v>
      </c>
      <c r="H1140" s="11">
        <v>9</v>
      </c>
      <c r="I1140" s="20" t="s">
        <v>259</v>
      </c>
      <c r="J1140" s="11" t="s">
        <v>261</v>
      </c>
      <c r="K1140" s="11" t="s">
        <v>3037</v>
      </c>
      <c r="L1140" s="11">
        <v>2</v>
      </c>
    </row>
    <row r="1141" spans="1:12">
      <c r="A1141" s="11" t="s">
        <v>2143</v>
      </c>
      <c r="D1141" s="11" t="s">
        <v>260</v>
      </c>
      <c r="E1141" s="19" t="s">
        <v>2393</v>
      </c>
      <c r="F1141" s="10">
        <v>42036</v>
      </c>
      <c r="G1141" s="10">
        <v>44958</v>
      </c>
      <c r="H1141" s="11">
        <v>9</v>
      </c>
      <c r="I1141" s="20" t="s">
        <v>259</v>
      </c>
      <c r="J1141" s="11" t="s">
        <v>261</v>
      </c>
      <c r="K1141" s="11" t="s">
        <v>3037</v>
      </c>
      <c r="L1141" s="11">
        <v>2</v>
      </c>
    </row>
    <row r="1142" spans="1:12">
      <c r="A1142" s="11" t="s">
        <v>2144</v>
      </c>
      <c r="D1142" s="11" t="s">
        <v>260</v>
      </c>
      <c r="E1142" s="19" t="s">
        <v>2394</v>
      </c>
      <c r="F1142" s="10">
        <v>42036</v>
      </c>
      <c r="G1142" s="10">
        <v>44958</v>
      </c>
      <c r="H1142" s="11">
        <v>9</v>
      </c>
      <c r="I1142" s="20" t="s">
        <v>259</v>
      </c>
      <c r="J1142" s="11" t="s">
        <v>261</v>
      </c>
      <c r="K1142" s="11" t="s">
        <v>3037</v>
      </c>
      <c r="L1142" s="11">
        <v>2</v>
      </c>
    </row>
    <row r="1143" spans="1:12">
      <c r="A1143" s="11" t="s">
        <v>2145</v>
      </c>
      <c r="D1143" s="11" t="s">
        <v>260</v>
      </c>
      <c r="E1143" s="19" t="s">
        <v>2395</v>
      </c>
      <c r="F1143" s="10">
        <v>42036</v>
      </c>
      <c r="G1143" s="10">
        <v>44958</v>
      </c>
      <c r="H1143" s="11">
        <v>9</v>
      </c>
      <c r="I1143" s="20" t="s">
        <v>259</v>
      </c>
      <c r="J1143" s="11" t="s">
        <v>261</v>
      </c>
      <c r="K1143" s="11" t="s">
        <v>3037</v>
      </c>
      <c r="L1143" s="11">
        <v>2</v>
      </c>
    </row>
    <row r="1144" spans="1:12">
      <c r="A1144" s="11" t="s">
        <v>2146</v>
      </c>
      <c r="D1144" s="11" t="s">
        <v>260</v>
      </c>
      <c r="E1144" s="19" t="s">
        <v>2396</v>
      </c>
      <c r="F1144" s="10">
        <v>42036</v>
      </c>
      <c r="G1144" s="10">
        <v>44958</v>
      </c>
      <c r="H1144" s="11">
        <v>9</v>
      </c>
      <c r="I1144" s="20" t="s">
        <v>259</v>
      </c>
      <c r="J1144" s="11" t="s">
        <v>261</v>
      </c>
      <c r="K1144" s="11" t="s">
        <v>3037</v>
      </c>
      <c r="L1144" s="11">
        <v>2</v>
      </c>
    </row>
    <row r="1145" spans="1:12">
      <c r="A1145" s="11" t="s">
        <v>2147</v>
      </c>
      <c r="D1145" s="11" t="s">
        <v>260</v>
      </c>
      <c r="E1145" s="19" t="s">
        <v>2397</v>
      </c>
      <c r="F1145" s="10">
        <v>42036</v>
      </c>
      <c r="G1145" s="10">
        <v>44958</v>
      </c>
      <c r="H1145" s="11">
        <v>9</v>
      </c>
      <c r="I1145" s="20" t="s">
        <v>259</v>
      </c>
      <c r="J1145" s="11" t="s">
        <v>261</v>
      </c>
      <c r="K1145" s="11" t="s">
        <v>3037</v>
      </c>
      <c r="L1145" s="11">
        <v>2</v>
      </c>
    </row>
    <row r="1146" spans="1:12">
      <c r="A1146" s="11" t="s">
        <v>2148</v>
      </c>
      <c r="D1146" s="11" t="s">
        <v>260</v>
      </c>
      <c r="E1146" s="19" t="s">
        <v>2398</v>
      </c>
      <c r="F1146" s="10">
        <v>42036</v>
      </c>
      <c r="G1146" s="10">
        <v>44958</v>
      </c>
      <c r="H1146" s="11">
        <v>9</v>
      </c>
      <c r="I1146" s="20" t="s">
        <v>259</v>
      </c>
      <c r="J1146" s="11" t="s">
        <v>261</v>
      </c>
      <c r="K1146" s="11" t="s">
        <v>3037</v>
      </c>
      <c r="L1146" s="11">
        <v>2</v>
      </c>
    </row>
    <row r="1147" spans="1:12">
      <c r="A1147" s="11" t="s">
        <v>2149</v>
      </c>
      <c r="D1147" s="11" t="s">
        <v>260</v>
      </c>
      <c r="E1147" s="19" t="s">
        <v>2399</v>
      </c>
      <c r="F1147" s="10">
        <v>42036</v>
      </c>
      <c r="G1147" s="10">
        <v>44958</v>
      </c>
      <c r="H1147" s="11">
        <v>9</v>
      </c>
      <c r="I1147" s="20" t="s">
        <v>259</v>
      </c>
      <c r="J1147" s="11" t="s">
        <v>261</v>
      </c>
      <c r="K1147" s="11" t="s">
        <v>3037</v>
      </c>
      <c r="L1147" s="11">
        <v>2</v>
      </c>
    </row>
    <row r="1148" spans="1:12">
      <c r="A1148" s="11" t="s">
        <v>2150</v>
      </c>
      <c r="D1148" s="11" t="s">
        <v>260</v>
      </c>
      <c r="E1148" s="19" t="s">
        <v>2400</v>
      </c>
      <c r="F1148" s="10">
        <v>42036</v>
      </c>
      <c r="G1148" s="10">
        <v>44958</v>
      </c>
      <c r="H1148" s="11">
        <v>9</v>
      </c>
      <c r="I1148" s="20" t="s">
        <v>259</v>
      </c>
      <c r="J1148" s="11" t="s">
        <v>261</v>
      </c>
      <c r="K1148" s="11" t="s">
        <v>3037</v>
      </c>
      <c r="L1148" s="11">
        <v>2</v>
      </c>
    </row>
    <row r="1149" spans="1:12">
      <c r="A1149" s="11" t="s">
        <v>2151</v>
      </c>
      <c r="D1149" s="11" t="s">
        <v>260</v>
      </c>
      <c r="E1149" s="19" t="s">
        <v>2401</v>
      </c>
      <c r="F1149" s="10">
        <v>42036</v>
      </c>
      <c r="G1149" s="10">
        <v>44958</v>
      </c>
      <c r="H1149" s="11">
        <v>9</v>
      </c>
      <c r="I1149" s="20" t="s">
        <v>259</v>
      </c>
      <c r="J1149" s="11" t="s">
        <v>261</v>
      </c>
      <c r="K1149" s="11" t="s">
        <v>3037</v>
      </c>
      <c r="L1149" s="11">
        <v>2</v>
      </c>
    </row>
    <row r="1150" spans="1:12">
      <c r="A1150" s="11" t="s">
        <v>2152</v>
      </c>
      <c r="D1150" s="11" t="s">
        <v>260</v>
      </c>
      <c r="E1150" s="19" t="s">
        <v>2402</v>
      </c>
      <c r="F1150" s="10">
        <v>42036</v>
      </c>
      <c r="G1150" s="10">
        <v>44958</v>
      </c>
      <c r="H1150" s="11">
        <v>9</v>
      </c>
      <c r="I1150" s="20" t="s">
        <v>259</v>
      </c>
      <c r="J1150" s="11" t="s">
        <v>261</v>
      </c>
      <c r="K1150" s="11" t="s">
        <v>3037</v>
      </c>
      <c r="L1150" s="11">
        <v>2</v>
      </c>
    </row>
    <row r="1151" spans="1:12">
      <c r="A1151" s="11" t="s">
        <v>2153</v>
      </c>
      <c r="D1151" s="11" t="s">
        <v>260</v>
      </c>
      <c r="E1151" s="19" t="s">
        <v>2403</v>
      </c>
      <c r="F1151" s="10">
        <v>42036</v>
      </c>
      <c r="G1151" s="10">
        <v>44958</v>
      </c>
      <c r="H1151" s="11">
        <v>9</v>
      </c>
      <c r="I1151" s="20" t="s">
        <v>259</v>
      </c>
      <c r="J1151" s="11" t="s">
        <v>261</v>
      </c>
      <c r="K1151" s="11" t="s">
        <v>3037</v>
      </c>
      <c r="L1151" s="11">
        <v>2</v>
      </c>
    </row>
    <row r="1152" spans="1:12">
      <c r="A1152" s="11" t="s">
        <v>2154</v>
      </c>
      <c r="D1152" s="11" t="s">
        <v>260</v>
      </c>
      <c r="E1152" s="19" t="s">
        <v>2404</v>
      </c>
      <c r="F1152" s="10">
        <v>42036</v>
      </c>
      <c r="G1152" s="10">
        <v>44958</v>
      </c>
      <c r="H1152" s="11">
        <v>9</v>
      </c>
      <c r="I1152" s="20" t="s">
        <v>259</v>
      </c>
      <c r="J1152" s="11" t="s">
        <v>261</v>
      </c>
      <c r="K1152" s="11" t="s">
        <v>3037</v>
      </c>
      <c r="L1152" s="11">
        <v>2</v>
      </c>
    </row>
    <row r="1153" spans="1:12">
      <c r="A1153" s="11" t="s">
        <v>2155</v>
      </c>
      <c r="D1153" s="11" t="s">
        <v>260</v>
      </c>
      <c r="E1153" s="19" t="s">
        <v>2405</v>
      </c>
      <c r="F1153" s="10">
        <v>42036</v>
      </c>
      <c r="G1153" s="10">
        <v>44958</v>
      </c>
      <c r="H1153" s="11">
        <v>9</v>
      </c>
      <c r="I1153" s="20" t="s">
        <v>259</v>
      </c>
      <c r="J1153" s="11" t="s">
        <v>261</v>
      </c>
      <c r="K1153" s="11" t="s">
        <v>3037</v>
      </c>
      <c r="L1153" s="11">
        <v>2</v>
      </c>
    </row>
    <row r="1154" spans="1:12">
      <c r="A1154" s="11" t="s">
        <v>2156</v>
      </c>
      <c r="D1154" s="11" t="s">
        <v>260</v>
      </c>
      <c r="E1154" s="19" t="s">
        <v>2406</v>
      </c>
      <c r="F1154" s="10">
        <v>42036</v>
      </c>
      <c r="G1154" s="10">
        <v>44958</v>
      </c>
      <c r="H1154" s="11">
        <v>9</v>
      </c>
      <c r="I1154" s="20" t="s">
        <v>259</v>
      </c>
      <c r="J1154" s="11" t="s">
        <v>261</v>
      </c>
      <c r="K1154" s="11" t="s">
        <v>3037</v>
      </c>
      <c r="L1154" s="11">
        <v>2</v>
      </c>
    </row>
    <row r="1155" spans="1:12">
      <c r="A1155" s="11" t="s">
        <v>2157</v>
      </c>
      <c r="D1155" s="11" t="s">
        <v>260</v>
      </c>
      <c r="E1155" s="19" t="s">
        <v>2407</v>
      </c>
      <c r="F1155" s="10">
        <v>42036</v>
      </c>
      <c r="G1155" s="10">
        <v>44958</v>
      </c>
      <c r="H1155" s="11">
        <v>9</v>
      </c>
      <c r="I1155" s="20" t="s">
        <v>259</v>
      </c>
      <c r="J1155" s="11" t="s">
        <v>261</v>
      </c>
      <c r="K1155" s="11" t="s">
        <v>3037</v>
      </c>
      <c r="L1155" s="11">
        <v>2</v>
      </c>
    </row>
    <row r="1156" spans="1:12">
      <c r="A1156" s="11" t="s">
        <v>2158</v>
      </c>
      <c r="D1156" s="11" t="s">
        <v>260</v>
      </c>
      <c r="E1156" s="19" t="s">
        <v>2408</v>
      </c>
      <c r="F1156" s="10">
        <v>42036</v>
      </c>
      <c r="G1156" s="10">
        <v>44958</v>
      </c>
      <c r="H1156" s="11">
        <v>9</v>
      </c>
      <c r="I1156" s="20" t="s">
        <v>259</v>
      </c>
      <c r="J1156" s="11" t="s">
        <v>261</v>
      </c>
      <c r="K1156" s="11" t="s">
        <v>3037</v>
      </c>
      <c r="L1156" s="11">
        <v>2</v>
      </c>
    </row>
    <row r="1157" spans="1:12">
      <c r="A1157" s="11" t="s">
        <v>2159</v>
      </c>
      <c r="D1157" s="11" t="s">
        <v>260</v>
      </c>
      <c r="E1157" s="19" t="s">
        <v>2409</v>
      </c>
      <c r="F1157" s="10">
        <v>42036</v>
      </c>
      <c r="G1157" s="10">
        <v>44958</v>
      </c>
      <c r="H1157" s="11">
        <v>9</v>
      </c>
      <c r="I1157" s="20" t="s">
        <v>259</v>
      </c>
      <c r="J1157" s="11" t="s">
        <v>261</v>
      </c>
      <c r="K1157" s="11" t="s">
        <v>3037</v>
      </c>
      <c r="L1157" s="11">
        <v>2</v>
      </c>
    </row>
    <row r="1158" spans="1:12">
      <c r="A1158" s="11" t="s">
        <v>2160</v>
      </c>
      <c r="D1158" s="11" t="s">
        <v>260</v>
      </c>
      <c r="E1158" s="19" t="s">
        <v>2410</v>
      </c>
      <c r="F1158" s="10">
        <v>42036</v>
      </c>
      <c r="G1158" s="10">
        <v>44958</v>
      </c>
      <c r="H1158" s="11">
        <v>9</v>
      </c>
      <c r="I1158" s="20" t="s">
        <v>259</v>
      </c>
      <c r="J1158" s="11" t="s">
        <v>261</v>
      </c>
      <c r="K1158" s="11" t="s">
        <v>3037</v>
      </c>
      <c r="L1158" s="11">
        <v>2</v>
      </c>
    </row>
    <row r="1159" spans="1:12">
      <c r="A1159" s="11" t="s">
        <v>2161</v>
      </c>
      <c r="D1159" s="11" t="s">
        <v>260</v>
      </c>
      <c r="E1159" s="19" t="s">
        <v>2411</v>
      </c>
      <c r="F1159" s="10">
        <v>42036</v>
      </c>
      <c r="G1159" s="10">
        <v>44958</v>
      </c>
      <c r="H1159" s="11">
        <v>9</v>
      </c>
      <c r="I1159" s="20" t="s">
        <v>259</v>
      </c>
      <c r="J1159" s="11" t="s">
        <v>261</v>
      </c>
      <c r="K1159" s="11" t="s">
        <v>3037</v>
      </c>
      <c r="L1159" s="11">
        <v>2</v>
      </c>
    </row>
    <row r="1160" spans="1:12">
      <c r="A1160" s="11" t="s">
        <v>2162</v>
      </c>
      <c r="D1160" s="11" t="s">
        <v>260</v>
      </c>
      <c r="E1160" s="19" t="s">
        <v>2412</v>
      </c>
      <c r="F1160" s="10">
        <v>42036</v>
      </c>
      <c r="G1160" s="10">
        <v>44958</v>
      </c>
      <c r="H1160" s="11">
        <v>9</v>
      </c>
      <c r="I1160" s="20" t="s">
        <v>259</v>
      </c>
      <c r="J1160" s="11" t="s">
        <v>261</v>
      </c>
      <c r="K1160" s="11" t="s">
        <v>3037</v>
      </c>
      <c r="L1160" s="11">
        <v>2</v>
      </c>
    </row>
    <row r="1161" spans="1:12">
      <c r="A1161" s="11" t="s">
        <v>2163</v>
      </c>
      <c r="D1161" s="11" t="s">
        <v>260</v>
      </c>
      <c r="E1161" s="19" t="s">
        <v>2413</v>
      </c>
      <c r="F1161" s="10">
        <v>42036</v>
      </c>
      <c r="G1161" s="10">
        <v>44958</v>
      </c>
      <c r="H1161" s="11">
        <v>9</v>
      </c>
      <c r="I1161" s="20" t="s">
        <v>259</v>
      </c>
      <c r="J1161" s="11" t="s">
        <v>261</v>
      </c>
      <c r="K1161" s="11" t="s">
        <v>3037</v>
      </c>
      <c r="L1161" s="11">
        <v>2</v>
      </c>
    </row>
    <row r="1162" spans="1:12">
      <c r="A1162" s="11" t="s">
        <v>2164</v>
      </c>
      <c r="D1162" s="11" t="s">
        <v>260</v>
      </c>
      <c r="E1162" s="19" t="s">
        <v>2414</v>
      </c>
      <c r="F1162" s="10">
        <v>42036</v>
      </c>
      <c r="G1162" s="10">
        <v>44958</v>
      </c>
      <c r="H1162" s="11">
        <v>9</v>
      </c>
      <c r="I1162" s="20" t="s">
        <v>259</v>
      </c>
      <c r="J1162" s="11" t="s">
        <v>261</v>
      </c>
      <c r="K1162" s="11" t="s">
        <v>3037</v>
      </c>
      <c r="L1162" s="11">
        <v>2</v>
      </c>
    </row>
    <row r="1163" spans="1:12">
      <c r="A1163" s="11" t="s">
        <v>2165</v>
      </c>
      <c r="D1163" s="11" t="s">
        <v>260</v>
      </c>
      <c r="E1163" s="19" t="s">
        <v>2415</v>
      </c>
      <c r="F1163" s="10">
        <v>42036</v>
      </c>
      <c r="G1163" s="10">
        <v>44958</v>
      </c>
      <c r="H1163" s="11">
        <v>9</v>
      </c>
      <c r="I1163" s="20" t="s">
        <v>259</v>
      </c>
      <c r="J1163" s="11" t="s">
        <v>261</v>
      </c>
      <c r="K1163" s="11" t="s">
        <v>3037</v>
      </c>
      <c r="L1163" s="11">
        <v>2</v>
      </c>
    </row>
    <row r="1164" spans="1:12">
      <c r="A1164" s="11" t="s">
        <v>2166</v>
      </c>
      <c r="D1164" s="11" t="s">
        <v>260</v>
      </c>
      <c r="E1164" s="19" t="s">
        <v>2416</v>
      </c>
      <c r="F1164" s="10">
        <v>42036</v>
      </c>
      <c r="G1164" s="10">
        <v>44958</v>
      </c>
      <c r="H1164" s="11">
        <v>9</v>
      </c>
      <c r="I1164" s="20" t="s">
        <v>259</v>
      </c>
      <c r="J1164" s="11" t="s">
        <v>261</v>
      </c>
      <c r="K1164" s="11" t="s">
        <v>3037</v>
      </c>
      <c r="L1164" s="11">
        <v>2</v>
      </c>
    </row>
    <row r="1165" spans="1:12">
      <c r="A1165" s="11" t="s">
        <v>2167</v>
      </c>
      <c r="D1165" s="11" t="s">
        <v>260</v>
      </c>
      <c r="E1165" s="19" t="s">
        <v>2417</v>
      </c>
      <c r="F1165" s="10">
        <v>42036</v>
      </c>
      <c r="G1165" s="10">
        <v>44958</v>
      </c>
      <c r="H1165" s="11">
        <v>9</v>
      </c>
      <c r="I1165" s="20" t="s">
        <v>259</v>
      </c>
      <c r="J1165" s="11" t="s">
        <v>261</v>
      </c>
      <c r="K1165" s="11" t="s">
        <v>3037</v>
      </c>
      <c r="L1165" s="11">
        <v>2</v>
      </c>
    </row>
    <row r="1166" spans="1:12">
      <c r="A1166" s="11" t="s">
        <v>2168</v>
      </c>
      <c r="D1166" s="11" t="s">
        <v>260</v>
      </c>
      <c r="E1166" s="19" t="s">
        <v>2418</v>
      </c>
      <c r="F1166" s="10">
        <v>42036</v>
      </c>
      <c r="G1166" s="10">
        <v>44958</v>
      </c>
      <c r="H1166" s="11">
        <v>9</v>
      </c>
      <c r="I1166" s="20" t="s">
        <v>259</v>
      </c>
      <c r="J1166" s="11" t="s">
        <v>261</v>
      </c>
      <c r="K1166" s="11" t="s">
        <v>3037</v>
      </c>
      <c r="L1166" s="11">
        <v>2</v>
      </c>
    </row>
    <row r="1167" spans="1:12">
      <c r="A1167" s="11" t="s">
        <v>2169</v>
      </c>
      <c r="D1167" s="11" t="s">
        <v>260</v>
      </c>
      <c r="E1167" s="19" t="s">
        <v>2419</v>
      </c>
      <c r="F1167" s="10">
        <v>42036</v>
      </c>
      <c r="G1167" s="10">
        <v>44958</v>
      </c>
      <c r="H1167" s="11">
        <v>9</v>
      </c>
      <c r="I1167" s="20" t="s">
        <v>259</v>
      </c>
      <c r="J1167" s="11" t="s">
        <v>261</v>
      </c>
      <c r="K1167" s="11" t="s">
        <v>3037</v>
      </c>
      <c r="L1167" s="11">
        <v>2</v>
      </c>
    </row>
    <row r="1168" spans="1:12">
      <c r="A1168" s="11" t="s">
        <v>2170</v>
      </c>
      <c r="D1168" s="11" t="s">
        <v>260</v>
      </c>
      <c r="E1168" s="19" t="s">
        <v>2420</v>
      </c>
      <c r="F1168" s="10">
        <v>42036</v>
      </c>
      <c r="G1168" s="10">
        <v>44958</v>
      </c>
      <c r="H1168" s="11">
        <v>9</v>
      </c>
      <c r="I1168" s="20" t="s">
        <v>259</v>
      </c>
      <c r="J1168" s="11" t="s">
        <v>261</v>
      </c>
      <c r="K1168" s="11" t="s">
        <v>3037</v>
      </c>
      <c r="L1168" s="11">
        <v>2</v>
      </c>
    </row>
    <row r="1169" spans="1:12">
      <c r="A1169" s="11" t="s">
        <v>2171</v>
      </c>
      <c r="D1169" s="11" t="s">
        <v>260</v>
      </c>
      <c r="E1169" s="19" t="s">
        <v>2421</v>
      </c>
      <c r="F1169" s="10">
        <v>42036</v>
      </c>
      <c r="G1169" s="10">
        <v>44958</v>
      </c>
      <c r="H1169" s="11">
        <v>9</v>
      </c>
      <c r="I1169" s="20" t="s">
        <v>259</v>
      </c>
      <c r="J1169" s="11" t="s">
        <v>261</v>
      </c>
      <c r="K1169" s="11" t="s">
        <v>3037</v>
      </c>
      <c r="L1169" s="11">
        <v>2</v>
      </c>
    </row>
    <row r="1170" spans="1:12">
      <c r="A1170" s="11" t="s">
        <v>2172</v>
      </c>
      <c r="D1170" s="11" t="s">
        <v>260</v>
      </c>
      <c r="E1170" s="19" t="s">
        <v>2422</v>
      </c>
      <c r="F1170" s="10">
        <v>42036</v>
      </c>
      <c r="G1170" s="10">
        <v>44958</v>
      </c>
      <c r="H1170" s="11">
        <v>9</v>
      </c>
      <c r="I1170" s="20" t="s">
        <v>259</v>
      </c>
      <c r="J1170" s="11" t="s">
        <v>261</v>
      </c>
      <c r="K1170" s="11" t="s">
        <v>3037</v>
      </c>
      <c r="L1170" s="11">
        <v>2</v>
      </c>
    </row>
    <row r="1171" spans="1:12">
      <c r="A1171" s="11" t="s">
        <v>2173</v>
      </c>
      <c r="D1171" s="11" t="s">
        <v>260</v>
      </c>
      <c r="E1171" s="19" t="s">
        <v>2423</v>
      </c>
      <c r="F1171" s="10">
        <v>42036</v>
      </c>
      <c r="G1171" s="10">
        <v>44958</v>
      </c>
      <c r="H1171" s="11">
        <v>9</v>
      </c>
      <c r="I1171" s="20" t="s">
        <v>259</v>
      </c>
      <c r="J1171" s="11" t="s">
        <v>261</v>
      </c>
      <c r="K1171" s="11" t="s">
        <v>3037</v>
      </c>
      <c r="L1171" s="11">
        <v>2</v>
      </c>
    </row>
    <row r="1172" spans="1:12">
      <c r="A1172" s="11" t="s">
        <v>2174</v>
      </c>
      <c r="D1172" s="11" t="s">
        <v>260</v>
      </c>
      <c r="E1172" s="19" t="s">
        <v>2424</v>
      </c>
      <c r="F1172" s="10">
        <v>42036</v>
      </c>
      <c r="G1172" s="10">
        <v>44958</v>
      </c>
      <c r="H1172" s="11">
        <v>9</v>
      </c>
      <c r="I1172" s="20" t="s">
        <v>259</v>
      </c>
      <c r="J1172" s="11" t="s">
        <v>261</v>
      </c>
      <c r="K1172" s="11" t="s">
        <v>3037</v>
      </c>
      <c r="L1172" s="11">
        <v>2</v>
      </c>
    </row>
    <row r="1173" spans="1:12">
      <c r="A1173" s="11" t="s">
        <v>2175</v>
      </c>
      <c r="D1173" s="11" t="s">
        <v>260</v>
      </c>
      <c r="E1173" s="19" t="s">
        <v>2425</v>
      </c>
      <c r="F1173" s="10">
        <v>42036</v>
      </c>
      <c r="G1173" s="10">
        <v>44958</v>
      </c>
      <c r="H1173" s="11">
        <v>9</v>
      </c>
      <c r="I1173" s="20" t="s">
        <v>259</v>
      </c>
      <c r="J1173" s="11" t="s">
        <v>261</v>
      </c>
      <c r="K1173" s="11" t="s">
        <v>3037</v>
      </c>
      <c r="L1173" s="11">
        <v>2</v>
      </c>
    </row>
    <row r="1174" spans="1:12">
      <c r="A1174" s="11" t="s">
        <v>2176</v>
      </c>
      <c r="D1174" s="11" t="s">
        <v>260</v>
      </c>
      <c r="E1174" s="19" t="s">
        <v>2426</v>
      </c>
      <c r="F1174" s="10">
        <v>42036</v>
      </c>
      <c r="G1174" s="10">
        <v>44958</v>
      </c>
      <c r="H1174" s="11">
        <v>9</v>
      </c>
      <c r="I1174" s="20" t="s">
        <v>259</v>
      </c>
      <c r="J1174" s="11" t="s">
        <v>261</v>
      </c>
      <c r="K1174" s="11" t="s">
        <v>3037</v>
      </c>
      <c r="L1174" s="11">
        <v>2</v>
      </c>
    </row>
    <row r="1175" spans="1:12">
      <c r="A1175" s="11" t="s">
        <v>2177</v>
      </c>
      <c r="D1175" s="11" t="s">
        <v>260</v>
      </c>
      <c r="E1175" s="19" t="s">
        <v>2427</v>
      </c>
      <c r="F1175" s="10">
        <v>42036</v>
      </c>
      <c r="G1175" s="10">
        <v>44958</v>
      </c>
      <c r="H1175" s="11">
        <v>9</v>
      </c>
      <c r="I1175" s="20" t="s">
        <v>259</v>
      </c>
      <c r="J1175" s="11" t="s">
        <v>261</v>
      </c>
      <c r="K1175" s="11" t="s">
        <v>3037</v>
      </c>
      <c r="L1175" s="11">
        <v>2</v>
      </c>
    </row>
    <row r="1176" spans="1:12">
      <c r="A1176" s="11" t="s">
        <v>2178</v>
      </c>
      <c r="D1176" s="11" t="s">
        <v>260</v>
      </c>
      <c r="E1176" s="19" t="s">
        <v>2428</v>
      </c>
      <c r="F1176" s="10">
        <v>42036</v>
      </c>
      <c r="G1176" s="10">
        <v>44958</v>
      </c>
      <c r="H1176" s="11">
        <v>9</v>
      </c>
      <c r="I1176" s="20" t="s">
        <v>259</v>
      </c>
      <c r="J1176" s="11" t="s">
        <v>261</v>
      </c>
      <c r="K1176" s="11" t="s">
        <v>3037</v>
      </c>
      <c r="L1176" s="11">
        <v>2</v>
      </c>
    </row>
    <row r="1177" spans="1:12">
      <c r="A1177" s="11" t="s">
        <v>2179</v>
      </c>
      <c r="D1177" s="11" t="s">
        <v>260</v>
      </c>
      <c r="E1177" s="19" t="s">
        <v>2429</v>
      </c>
      <c r="F1177" s="10">
        <v>42036</v>
      </c>
      <c r="G1177" s="10">
        <v>44958</v>
      </c>
      <c r="H1177" s="11">
        <v>9</v>
      </c>
      <c r="I1177" s="20" t="s">
        <v>259</v>
      </c>
      <c r="J1177" s="11" t="s">
        <v>261</v>
      </c>
      <c r="K1177" s="11" t="s">
        <v>3037</v>
      </c>
      <c r="L1177" s="11">
        <v>2</v>
      </c>
    </row>
    <row r="1178" spans="1:12">
      <c r="A1178" s="11" t="s">
        <v>2180</v>
      </c>
      <c r="D1178" s="11" t="s">
        <v>260</v>
      </c>
      <c r="E1178" s="19" t="s">
        <v>2430</v>
      </c>
      <c r="F1178" s="10">
        <v>42036</v>
      </c>
      <c r="G1178" s="10">
        <v>44958</v>
      </c>
      <c r="H1178" s="11">
        <v>9</v>
      </c>
      <c r="I1178" s="20" t="s">
        <v>259</v>
      </c>
      <c r="J1178" s="11" t="s">
        <v>261</v>
      </c>
      <c r="K1178" s="11" t="s">
        <v>3037</v>
      </c>
      <c r="L1178" s="11">
        <v>2</v>
      </c>
    </row>
    <row r="1179" spans="1:12">
      <c r="A1179" s="11" t="s">
        <v>2181</v>
      </c>
      <c r="D1179" s="11" t="s">
        <v>260</v>
      </c>
      <c r="E1179" s="19" t="s">
        <v>2431</v>
      </c>
      <c r="F1179" s="10">
        <v>42036</v>
      </c>
      <c r="G1179" s="10">
        <v>44958</v>
      </c>
      <c r="H1179" s="11">
        <v>9</v>
      </c>
      <c r="I1179" s="20" t="s">
        <v>259</v>
      </c>
      <c r="J1179" s="11" t="s">
        <v>261</v>
      </c>
      <c r="K1179" s="11" t="s">
        <v>3037</v>
      </c>
      <c r="L1179" s="11">
        <v>2</v>
      </c>
    </row>
    <row r="1180" spans="1:12">
      <c r="A1180" s="11" t="s">
        <v>2182</v>
      </c>
      <c r="D1180" s="11" t="s">
        <v>260</v>
      </c>
      <c r="E1180" s="19" t="s">
        <v>2432</v>
      </c>
      <c r="F1180" s="10">
        <v>42036</v>
      </c>
      <c r="G1180" s="10">
        <v>44958</v>
      </c>
      <c r="H1180" s="11">
        <v>9</v>
      </c>
      <c r="I1180" s="20" t="s">
        <v>259</v>
      </c>
      <c r="J1180" s="11" t="s">
        <v>261</v>
      </c>
      <c r="K1180" s="11" t="s">
        <v>3037</v>
      </c>
      <c r="L1180" s="11">
        <v>2</v>
      </c>
    </row>
    <row r="1181" spans="1:12">
      <c r="A1181" s="11" t="s">
        <v>2183</v>
      </c>
      <c r="D1181" s="11" t="s">
        <v>260</v>
      </c>
      <c r="E1181" s="19" t="s">
        <v>2433</v>
      </c>
      <c r="F1181" s="10">
        <v>42036</v>
      </c>
      <c r="G1181" s="10">
        <v>44958</v>
      </c>
      <c r="H1181" s="11">
        <v>9</v>
      </c>
      <c r="I1181" s="20" t="s">
        <v>259</v>
      </c>
      <c r="J1181" s="11" t="s">
        <v>261</v>
      </c>
      <c r="K1181" s="11" t="s">
        <v>3037</v>
      </c>
      <c r="L1181" s="11">
        <v>2</v>
      </c>
    </row>
    <row r="1182" spans="1:12">
      <c r="A1182" s="11" t="s">
        <v>2184</v>
      </c>
      <c r="D1182" s="11" t="s">
        <v>260</v>
      </c>
      <c r="E1182" s="19" t="s">
        <v>2434</v>
      </c>
      <c r="F1182" s="10">
        <v>42036</v>
      </c>
      <c r="G1182" s="10">
        <v>44958</v>
      </c>
      <c r="H1182" s="11">
        <v>9</v>
      </c>
      <c r="I1182" s="20" t="s">
        <v>259</v>
      </c>
      <c r="J1182" s="11" t="s">
        <v>261</v>
      </c>
      <c r="K1182" s="11" t="s">
        <v>3037</v>
      </c>
      <c r="L1182" s="11">
        <v>2</v>
      </c>
    </row>
    <row r="1183" spans="1:12">
      <c r="A1183" s="11" t="s">
        <v>2185</v>
      </c>
      <c r="D1183" s="11" t="s">
        <v>260</v>
      </c>
      <c r="E1183" s="19" t="s">
        <v>2435</v>
      </c>
      <c r="F1183" s="10">
        <v>42036</v>
      </c>
      <c r="G1183" s="10">
        <v>44958</v>
      </c>
      <c r="H1183" s="11">
        <v>9</v>
      </c>
      <c r="I1183" s="20" t="s">
        <v>259</v>
      </c>
      <c r="J1183" s="11" t="s">
        <v>261</v>
      </c>
      <c r="K1183" s="11" t="s">
        <v>3037</v>
      </c>
      <c r="L1183" s="11">
        <v>2</v>
      </c>
    </row>
    <row r="1184" spans="1:12">
      <c r="A1184" s="11" t="s">
        <v>2186</v>
      </c>
      <c r="D1184" s="11" t="s">
        <v>260</v>
      </c>
      <c r="E1184" s="19" t="s">
        <v>2436</v>
      </c>
      <c r="F1184" s="10">
        <v>42036</v>
      </c>
      <c r="G1184" s="10">
        <v>44958</v>
      </c>
      <c r="H1184" s="11">
        <v>9</v>
      </c>
      <c r="I1184" s="20" t="s">
        <v>259</v>
      </c>
      <c r="J1184" s="11" t="s">
        <v>261</v>
      </c>
      <c r="K1184" s="11" t="s">
        <v>3037</v>
      </c>
      <c r="L1184" s="11">
        <v>2</v>
      </c>
    </row>
    <row r="1185" spans="1:12">
      <c r="A1185" s="11" t="s">
        <v>2187</v>
      </c>
      <c r="D1185" s="11" t="s">
        <v>260</v>
      </c>
      <c r="E1185" s="19" t="s">
        <v>2437</v>
      </c>
      <c r="F1185" s="10">
        <v>42036</v>
      </c>
      <c r="G1185" s="10">
        <v>44958</v>
      </c>
      <c r="H1185" s="11">
        <v>9</v>
      </c>
      <c r="I1185" s="20" t="s">
        <v>259</v>
      </c>
      <c r="J1185" s="11" t="s">
        <v>261</v>
      </c>
      <c r="K1185" s="11" t="s">
        <v>3037</v>
      </c>
      <c r="L1185" s="11">
        <v>2</v>
      </c>
    </row>
    <row r="1186" spans="1:12">
      <c r="A1186" s="11" t="s">
        <v>2188</v>
      </c>
      <c r="D1186" s="11" t="s">
        <v>260</v>
      </c>
      <c r="E1186" s="19" t="s">
        <v>2438</v>
      </c>
      <c r="F1186" s="10">
        <v>42036</v>
      </c>
      <c r="G1186" s="10">
        <v>44958</v>
      </c>
      <c r="H1186" s="11">
        <v>9</v>
      </c>
      <c r="I1186" s="20" t="s">
        <v>259</v>
      </c>
      <c r="J1186" s="11" t="s">
        <v>261</v>
      </c>
      <c r="K1186" s="11" t="s">
        <v>3037</v>
      </c>
      <c r="L1186" s="11">
        <v>2</v>
      </c>
    </row>
    <row r="1187" spans="1:12">
      <c r="A1187" s="11" t="s">
        <v>2189</v>
      </c>
      <c r="D1187" s="11" t="s">
        <v>260</v>
      </c>
      <c r="E1187" s="19" t="s">
        <v>2439</v>
      </c>
      <c r="F1187" s="10">
        <v>42036</v>
      </c>
      <c r="G1187" s="10">
        <v>44958</v>
      </c>
      <c r="H1187" s="11">
        <v>9</v>
      </c>
      <c r="I1187" s="20" t="s">
        <v>259</v>
      </c>
      <c r="J1187" s="11" t="s">
        <v>261</v>
      </c>
      <c r="K1187" s="11" t="s">
        <v>3037</v>
      </c>
      <c r="L1187" s="11">
        <v>2</v>
      </c>
    </row>
    <row r="1188" spans="1:12">
      <c r="A1188" s="11" t="s">
        <v>2190</v>
      </c>
      <c r="D1188" s="11" t="s">
        <v>260</v>
      </c>
      <c r="E1188" s="19" t="s">
        <v>2440</v>
      </c>
      <c r="F1188" s="10">
        <v>42036</v>
      </c>
      <c r="G1188" s="10">
        <v>44958</v>
      </c>
      <c r="H1188" s="11">
        <v>9</v>
      </c>
      <c r="I1188" s="20" t="s">
        <v>259</v>
      </c>
      <c r="J1188" s="11" t="s">
        <v>261</v>
      </c>
      <c r="K1188" s="11" t="s">
        <v>3037</v>
      </c>
      <c r="L1188" s="11">
        <v>2</v>
      </c>
    </row>
    <row r="1189" spans="1:12">
      <c r="A1189" s="11" t="s">
        <v>2191</v>
      </c>
      <c r="D1189" s="11" t="s">
        <v>260</v>
      </c>
      <c r="E1189" s="19" t="s">
        <v>2441</v>
      </c>
      <c r="F1189" s="10">
        <v>42036</v>
      </c>
      <c r="G1189" s="10">
        <v>44958</v>
      </c>
      <c r="H1189" s="11">
        <v>9</v>
      </c>
      <c r="I1189" s="20" t="s">
        <v>259</v>
      </c>
      <c r="J1189" s="11" t="s">
        <v>261</v>
      </c>
      <c r="K1189" s="11" t="s">
        <v>3037</v>
      </c>
      <c r="L1189" s="11">
        <v>2</v>
      </c>
    </row>
    <row r="1190" spans="1:12">
      <c r="A1190" s="11" t="s">
        <v>2192</v>
      </c>
      <c r="D1190" s="11" t="s">
        <v>260</v>
      </c>
      <c r="E1190" s="19" t="s">
        <v>2442</v>
      </c>
      <c r="F1190" s="10">
        <v>42036</v>
      </c>
      <c r="G1190" s="10">
        <v>44958</v>
      </c>
      <c r="H1190" s="11">
        <v>9</v>
      </c>
      <c r="I1190" s="20" t="s">
        <v>259</v>
      </c>
      <c r="J1190" s="11" t="s">
        <v>261</v>
      </c>
      <c r="K1190" s="11" t="s">
        <v>3037</v>
      </c>
      <c r="L1190" s="11">
        <v>2</v>
      </c>
    </row>
    <row r="1191" spans="1:12">
      <c r="A1191" s="11" t="s">
        <v>2193</v>
      </c>
      <c r="D1191" s="11" t="s">
        <v>260</v>
      </c>
      <c r="E1191" s="19" t="s">
        <v>2443</v>
      </c>
      <c r="F1191" s="10">
        <v>42036</v>
      </c>
      <c r="G1191" s="10">
        <v>44958</v>
      </c>
      <c r="H1191" s="11">
        <v>9</v>
      </c>
      <c r="I1191" s="20" t="s">
        <v>259</v>
      </c>
      <c r="J1191" s="11" t="s">
        <v>261</v>
      </c>
      <c r="K1191" s="11" t="s">
        <v>3037</v>
      </c>
      <c r="L1191" s="11">
        <v>2</v>
      </c>
    </row>
    <row r="1192" spans="1:12">
      <c r="A1192" s="11" t="s">
        <v>2194</v>
      </c>
      <c r="D1192" s="11" t="s">
        <v>260</v>
      </c>
      <c r="E1192" s="19" t="s">
        <v>2444</v>
      </c>
      <c r="F1192" s="10">
        <v>42036</v>
      </c>
      <c r="G1192" s="10">
        <v>44958</v>
      </c>
      <c r="H1192" s="11">
        <v>9</v>
      </c>
      <c r="I1192" s="20" t="s">
        <v>259</v>
      </c>
      <c r="J1192" s="11" t="s">
        <v>261</v>
      </c>
      <c r="K1192" s="11" t="s">
        <v>3037</v>
      </c>
      <c r="L1192" s="11">
        <v>2</v>
      </c>
    </row>
    <row r="1193" spans="1:12">
      <c r="A1193" s="11" t="s">
        <v>2195</v>
      </c>
      <c r="D1193" s="11" t="s">
        <v>260</v>
      </c>
      <c r="E1193" s="19" t="s">
        <v>2445</v>
      </c>
      <c r="F1193" s="10">
        <v>42036</v>
      </c>
      <c r="G1193" s="10">
        <v>44958</v>
      </c>
      <c r="H1193" s="11">
        <v>9</v>
      </c>
      <c r="I1193" s="20" t="s">
        <v>259</v>
      </c>
      <c r="J1193" s="11" t="s">
        <v>261</v>
      </c>
      <c r="K1193" s="11" t="s">
        <v>3037</v>
      </c>
      <c r="L1193" s="11">
        <v>2</v>
      </c>
    </row>
    <row r="1194" spans="1:12">
      <c r="A1194" s="11" t="s">
        <v>2196</v>
      </c>
      <c r="D1194" s="11" t="s">
        <v>260</v>
      </c>
      <c r="E1194" s="19" t="s">
        <v>2446</v>
      </c>
      <c r="F1194" s="10">
        <v>42036</v>
      </c>
      <c r="G1194" s="10">
        <v>44958</v>
      </c>
      <c r="H1194" s="11">
        <v>9</v>
      </c>
      <c r="I1194" s="20" t="s">
        <v>259</v>
      </c>
      <c r="J1194" s="11" t="s">
        <v>261</v>
      </c>
      <c r="K1194" s="11" t="s">
        <v>3037</v>
      </c>
      <c r="L1194" s="11">
        <v>2</v>
      </c>
    </row>
    <row r="1195" spans="1:12">
      <c r="A1195" s="11" t="s">
        <v>2197</v>
      </c>
      <c r="D1195" s="11" t="s">
        <v>260</v>
      </c>
      <c r="E1195" s="19" t="s">
        <v>2447</v>
      </c>
      <c r="F1195" s="10">
        <v>42036</v>
      </c>
      <c r="G1195" s="10">
        <v>44958</v>
      </c>
      <c r="H1195" s="11">
        <v>9</v>
      </c>
      <c r="I1195" s="20" t="s">
        <v>259</v>
      </c>
      <c r="J1195" s="11" t="s">
        <v>261</v>
      </c>
      <c r="K1195" s="11" t="s">
        <v>3037</v>
      </c>
      <c r="L1195" s="11">
        <v>2</v>
      </c>
    </row>
    <row r="1196" spans="1:12">
      <c r="A1196" s="11" t="s">
        <v>2198</v>
      </c>
      <c r="D1196" s="11" t="s">
        <v>260</v>
      </c>
      <c r="E1196" s="19" t="s">
        <v>2448</v>
      </c>
      <c r="F1196" s="10">
        <v>42036</v>
      </c>
      <c r="G1196" s="10">
        <v>44958</v>
      </c>
      <c r="H1196" s="11">
        <v>9</v>
      </c>
      <c r="I1196" s="20" t="s">
        <v>259</v>
      </c>
      <c r="J1196" s="11" t="s">
        <v>261</v>
      </c>
      <c r="K1196" s="11" t="s">
        <v>3037</v>
      </c>
      <c r="L1196" s="11">
        <v>2</v>
      </c>
    </row>
    <row r="1197" spans="1:12">
      <c r="A1197" s="11" t="s">
        <v>2199</v>
      </c>
      <c r="D1197" s="11" t="s">
        <v>260</v>
      </c>
      <c r="E1197" s="19" t="s">
        <v>2449</v>
      </c>
      <c r="F1197" s="10">
        <v>42036</v>
      </c>
      <c r="G1197" s="10">
        <v>44958</v>
      </c>
      <c r="H1197" s="11">
        <v>9</v>
      </c>
      <c r="I1197" s="20" t="s">
        <v>259</v>
      </c>
      <c r="J1197" s="11" t="s">
        <v>261</v>
      </c>
      <c r="K1197" s="11" t="s">
        <v>3037</v>
      </c>
      <c r="L1197" s="11">
        <v>2</v>
      </c>
    </row>
    <row r="1198" spans="1:12">
      <c r="A1198" s="11" t="s">
        <v>2200</v>
      </c>
      <c r="D1198" s="11" t="s">
        <v>260</v>
      </c>
      <c r="E1198" s="19" t="s">
        <v>2450</v>
      </c>
      <c r="F1198" s="10">
        <v>42036</v>
      </c>
      <c r="G1198" s="10">
        <v>44958</v>
      </c>
      <c r="H1198" s="11">
        <v>9</v>
      </c>
      <c r="I1198" s="20" t="s">
        <v>259</v>
      </c>
      <c r="J1198" s="11" t="s">
        <v>261</v>
      </c>
      <c r="K1198" s="11" t="s">
        <v>3037</v>
      </c>
      <c r="L1198" s="11">
        <v>2</v>
      </c>
    </row>
    <row r="1199" spans="1:12">
      <c r="A1199" s="11" t="s">
        <v>2201</v>
      </c>
      <c r="D1199" s="11" t="s">
        <v>260</v>
      </c>
      <c r="E1199" s="19" t="s">
        <v>2451</v>
      </c>
      <c r="F1199" s="10">
        <v>42036</v>
      </c>
      <c r="G1199" s="10">
        <v>44958</v>
      </c>
      <c r="H1199" s="11">
        <v>9</v>
      </c>
      <c r="I1199" s="20" t="s">
        <v>259</v>
      </c>
      <c r="J1199" s="11" t="s">
        <v>261</v>
      </c>
      <c r="K1199" s="11" t="s">
        <v>3037</v>
      </c>
      <c r="L1199" s="11">
        <v>2</v>
      </c>
    </row>
    <row r="1200" spans="1:12">
      <c r="A1200" s="11" t="s">
        <v>2202</v>
      </c>
      <c r="D1200" s="11" t="s">
        <v>260</v>
      </c>
      <c r="E1200" s="19" t="s">
        <v>2452</v>
      </c>
      <c r="F1200" s="10">
        <v>42036</v>
      </c>
      <c r="G1200" s="10">
        <v>44958</v>
      </c>
      <c r="H1200" s="11">
        <v>9</v>
      </c>
      <c r="I1200" s="20" t="s">
        <v>259</v>
      </c>
      <c r="J1200" s="11" t="s">
        <v>261</v>
      </c>
      <c r="K1200" s="11" t="s">
        <v>3037</v>
      </c>
      <c r="L1200" s="11">
        <v>2</v>
      </c>
    </row>
    <row r="1201" spans="1:12">
      <c r="A1201" s="11" t="s">
        <v>2203</v>
      </c>
      <c r="D1201" s="11" t="s">
        <v>260</v>
      </c>
      <c r="E1201" s="19" t="s">
        <v>2453</v>
      </c>
      <c r="F1201" s="10">
        <v>42036</v>
      </c>
      <c r="G1201" s="10">
        <v>44958</v>
      </c>
      <c r="H1201" s="11">
        <v>9</v>
      </c>
      <c r="I1201" s="20" t="s">
        <v>259</v>
      </c>
      <c r="J1201" s="11" t="s">
        <v>261</v>
      </c>
      <c r="K1201" s="11" t="s">
        <v>3037</v>
      </c>
      <c r="L1201" s="11">
        <v>2</v>
      </c>
    </row>
    <row r="1202" spans="1:12">
      <c r="A1202" s="11" t="s">
        <v>2204</v>
      </c>
      <c r="D1202" s="11" t="s">
        <v>260</v>
      </c>
      <c r="E1202" s="19" t="s">
        <v>2454</v>
      </c>
      <c r="F1202" s="10">
        <v>42036</v>
      </c>
      <c r="G1202" s="10">
        <v>44958</v>
      </c>
      <c r="H1202" s="11">
        <v>9</v>
      </c>
      <c r="I1202" s="20" t="s">
        <v>259</v>
      </c>
      <c r="J1202" s="11" t="s">
        <v>261</v>
      </c>
      <c r="K1202" s="11" t="s">
        <v>3037</v>
      </c>
      <c r="L1202" s="11">
        <v>2</v>
      </c>
    </row>
    <row r="1203" spans="1:12">
      <c r="A1203" s="11" t="s">
        <v>2205</v>
      </c>
      <c r="D1203" s="11" t="s">
        <v>260</v>
      </c>
      <c r="E1203" s="19" t="s">
        <v>2455</v>
      </c>
      <c r="F1203" s="10">
        <v>42036</v>
      </c>
      <c r="G1203" s="10">
        <v>44958</v>
      </c>
      <c r="H1203" s="11">
        <v>9</v>
      </c>
      <c r="I1203" s="20" t="s">
        <v>259</v>
      </c>
      <c r="J1203" s="11" t="s">
        <v>261</v>
      </c>
      <c r="K1203" s="11" t="s">
        <v>3037</v>
      </c>
      <c r="L1203" s="11">
        <v>2</v>
      </c>
    </row>
    <row r="1204" spans="1:12">
      <c r="A1204" s="11" t="s">
        <v>2206</v>
      </c>
      <c r="D1204" s="11" t="s">
        <v>260</v>
      </c>
      <c r="E1204" s="19" t="s">
        <v>2456</v>
      </c>
      <c r="F1204" s="10">
        <v>42036</v>
      </c>
      <c r="G1204" s="10">
        <v>44958</v>
      </c>
      <c r="H1204" s="11">
        <v>9</v>
      </c>
      <c r="I1204" s="20" t="s">
        <v>259</v>
      </c>
      <c r="J1204" s="11" t="s">
        <v>261</v>
      </c>
      <c r="K1204" s="11" t="s">
        <v>3037</v>
      </c>
      <c r="L1204" s="11">
        <v>2</v>
      </c>
    </row>
    <row r="1205" spans="1:12">
      <c r="A1205" s="11" t="s">
        <v>2207</v>
      </c>
      <c r="D1205" s="11" t="s">
        <v>260</v>
      </c>
      <c r="E1205" s="19" t="s">
        <v>2457</v>
      </c>
      <c r="F1205" s="10">
        <v>42036</v>
      </c>
      <c r="G1205" s="10">
        <v>44958</v>
      </c>
      <c r="H1205" s="11">
        <v>9</v>
      </c>
      <c r="I1205" s="20" t="s">
        <v>259</v>
      </c>
      <c r="J1205" s="11" t="s">
        <v>261</v>
      </c>
      <c r="K1205" s="11" t="s">
        <v>3037</v>
      </c>
      <c r="L1205" s="11">
        <v>2</v>
      </c>
    </row>
    <row r="1206" spans="1:12">
      <c r="A1206" s="11" t="s">
        <v>2208</v>
      </c>
      <c r="D1206" s="11" t="s">
        <v>260</v>
      </c>
      <c r="E1206" s="19" t="s">
        <v>2458</v>
      </c>
      <c r="F1206" s="10">
        <v>42036</v>
      </c>
      <c r="G1206" s="10">
        <v>44958</v>
      </c>
      <c r="H1206" s="11">
        <v>9</v>
      </c>
      <c r="I1206" s="20" t="s">
        <v>259</v>
      </c>
      <c r="J1206" s="11" t="s">
        <v>261</v>
      </c>
      <c r="K1206" s="11" t="s">
        <v>3037</v>
      </c>
      <c r="L1206" s="11">
        <v>2</v>
      </c>
    </row>
    <row r="1207" spans="1:12">
      <c r="A1207" s="11" t="s">
        <v>2209</v>
      </c>
      <c r="D1207" s="11" t="s">
        <v>260</v>
      </c>
      <c r="E1207" s="19" t="s">
        <v>2459</v>
      </c>
      <c r="F1207" s="10">
        <v>42036</v>
      </c>
      <c r="G1207" s="10">
        <v>44958</v>
      </c>
      <c r="H1207" s="11">
        <v>9</v>
      </c>
      <c r="I1207" s="20" t="s">
        <v>259</v>
      </c>
      <c r="J1207" s="11" t="s">
        <v>261</v>
      </c>
      <c r="K1207" s="11" t="s">
        <v>3037</v>
      </c>
      <c r="L1207" s="11">
        <v>2</v>
      </c>
    </row>
    <row r="1208" spans="1:12">
      <c r="A1208" s="11" t="s">
        <v>2210</v>
      </c>
      <c r="D1208" s="11" t="s">
        <v>260</v>
      </c>
      <c r="E1208" s="19" t="s">
        <v>2460</v>
      </c>
      <c r="F1208" s="10">
        <v>42036</v>
      </c>
      <c r="G1208" s="10">
        <v>44958</v>
      </c>
      <c r="H1208" s="11">
        <v>9</v>
      </c>
      <c r="I1208" s="20" t="s">
        <v>259</v>
      </c>
      <c r="J1208" s="11" t="s">
        <v>261</v>
      </c>
      <c r="K1208" s="11" t="s">
        <v>3037</v>
      </c>
      <c r="L1208" s="11">
        <v>2</v>
      </c>
    </row>
    <row r="1209" spans="1:12">
      <c r="A1209" s="11" t="s">
        <v>2211</v>
      </c>
      <c r="D1209" s="11" t="s">
        <v>260</v>
      </c>
      <c r="E1209" s="19" t="s">
        <v>2461</v>
      </c>
      <c r="F1209" s="10">
        <v>42036</v>
      </c>
      <c r="G1209" s="10">
        <v>44958</v>
      </c>
      <c r="H1209" s="11">
        <v>9</v>
      </c>
      <c r="I1209" s="20" t="s">
        <v>259</v>
      </c>
      <c r="J1209" s="11" t="s">
        <v>261</v>
      </c>
      <c r="K1209" s="11" t="s">
        <v>3037</v>
      </c>
      <c r="L1209" s="11">
        <v>2</v>
      </c>
    </row>
    <row r="1210" spans="1:12">
      <c r="A1210" s="11" t="s">
        <v>2212</v>
      </c>
      <c r="D1210" s="11" t="s">
        <v>260</v>
      </c>
      <c r="E1210" s="19" t="s">
        <v>2462</v>
      </c>
      <c r="F1210" s="10">
        <v>42036</v>
      </c>
      <c r="G1210" s="10">
        <v>44958</v>
      </c>
      <c r="H1210" s="11">
        <v>9</v>
      </c>
      <c r="I1210" s="20" t="s">
        <v>259</v>
      </c>
      <c r="J1210" s="11" t="s">
        <v>261</v>
      </c>
      <c r="K1210" s="11" t="s">
        <v>3037</v>
      </c>
      <c r="L1210" s="11">
        <v>2</v>
      </c>
    </row>
    <row r="1211" spans="1:12">
      <c r="A1211" s="11" t="s">
        <v>2213</v>
      </c>
      <c r="D1211" s="11" t="s">
        <v>260</v>
      </c>
      <c r="E1211" s="19" t="s">
        <v>2463</v>
      </c>
      <c r="F1211" s="10">
        <v>42036</v>
      </c>
      <c r="G1211" s="10">
        <v>44958</v>
      </c>
      <c r="H1211" s="11">
        <v>9</v>
      </c>
      <c r="I1211" s="20" t="s">
        <v>259</v>
      </c>
      <c r="J1211" s="11" t="s">
        <v>261</v>
      </c>
      <c r="K1211" s="11" t="s">
        <v>3037</v>
      </c>
      <c r="L1211" s="11">
        <v>2</v>
      </c>
    </row>
    <row r="1212" spans="1:12">
      <c r="A1212" s="11" t="s">
        <v>2214</v>
      </c>
      <c r="D1212" s="11" t="s">
        <v>260</v>
      </c>
      <c r="E1212" s="19" t="s">
        <v>2464</v>
      </c>
      <c r="F1212" s="10">
        <v>42036</v>
      </c>
      <c r="G1212" s="10">
        <v>44958</v>
      </c>
      <c r="H1212" s="11">
        <v>9</v>
      </c>
      <c r="I1212" s="20" t="s">
        <v>259</v>
      </c>
      <c r="J1212" s="11" t="s">
        <v>261</v>
      </c>
      <c r="K1212" s="11" t="s">
        <v>3037</v>
      </c>
      <c r="L1212" s="11">
        <v>2</v>
      </c>
    </row>
    <row r="1213" spans="1:12">
      <c r="A1213" s="11" t="s">
        <v>2215</v>
      </c>
      <c r="D1213" s="11" t="s">
        <v>260</v>
      </c>
      <c r="E1213" s="19" t="s">
        <v>2465</v>
      </c>
      <c r="F1213" s="10">
        <v>42036</v>
      </c>
      <c r="G1213" s="10">
        <v>44958</v>
      </c>
      <c r="H1213" s="11">
        <v>9</v>
      </c>
      <c r="I1213" s="20" t="s">
        <v>259</v>
      </c>
      <c r="J1213" s="11" t="s">
        <v>261</v>
      </c>
      <c r="K1213" s="11" t="s">
        <v>3037</v>
      </c>
      <c r="L1213" s="11">
        <v>2</v>
      </c>
    </row>
    <row r="1214" spans="1:12">
      <c r="A1214" s="11" t="s">
        <v>2216</v>
      </c>
      <c r="D1214" s="11" t="s">
        <v>260</v>
      </c>
      <c r="E1214" s="19" t="s">
        <v>2466</v>
      </c>
      <c r="F1214" s="10">
        <v>42036</v>
      </c>
      <c r="G1214" s="10">
        <v>44958</v>
      </c>
      <c r="H1214" s="11">
        <v>9</v>
      </c>
      <c r="I1214" s="20" t="s">
        <v>259</v>
      </c>
      <c r="J1214" s="11" t="s">
        <v>261</v>
      </c>
      <c r="K1214" s="11" t="s">
        <v>3037</v>
      </c>
      <c r="L1214" s="11">
        <v>2</v>
      </c>
    </row>
    <row r="1215" spans="1:12">
      <c r="A1215" s="11" t="s">
        <v>2217</v>
      </c>
      <c r="D1215" s="11" t="s">
        <v>260</v>
      </c>
      <c r="E1215" s="19" t="s">
        <v>2467</v>
      </c>
      <c r="F1215" s="10">
        <v>42036</v>
      </c>
      <c r="G1215" s="10">
        <v>44958</v>
      </c>
      <c r="H1215" s="11">
        <v>9</v>
      </c>
      <c r="I1215" s="20" t="s">
        <v>259</v>
      </c>
      <c r="J1215" s="11" t="s">
        <v>261</v>
      </c>
      <c r="K1215" s="11" t="s">
        <v>3037</v>
      </c>
      <c r="L1215" s="11">
        <v>2</v>
      </c>
    </row>
    <row r="1216" spans="1:12">
      <c r="A1216" s="11" t="s">
        <v>2218</v>
      </c>
      <c r="D1216" s="11" t="s">
        <v>260</v>
      </c>
      <c r="E1216" s="19" t="s">
        <v>2468</v>
      </c>
      <c r="F1216" s="10">
        <v>42036</v>
      </c>
      <c r="G1216" s="10">
        <v>44958</v>
      </c>
      <c r="H1216" s="11">
        <v>9</v>
      </c>
      <c r="I1216" s="20" t="s">
        <v>259</v>
      </c>
      <c r="J1216" s="11" t="s">
        <v>261</v>
      </c>
      <c r="K1216" s="11" t="s">
        <v>3037</v>
      </c>
      <c r="L1216" s="11">
        <v>2</v>
      </c>
    </row>
    <row r="1217" spans="1:12">
      <c r="A1217" s="11" t="s">
        <v>2219</v>
      </c>
      <c r="D1217" s="11" t="s">
        <v>260</v>
      </c>
      <c r="E1217" s="19" t="s">
        <v>2469</v>
      </c>
      <c r="F1217" s="10">
        <v>42036</v>
      </c>
      <c r="G1217" s="10">
        <v>44958</v>
      </c>
      <c r="H1217" s="11">
        <v>9</v>
      </c>
      <c r="I1217" s="20" t="s">
        <v>259</v>
      </c>
      <c r="J1217" s="11" t="s">
        <v>261</v>
      </c>
      <c r="K1217" s="11" t="s">
        <v>3037</v>
      </c>
      <c r="L1217" s="11">
        <v>2</v>
      </c>
    </row>
    <row r="1218" spans="1:12">
      <c r="A1218" s="11" t="s">
        <v>2220</v>
      </c>
      <c r="D1218" s="11" t="s">
        <v>260</v>
      </c>
      <c r="E1218" s="19" t="s">
        <v>2470</v>
      </c>
      <c r="F1218" s="10">
        <v>42036</v>
      </c>
      <c r="G1218" s="10">
        <v>44958</v>
      </c>
      <c r="H1218" s="11">
        <v>9</v>
      </c>
      <c r="I1218" s="11" t="s">
        <v>313</v>
      </c>
      <c r="J1218" s="11" t="s">
        <v>314</v>
      </c>
      <c r="K1218" s="11" t="s">
        <v>3037</v>
      </c>
      <c r="L1218" s="11">
        <v>2</v>
      </c>
    </row>
    <row r="1219" spans="1:12">
      <c r="A1219" s="11" t="s">
        <v>2221</v>
      </c>
      <c r="D1219" s="11" t="s">
        <v>260</v>
      </c>
      <c r="E1219" s="19" t="s">
        <v>2471</v>
      </c>
      <c r="F1219" s="10">
        <v>42036</v>
      </c>
      <c r="G1219" s="10">
        <v>44958</v>
      </c>
      <c r="H1219" s="11">
        <v>9</v>
      </c>
      <c r="I1219" s="11" t="s">
        <v>313</v>
      </c>
      <c r="J1219" s="11" t="s">
        <v>314</v>
      </c>
      <c r="K1219" s="11" t="s">
        <v>3037</v>
      </c>
      <c r="L1219" s="11">
        <v>2</v>
      </c>
    </row>
    <row r="1220" spans="1:12">
      <c r="A1220" s="11" t="s">
        <v>2222</v>
      </c>
      <c r="D1220" s="11" t="s">
        <v>260</v>
      </c>
      <c r="E1220" s="19" t="s">
        <v>2472</v>
      </c>
      <c r="F1220" s="10">
        <v>42036</v>
      </c>
      <c r="G1220" s="10">
        <v>44958</v>
      </c>
      <c r="H1220" s="11">
        <v>9</v>
      </c>
      <c r="I1220" s="11" t="s">
        <v>313</v>
      </c>
      <c r="J1220" s="11" t="s">
        <v>314</v>
      </c>
      <c r="K1220" s="11" t="s">
        <v>3037</v>
      </c>
      <c r="L1220" s="11">
        <v>2</v>
      </c>
    </row>
    <row r="1221" spans="1:12">
      <c r="A1221" s="11" t="s">
        <v>2223</v>
      </c>
      <c r="D1221" s="11" t="s">
        <v>260</v>
      </c>
      <c r="E1221" s="19" t="s">
        <v>2473</v>
      </c>
      <c r="F1221" s="10">
        <v>42036</v>
      </c>
      <c r="G1221" s="10">
        <v>44958</v>
      </c>
      <c r="H1221" s="11">
        <v>9</v>
      </c>
      <c r="I1221" s="20" t="s">
        <v>259</v>
      </c>
      <c r="J1221" s="11" t="s">
        <v>261</v>
      </c>
      <c r="K1221" s="11" t="s">
        <v>3037</v>
      </c>
      <c r="L1221" s="11">
        <v>2</v>
      </c>
    </row>
    <row r="1222" spans="1:12">
      <c r="A1222" s="11" t="s">
        <v>2224</v>
      </c>
      <c r="D1222" s="11" t="s">
        <v>260</v>
      </c>
      <c r="E1222" s="19" t="s">
        <v>2474</v>
      </c>
      <c r="F1222" s="10">
        <v>42036</v>
      </c>
      <c r="G1222" s="10">
        <v>44958</v>
      </c>
      <c r="H1222" s="11">
        <v>9</v>
      </c>
      <c r="I1222" s="20" t="s">
        <v>259</v>
      </c>
      <c r="J1222" s="11" t="s">
        <v>261</v>
      </c>
      <c r="K1222" s="11" t="s">
        <v>3037</v>
      </c>
      <c r="L1222" s="11">
        <v>2</v>
      </c>
    </row>
    <row r="1223" spans="1:12">
      <c r="A1223" s="11" t="s">
        <v>2225</v>
      </c>
      <c r="D1223" s="11" t="s">
        <v>260</v>
      </c>
      <c r="E1223" s="19" t="s">
        <v>2475</v>
      </c>
      <c r="F1223" s="10">
        <v>42036</v>
      </c>
      <c r="G1223" s="10">
        <v>44958</v>
      </c>
      <c r="H1223" s="11">
        <v>9</v>
      </c>
      <c r="I1223" s="20" t="s">
        <v>259</v>
      </c>
      <c r="J1223" s="11" t="s">
        <v>261</v>
      </c>
      <c r="K1223" s="11" t="s">
        <v>3037</v>
      </c>
      <c r="L1223" s="11">
        <v>2</v>
      </c>
    </row>
    <row r="1224" spans="1:12">
      <c r="A1224" s="11" t="s">
        <v>2226</v>
      </c>
      <c r="D1224" s="11" t="s">
        <v>260</v>
      </c>
      <c r="E1224" s="19" t="s">
        <v>2476</v>
      </c>
      <c r="F1224" s="10">
        <v>42036</v>
      </c>
      <c r="G1224" s="10">
        <v>44958</v>
      </c>
      <c r="H1224" s="11">
        <v>9</v>
      </c>
      <c r="I1224" s="20" t="s">
        <v>259</v>
      </c>
      <c r="J1224" s="11" t="s">
        <v>261</v>
      </c>
      <c r="K1224" s="11" t="s">
        <v>3037</v>
      </c>
      <c r="L1224" s="11">
        <v>2</v>
      </c>
    </row>
    <row r="1225" spans="1:12">
      <c r="A1225" s="11" t="s">
        <v>2227</v>
      </c>
      <c r="D1225" s="11" t="s">
        <v>260</v>
      </c>
      <c r="E1225" s="19" t="s">
        <v>2477</v>
      </c>
      <c r="F1225" s="10">
        <v>42036</v>
      </c>
      <c r="G1225" s="10">
        <v>44958</v>
      </c>
      <c r="H1225" s="11">
        <v>9</v>
      </c>
      <c r="I1225" s="20" t="s">
        <v>259</v>
      </c>
      <c r="J1225" s="11" t="s">
        <v>261</v>
      </c>
      <c r="K1225" s="11" t="s">
        <v>3037</v>
      </c>
      <c r="L1225" s="11">
        <v>2</v>
      </c>
    </row>
    <row r="1226" spans="1:12">
      <c r="A1226" s="11" t="s">
        <v>2228</v>
      </c>
      <c r="D1226" s="11" t="s">
        <v>260</v>
      </c>
      <c r="E1226" s="19" t="s">
        <v>2478</v>
      </c>
      <c r="F1226" s="10">
        <v>42036</v>
      </c>
      <c r="G1226" s="10">
        <v>44958</v>
      </c>
      <c r="H1226" s="11">
        <v>9</v>
      </c>
      <c r="I1226" s="20" t="s">
        <v>259</v>
      </c>
      <c r="J1226" s="11" t="s">
        <v>261</v>
      </c>
      <c r="K1226" s="11" t="s">
        <v>3037</v>
      </c>
      <c r="L1226" s="11">
        <v>2</v>
      </c>
    </row>
    <row r="1227" spans="1:12">
      <c r="A1227" s="11" t="s">
        <v>2229</v>
      </c>
      <c r="D1227" s="11" t="s">
        <v>260</v>
      </c>
      <c r="E1227" s="19" t="s">
        <v>2479</v>
      </c>
      <c r="F1227" s="10">
        <v>42036</v>
      </c>
      <c r="G1227" s="10">
        <v>44958</v>
      </c>
      <c r="H1227" s="11">
        <v>9</v>
      </c>
      <c r="I1227" s="20" t="s">
        <v>259</v>
      </c>
      <c r="J1227" s="11" t="s">
        <v>261</v>
      </c>
      <c r="K1227" s="11" t="s">
        <v>3037</v>
      </c>
      <c r="L1227" s="11">
        <v>2</v>
      </c>
    </row>
    <row r="1228" spans="1:12">
      <c r="A1228" s="11" t="s">
        <v>2230</v>
      </c>
      <c r="D1228" s="11" t="s">
        <v>260</v>
      </c>
      <c r="E1228" s="19" t="s">
        <v>2480</v>
      </c>
      <c r="F1228" s="10">
        <v>42036</v>
      </c>
      <c r="G1228" s="10">
        <v>44958</v>
      </c>
      <c r="H1228" s="11">
        <v>9</v>
      </c>
      <c r="I1228" s="20" t="s">
        <v>259</v>
      </c>
      <c r="J1228" s="11" t="s">
        <v>261</v>
      </c>
      <c r="K1228" s="11" t="s">
        <v>3037</v>
      </c>
      <c r="L1228" s="11">
        <v>2</v>
      </c>
    </row>
    <row r="1229" spans="1:12">
      <c r="A1229" s="11" t="s">
        <v>2231</v>
      </c>
      <c r="D1229" s="11" t="s">
        <v>260</v>
      </c>
      <c r="E1229" s="19" t="s">
        <v>2481</v>
      </c>
      <c r="F1229" s="10">
        <v>42036</v>
      </c>
      <c r="G1229" s="10">
        <v>44958</v>
      </c>
      <c r="H1229" s="11">
        <v>9</v>
      </c>
      <c r="I1229" s="20" t="s">
        <v>259</v>
      </c>
      <c r="J1229" s="11" t="s">
        <v>261</v>
      </c>
      <c r="K1229" s="11" t="s">
        <v>3037</v>
      </c>
      <c r="L1229" s="11">
        <v>2</v>
      </c>
    </row>
    <row r="1230" spans="1:12">
      <c r="A1230" s="11" t="s">
        <v>2232</v>
      </c>
      <c r="D1230" s="11" t="s">
        <v>260</v>
      </c>
      <c r="E1230" s="19" t="s">
        <v>2482</v>
      </c>
      <c r="F1230" s="10">
        <v>42036</v>
      </c>
      <c r="G1230" s="10">
        <v>44958</v>
      </c>
      <c r="H1230" s="11">
        <v>9</v>
      </c>
      <c r="I1230" s="20" t="s">
        <v>259</v>
      </c>
      <c r="J1230" s="11" t="s">
        <v>261</v>
      </c>
      <c r="K1230" s="11" t="s">
        <v>3037</v>
      </c>
      <c r="L1230" s="11">
        <v>2</v>
      </c>
    </row>
    <row r="1231" spans="1:12">
      <c r="A1231" s="11" t="s">
        <v>2233</v>
      </c>
      <c r="D1231" s="11" t="s">
        <v>260</v>
      </c>
      <c r="E1231" s="19" t="s">
        <v>2483</v>
      </c>
      <c r="F1231" s="10">
        <v>42036</v>
      </c>
      <c r="G1231" s="10">
        <v>44958</v>
      </c>
      <c r="H1231" s="11">
        <v>9</v>
      </c>
      <c r="I1231" s="20" t="s">
        <v>259</v>
      </c>
      <c r="J1231" s="11" t="s">
        <v>261</v>
      </c>
      <c r="K1231" s="11" t="s">
        <v>3037</v>
      </c>
      <c r="L1231" s="11">
        <v>2</v>
      </c>
    </row>
    <row r="1232" spans="1:12">
      <c r="A1232" s="11" t="s">
        <v>2234</v>
      </c>
      <c r="D1232" s="11" t="s">
        <v>260</v>
      </c>
      <c r="E1232" s="19" t="s">
        <v>2484</v>
      </c>
      <c r="F1232" s="10">
        <v>42036</v>
      </c>
      <c r="G1232" s="10">
        <v>44958</v>
      </c>
      <c r="H1232" s="11">
        <v>9</v>
      </c>
      <c r="I1232" s="20" t="s">
        <v>259</v>
      </c>
      <c r="J1232" s="11" t="s">
        <v>261</v>
      </c>
      <c r="K1232" s="11" t="s">
        <v>3037</v>
      </c>
      <c r="L1232" s="11">
        <v>2</v>
      </c>
    </row>
    <row r="1233" spans="1:12">
      <c r="A1233" s="11" t="s">
        <v>2235</v>
      </c>
      <c r="D1233" s="11" t="s">
        <v>260</v>
      </c>
      <c r="E1233" s="19" t="s">
        <v>2485</v>
      </c>
      <c r="F1233" s="10">
        <v>42036</v>
      </c>
      <c r="G1233" s="10">
        <v>44958</v>
      </c>
      <c r="H1233" s="11">
        <v>9</v>
      </c>
      <c r="I1233" s="20" t="s">
        <v>259</v>
      </c>
      <c r="J1233" s="11" t="s">
        <v>261</v>
      </c>
      <c r="K1233" s="11" t="s">
        <v>3037</v>
      </c>
      <c r="L1233" s="11">
        <v>2</v>
      </c>
    </row>
    <row r="1234" spans="1:12">
      <c r="A1234" s="11" t="s">
        <v>2236</v>
      </c>
      <c r="D1234" s="11" t="s">
        <v>260</v>
      </c>
      <c r="E1234" s="19" t="s">
        <v>2486</v>
      </c>
      <c r="F1234" s="10">
        <v>42036</v>
      </c>
      <c r="G1234" s="10">
        <v>44958</v>
      </c>
      <c r="H1234" s="11">
        <v>9</v>
      </c>
      <c r="I1234" s="20" t="s">
        <v>259</v>
      </c>
      <c r="J1234" s="11" t="s">
        <v>261</v>
      </c>
      <c r="K1234" s="11" t="s">
        <v>3037</v>
      </c>
      <c r="L1234" s="11">
        <v>2</v>
      </c>
    </row>
    <row r="1235" spans="1:12">
      <c r="A1235" s="11" t="s">
        <v>2237</v>
      </c>
      <c r="D1235" s="11" t="s">
        <v>260</v>
      </c>
      <c r="E1235" s="19" t="s">
        <v>2487</v>
      </c>
      <c r="F1235" s="10">
        <v>42036</v>
      </c>
      <c r="G1235" s="10">
        <v>44958</v>
      </c>
      <c r="H1235" s="11">
        <v>9</v>
      </c>
      <c r="I1235" s="20" t="s">
        <v>259</v>
      </c>
      <c r="J1235" s="11" t="s">
        <v>261</v>
      </c>
      <c r="K1235" s="11" t="s">
        <v>3037</v>
      </c>
      <c r="L1235" s="11">
        <v>2</v>
      </c>
    </row>
    <row r="1236" spans="1:12">
      <c r="A1236" s="11" t="s">
        <v>2238</v>
      </c>
      <c r="D1236" s="11" t="s">
        <v>260</v>
      </c>
      <c r="E1236" s="19" t="s">
        <v>2488</v>
      </c>
      <c r="F1236" s="10">
        <v>42036</v>
      </c>
      <c r="G1236" s="10">
        <v>44958</v>
      </c>
      <c r="H1236" s="11">
        <v>9</v>
      </c>
      <c r="I1236" s="20" t="s">
        <v>259</v>
      </c>
      <c r="J1236" s="11" t="s">
        <v>261</v>
      </c>
      <c r="K1236" s="11" t="s">
        <v>3037</v>
      </c>
      <c r="L1236" s="11">
        <v>2</v>
      </c>
    </row>
    <row r="1237" spans="1:12">
      <c r="A1237" s="11" t="s">
        <v>2239</v>
      </c>
      <c r="D1237" s="11" t="s">
        <v>260</v>
      </c>
      <c r="E1237" s="19" t="s">
        <v>2489</v>
      </c>
      <c r="F1237" s="10">
        <v>42036</v>
      </c>
      <c r="G1237" s="10">
        <v>44958</v>
      </c>
      <c r="H1237" s="11">
        <v>9</v>
      </c>
      <c r="I1237" s="20" t="s">
        <v>259</v>
      </c>
      <c r="J1237" s="11" t="s">
        <v>261</v>
      </c>
      <c r="K1237" s="11" t="s">
        <v>3037</v>
      </c>
      <c r="L1237" s="11">
        <v>2</v>
      </c>
    </row>
    <row r="1238" spans="1:12">
      <c r="A1238" s="11" t="s">
        <v>2240</v>
      </c>
      <c r="D1238" s="11" t="s">
        <v>260</v>
      </c>
      <c r="E1238" s="19" t="s">
        <v>2490</v>
      </c>
      <c r="F1238" s="10">
        <v>42036</v>
      </c>
      <c r="G1238" s="10">
        <v>44958</v>
      </c>
      <c r="H1238" s="11">
        <v>9</v>
      </c>
      <c r="I1238" s="20" t="s">
        <v>259</v>
      </c>
      <c r="J1238" s="11" t="s">
        <v>261</v>
      </c>
      <c r="K1238" s="11" t="s">
        <v>3037</v>
      </c>
      <c r="L1238" s="11">
        <v>2</v>
      </c>
    </row>
    <row r="1239" spans="1:12">
      <c r="A1239" s="11" t="s">
        <v>2241</v>
      </c>
      <c r="D1239" s="11" t="s">
        <v>260</v>
      </c>
      <c r="E1239" s="19" t="s">
        <v>2491</v>
      </c>
      <c r="F1239" s="10">
        <v>42036</v>
      </c>
      <c r="G1239" s="10">
        <v>44958</v>
      </c>
      <c r="H1239" s="11">
        <v>9</v>
      </c>
      <c r="I1239" s="20" t="s">
        <v>259</v>
      </c>
      <c r="J1239" s="11" t="s">
        <v>261</v>
      </c>
      <c r="K1239" s="11" t="s">
        <v>3037</v>
      </c>
      <c r="L1239" s="11">
        <v>2</v>
      </c>
    </row>
    <row r="1240" spans="1:12">
      <c r="A1240" s="11" t="s">
        <v>2242</v>
      </c>
      <c r="D1240" s="11" t="s">
        <v>260</v>
      </c>
      <c r="E1240" s="19" t="s">
        <v>2492</v>
      </c>
      <c r="F1240" s="10">
        <v>42036</v>
      </c>
      <c r="G1240" s="10">
        <v>44958</v>
      </c>
      <c r="H1240" s="11">
        <v>9</v>
      </c>
      <c r="I1240" s="20" t="s">
        <v>259</v>
      </c>
      <c r="J1240" s="11" t="s">
        <v>261</v>
      </c>
      <c r="K1240" s="11" t="s">
        <v>3037</v>
      </c>
      <c r="L1240" s="11">
        <v>2</v>
      </c>
    </row>
    <row r="1241" spans="1:12">
      <c r="A1241" s="11" t="s">
        <v>2243</v>
      </c>
      <c r="D1241" s="11" t="s">
        <v>260</v>
      </c>
      <c r="E1241" s="19" t="s">
        <v>2493</v>
      </c>
      <c r="F1241" s="10">
        <v>42036</v>
      </c>
      <c r="G1241" s="10">
        <v>44958</v>
      </c>
      <c r="H1241" s="11">
        <v>9</v>
      </c>
      <c r="I1241" s="20" t="s">
        <v>259</v>
      </c>
      <c r="J1241" s="11" t="s">
        <v>261</v>
      </c>
      <c r="K1241" s="11" t="s">
        <v>3037</v>
      </c>
      <c r="L1241" s="11">
        <v>2</v>
      </c>
    </row>
    <row r="1242" spans="1:12">
      <c r="A1242" s="11" t="s">
        <v>2244</v>
      </c>
      <c r="D1242" s="11" t="s">
        <v>260</v>
      </c>
      <c r="E1242" s="19" t="s">
        <v>2494</v>
      </c>
      <c r="F1242" s="10">
        <v>42036</v>
      </c>
      <c r="G1242" s="10">
        <v>44958</v>
      </c>
      <c r="H1242" s="11">
        <v>9</v>
      </c>
      <c r="I1242" s="20" t="s">
        <v>259</v>
      </c>
      <c r="J1242" s="11" t="s">
        <v>261</v>
      </c>
      <c r="K1242" s="11" t="s">
        <v>3037</v>
      </c>
      <c r="L1242" s="11">
        <v>2</v>
      </c>
    </row>
    <row r="1243" spans="1:12">
      <c r="A1243" s="11" t="s">
        <v>2245</v>
      </c>
      <c r="D1243" s="11" t="s">
        <v>260</v>
      </c>
      <c r="E1243" s="19" t="s">
        <v>2495</v>
      </c>
      <c r="F1243" s="10">
        <v>42036</v>
      </c>
      <c r="G1243" s="10">
        <v>44958</v>
      </c>
      <c r="H1243" s="11">
        <v>9</v>
      </c>
      <c r="I1243" s="20" t="s">
        <v>259</v>
      </c>
      <c r="J1243" s="11" t="s">
        <v>261</v>
      </c>
      <c r="K1243" s="11" t="s">
        <v>3037</v>
      </c>
      <c r="L1243" s="11">
        <v>2</v>
      </c>
    </row>
    <row r="1244" spans="1:12">
      <c r="A1244" s="11" t="s">
        <v>2246</v>
      </c>
      <c r="D1244" s="11" t="s">
        <v>260</v>
      </c>
      <c r="E1244" s="19" t="s">
        <v>2496</v>
      </c>
      <c r="F1244" s="10">
        <v>42036</v>
      </c>
      <c r="G1244" s="10">
        <v>44958</v>
      </c>
      <c r="H1244" s="11">
        <v>9</v>
      </c>
      <c r="I1244" s="20" t="s">
        <v>259</v>
      </c>
      <c r="J1244" s="11" t="s">
        <v>261</v>
      </c>
      <c r="K1244" s="11" t="s">
        <v>3037</v>
      </c>
      <c r="L1244" s="11">
        <v>2</v>
      </c>
    </row>
    <row r="1245" spans="1:12">
      <c r="A1245" s="11" t="s">
        <v>2247</v>
      </c>
      <c r="D1245" s="11" t="s">
        <v>260</v>
      </c>
      <c r="E1245" s="19" t="s">
        <v>2497</v>
      </c>
      <c r="F1245" s="10">
        <v>42036</v>
      </c>
      <c r="G1245" s="10">
        <v>44958</v>
      </c>
      <c r="H1245" s="11">
        <v>9</v>
      </c>
      <c r="I1245" s="20" t="s">
        <v>259</v>
      </c>
      <c r="J1245" s="11" t="s">
        <v>261</v>
      </c>
      <c r="K1245" s="11" t="s">
        <v>3037</v>
      </c>
      <c r="L1245" s="11">
        <v>2</v>
      </c>
    </row>
    <row r="1246" spans="1:12">
      <c r="A1246" s="11" t="s">
        <v>2248</v>
      </c>
      <c r="D1246" s="11" t="s">
        <v>260</v>
      </c>
      <c r="E1246" s="19" t="s">
        <v>2498</v>
      </c>
      <c r="F1246" s="10">
        <v>42036</v>
      </c>
      <c r="G1246" s="10">
        <v>44958</v>
      </c>
      <c r="H1246" s="11">
        <v>9</v>
      </c>
      <c r="I1246" s="20" t="s">
        <v>259</v>
      </c>
      <c r="J1246" s="11" t="s">
        <v>261</v>
      </c>
      <c r="K1246" s="11" t="s">
        <v>3037</v>
      </c>
      <c r="L1246" s="11">
        <v>2</v>
      </c>
    </row>
    <row r="1247" spans="1:12">
      <c r="A1247" s="11" t="s">
        <v>2249</v>
      </c>
      <c r="D1247" s="11" t="s">
        <v>260</v>
      </c>
      <c r="E1247" s="19" t="s">
        <v>2499</v>
      </c>
      <c r="F1247" s="10">
        <v>42036</v>
      </c>
      <c r="G1247" s="10">
        <v>44958</v>
      </c>
      <c r="H1247" s="11">
        <v>9</v>
      </c>
      <c r="I1247" s="20" t="s">
        <v>259</v>
      </c>
      <c r="J1247" s="11" t="s">
        <v>261</v>
      </c>
      <c r="K1247" s="11" t="s">
        <v>3037</v>
      </c>
      <c r="L1247" s="11">
        <v>2</v>
      </c>
    </row>
    <row r="1248" spans="1:12">
      <c r="A1248" s="11" t="s">
        <v>2250</v>
      </c>
      <c r="D1248" s="11" t="s">
        <v>260</v>
      </c>
      <c r="E1248" s="19" t="s">
        <v>2500</v>
      </c>
      <c r="F1248" s="10">
        <v>42036</v>
      </c>
      <c r="G1248" s="10">
        <v>44958</v>
      </c>
      <c r="H1248" s="11">
        <v>9</v>
      </c>
      <c r="I1248" s="20" t="s">
        <v>259</v>
      </c>
      <c r="J1248" s="11" t="s">
        <v>261</v>
      </c>
      <c r="K1248" s="11" t="s">
        <v>3037</v>
      </c>
      <c r="L1248" s="11">
        <v>2</v>
      </c>
    </row>
    <row r="1249" spans="1:12">
      <c r="A1249" s="11" t="s">
        <v>2251</v>
      </c>
      <c r="D1249" s="11" t="s">
        <v>260</v>
      </c>
      <c r="E1249" s="19" t="s">
        <v>2501</v>
      </c>
      <c r="F1249" s="10">
        <v>42036</v>
      </c>
      <c r="G1249" s="10">
        <v>44958</v>
      </c>
      <c r="H1249" s="11">
        <v>9</v>
      </c>
      <c r="I1249" s="20" t="s">
        <v>259</v>
      </c>
      <c r="J1249" s="11" t="s">
        <v>261</v>
      </c>
      <c r="K1249" s="11" t="s">
        <v>3037</v>
      </c>
      <c r="L1249" s="11">
        <v>2</v>
      </c>
    </row>
    <row r="1250" spans="1:12">
      <c r="A1250" s="11" t="s">
        <v>2252</v>
      </c>
      <c r="D1250" s="11" t="s">
        <v>260</v>
      </c>
      <c r="E1250" s="19" t="s">
        <v>2502</v>
      </c>
      <c r="F1250" s="10">
        <v>42036</v>
      </c>
      <c r="G1250" s="10">
        <v>44958</v>
      </c>
      <c r="H1250" s="11">
        <v>9</v>
      </c>
      <c r="I1250" s="20" t="s">
        <v>259</v>
      </c>
      <c r="J1250" s="11" t="s">
        <v>261</v>
      </c>
      <c r="K1250" s="11" t="s">
        <v>3037</v>
      </c>
      <c r="L1250" s="11">
        <v>2</v>
      </c>
    </row>
    <row r="1251" spans="1:12">
      <c r="A1251" s="11" t="s">
        <v>2253</v>
      </c>
      <c r="D1251" s="11" t="s">
        <v>260</v>
      </c>
      <c r="E1251" s="19" t="s">
        <v>2503</v>
      </c>
      <c r="F1251" s="10">
        <v>42036</v>
      </c>
      <c r="G1251" s="10">
        <v>44958</v>
      </c>
      <c r="H1251" s="11">
        <v>9</v>
      </c>
      <c r="I1251" s="20" t="s">
        <v>259</v>
      </c>
      <c r="J1251" s="11" t="s">
        <v>261</v>
      </c>
      <c r="K1251" s="11" t="s">
        <v>3037</v>
      </c>
      <c r="L1251" s="11">
        <v>2</v>
      </c>
    </row>
    <row r="1252" spans="1:12">
      <c r="A1252" s="11" t="s">
        <v>2254</v>
      </c>
      <c r="D1252" s="11" t="s">
        <v>260</v>
      </c>
      <c r="E1252" s="19" t="s">
        <v>2504</v>
      </c>
      <c r="F1252" s="10">
        <v>42036</v>
      </c>
      <c r="G1252" s="10">
        <v>44958</v>
      </c>
      <c r="H1252" s="11">
        <v>9</v>
      </c>
      <c r="I1252" s="20" t="s">
        <v>259</v>
      </c>
      <c r="J1252" s="11" t="s">
        <v>261</v>
      </c>
      <c r="K1252" s="11" t="s">
        <v>3037</v>
      </c>
      <c r="L1252" s="11">
        <v>2</v>
      </c>
    </row>
    <row r="1253" spans="1:12">
      <c r="A1253" s="11" t="s">
        <v>2255</v>
      </c>
      <c r="D1253" s="11" t="s">
        <v>260</v>
      </c>
      <c r="E1253" s="19" t="s">
        <v>2505</v>
      </c>
      <c r="F1253" s="10">
        <v>42036</v>
      </c>
      <c r="G1253" s="10">
        <v>44958</v>
      </c>
      <c r="H1253" s="11">
        <v>9</v>
      </c>
      <c r="I1253" s="20" t="s">
        <v>259</v>
      </c>
      <c r="J1253" s="11" t="s">
        <v>261</v>
      </c>
      <c r="K1253" s="11" t="s">
        <v>3037</v>
      </c>
      <c r="L1253" s="11">
        <v>2</v>
      </c>
    </row>
    <row r="1254" spans="1:12">
      <c r="A1254" s="11" t="s">
        <v>2256</v>
      </c>
      <c r="D1254" s="11" t="s">
        <v>260</v>
      </c>
      <c r="E1254" s="19" t="s">
        <v>2506</v>
      </c>
      <c r="F1254" s="10">
        <v>42036</v>
      </c>
      <c r="G1254" s="10">
        <v>44958</v>
      </c>
      <c r="H1254" s="11">
        <v>9</v>
      </c>
      <c r="I1254" s="20" t="s">
        <v>259</v>
      </c>
      <c r="J1254" s="11" t="s">
        <v>261</v>
      </c>
      <c r="K1254" s="11" t="s">
        <v>3037</v>
      </c>
      <c r="L1254" s="11">
        <v>2</v>
      </c>
    </row>
    <row r="1255" spans="1:12">
      <c r="A1255" s="11" t="s">
        <v>2257</v>
      </c>
      <c r="D1255" s="11" t="s">
        <v>260</v>
      </c>
      <c r="E1255" s="19" t="s">
        <v>2507</v>
      </c>
      <c r="F1255" s="10">
        <v>42036</v>
      </c>
      <c r="G1255" s="10">
        <v>44958</v>
      </c>
      <c r="H1255" s="11">
        <v>9</v>
      </c>
      <c r="I1255" s="20" t="s">
        <v>259</v>
      </c>
      <c r="J1255" s="11" t="s">
        <v>261</v>
      </c>
      <c r="K1255" s="11" t="s">
        <v>3037</v>
      </c>
      <c r="L1255" s="11">
        <v>2</v>
      </c>
    </row>
    <row r="1256" spans="1:12">
      <c r="A1256" s="11" t="s">
        <v>2258</v>
      </c>
      <c r="D1256" s="11" t="s">
        <v>260</v>
      </c>
      <c r="E1256" s="19" t="s">
        <v>2508</v>
      </c>
      <c r="F1256" s="10">
        <v>42036</v>
      </c>
      <c r="G1256" s="10">
        <v>44958</v>
      </c>
      <c r="H1256" s="11">
        <v>9</v>
      </c>
      <c r="I1256" s="20" t="s">
        <v>259</v>
      </c>
      <c r="J1256" s="11" t="s">
        <v>261</v>
      </c>
      <c r="K1256" s="11" t="s">
        <v>3037</v>
      </c>
      <c r="L1256" s="11">
        <v>2</v>
      </c>
    </row>
    <row r="1257" spans="1:12">
      <c r="A1257" s="11" t="s">
        <v>2259</v>
      </c>
      <c r="D1257" s="11" t="s">
        <v>260</v>
      </c>
      <c r="E1257" s="19" t="s">
        <v>2509</v>
      </c>
      <c r="F1257" s="10">
        <v>42036</v>
      </c>
      <c r="G1257" s="10">
        <v>44958</v>
      </c>
      <c r="H1257" s="11">
        <v>9</v>
      </c>
      <c r="I1257" s="20" t="s">
        <v>259</v>
      </c>
      <c r="J1257" s="11" t="s">
        <v>261</v>
      </c>
      <c r="K1257" s="11" t="s">
        <v>3037</v>
      </c>
      <c r="L1257" s="11">
        <v>2</v>
      </c>
    </row>
    <row r="1258" spans="1:12">
      <c r="A1258" s="11" t="s">
        <v>2260</v>
      </c>
      <c r="D1258" s="11" t="s">
        <v>260</v>
      </c>
      <c r="E1258" s="19" t="s">
        <v>2510</v>
      </c>
      <c r="F1258" s="10">
        <v>42036</v>
      </c>
      <c r="G1258" s="10">
        <v>44958</v>
      </c>
      <c r="H1258" s="11">
        <v>9</v>
      </c>
      <c r="I1258" s="20" t="s">
        <v>259</v>
      </c>
      <c r="J1258" s="11" t="s">
        <v>261</v>
      </c>
      <c r="K1258" s="11" t="s">
        <v>3037</v>
      </c>
      <c r="L1258" s="11">
        <v>2</v>
      </c>
    </row>
    <row r="1259" spans="1:12">
      <c r="A1259" s="11" t="s">
        <v>2261</v>
      </c>
      <c r="D1259" s="11" t="s">
        <v>260</v>
      </c>
      <c r="E1259" s="19" t="s">
        <v>2511</v>
      </c>
      <c r="F1259" s="10">
        <v>42036</v>
      </c>
      <c r="G1259" s="10">
        <v>44958</v>
      </c>
      <c r="H1259" s="11">
        <v>9</v>
      </c>
      <c r="I1259" s="20" t="s">
        <v>259</v>
      </c>
      <c r="J1259" s="11" t="s">
        <v>261</v>
      </c>
      <c r="K1259" s="11" t="s">
        <v>3037</v>
      </c>
      <c r="L1259" s="11">
        <v>2</v>
      </c>
    </row>
    <row r="1260" spans="1:12">
      <c r="A1260" s="11" t="s">
        <v>2262</v>
      </c>
      <c r="D1260" s="11" t="s">
        <v>260</v>
      </c>
      <c r="E1260" s="19" t="s">
        <v>2512</v>
      </c>
      <c r="F1260" s="10">
        <v>42036</v>
      </c>
      <c r="G1260" s="10">
        <v>44958</v>
      </c>
      <c r="H1260" s="11">
        <v>9</v>
      </c>
      <c r="I1260" s="20" t="s">
        <v>259</v>
      </c>
      <c r="J1260" s="11" t="s">
        <v>261</v>
      </c>
      <c r="K1260" s="11" t="s">
        <v>3037</v>
      </c>
      <c r="L1260" s="11">
        <v>2</v>
      </c>
    </row>
    <row r="1261" spans="1:12">
      <c r="A1261" s="11" t="s">
        <v>2263</v>
      </c>
      <c r="D1261" s="11" t="s">
        <v>260</v>
      </c>
      <c r="E1261" s="19" t="s">
        <v>2513</v>
      </c>
      <c r="F1261" s="10">
        <v>42036</v>
      </c>
      <c r="G1261" s="10">
        <v>44958</v>
      </c>
      <c r="H1261" s="11">
        <v>9</v>
      </c>
      <c r="I1261" s="20" t="s">
        <v>259</v>
      </c>
      <c r="J1261" s="11" t="s">
        <v>261</v>
      </c>
      <c r="K1261" s="11" t="s">
        <v>3037</v>
      </c>
      <c r="L1261" s="11">
        <v>2</v>
      </c>
    </row>
    <row r="1262" spans="1:12">
      <c r="A1262" s="11" t="s">
        <v>2514</v>
      </c>
      <c r="D1262" s="11" t="s">
        <v>260</v>
      </c>
      <c r="E1262" s="19" t="s">
        <v>2734</v>
      </c>
      <c r="F1262" s="10">
        <v>42036</v>
      </c>
      <c r="G1262" s="10">
        <v>44958</v>
      </c>
      <c r="H1262" s="11">
        <v>9</v>
      </c>
      <c r="I1262" s="20" t="s">
        <v>259</v>
      </c>
      <c r="J1262" s="11" t="s">
        <v>261</v>
      </c>
      <c r="K1262" s="11" t="s">
        <v>3037</v>
      </c>
      <c r="L1262" s="11">
        <v>2</v>
      </c>
    </row>
    <row r="1263" spans="1:12">
      <c r="A1263" s="11" t="s">
        <v>2515</v>
      </c>
      <c r="D1263" s="11" t="s">
        <v>260</v>
      </c>
      <c r="E1263" s="19" t="s">
        <v>2735</v>
      </c>
      <c r="F1263" s="10">
        <v>42036</v>
      </c>
      <c r="G1263" s="10">
        <v>44958</v>
      </c>
      <c r="H1263" s="11">
        <v>9</v>
      </c>
      <c r="I1263" s="20" t="s">
        <v>259</v>
      </c>
      <c r="J1263" s="11" t="s">
        <v>261</v>
      </c>
      <c r="K1263" s="11" t="s">
        <v>3037</v>
      </c>
      <c r="L1263" s="11">
        <v>2</v>
      </c>
    </row>
    <row r="1264" spans="1:12">
      <c r="A1264" s="11" t="s">
        <v>2516</v>
      </c>
      <c r="D1264" s="11" t="s">
        <v>260</v>
      </c>
      <c r="E1264" s="19" t="s">
        <v>2736</v>
      </c>
      <c r="F1264" s="10">
        <v>42036</v>
      </c>
      <c r="G1264" s="10">
        <v>44958</v>
      </c>
      <c r="H1264" s="11">
        <v>9</v>
      </c>
      <c r="I1264" s="20" t="s">
        <v>259</v>
      </c>
      <c r="J1264" s="11" t="s">
        <v>261</v>
      </c>
      <c r="K1264" s="11" t="s">
        <v>3037</v>
      </c>
      <c r="L1264" s="11">
        <v>2</v>
      </c>
    </row>
    <row r="1265" spans="1:12">
      <c r="A1265" s="11" t="s">
        <v>2517</v>
      </c>
      <c r="D1265" s="11" t="s">
        <v>260</v>
      </c>
      <c r="E1265" s="19" t="s">
        <v>2737</v>
      </c>
      <c r="F1265" s="10">
        <v>42036</v>
      </c>
      <c r="G1265" s="10">
        <v>44958</v>
      </c>
      <c r="H1265" s="11">
        <v>9</v>
      </c>
      <c r="I1265" s="20" t="s">
        <v>259</v>
      </c>
      <c r="J1265" s="11" t="s">
        <v>261</v>
      </c>
      <c r="K1265" s="11" t="s">
        <v>3037</v>
      </c>
      <c r="L1265" s="11">
        <v>2</v>
      </c>
    </row>
    <row r="1266" spans="1:12">
      <c r="A1266" s="11" t="s">
        <v>2518</v>
      </c>
      <c r="D1266" s="11" t="s">
        <v>260</v>
      </c>
      <c r="E1266" s="19" t="s">
        <v>2738</v>
      </c>
      <c r="F1266" s="10">
        <v>42036</v>
      </c>
      <c r="G1266" s="10">
        <v>44958</v>
      </c>
      <c r="H1266" s="11">
        <v>9</v>
      </c>
      <c r="I1266" s="20" t="s">
        <v>259</v>
      </c>
      <c r="J1266" s="11" t="s">
        <v>261</v>
      </c>
      <c r="K1266" s="11" t="s">
        <v>3037</v>
      </c>
      <c r="L1266" s="11">
        <v>2</v>
      </c>
    </row>
    <row r="1267" spans="1:12">
      <c r="A1267" s="11" t="s">
        <v>2519</v>
      </c>
      <c r="D1267" s="11" t="s">
        <v>260</v>
      </c>
      <c r="E1267" s="19" t="s">
        <v>2739</v>
      </c>
      <c r="F1267" s="10">
        <v>42036</v>
      </c>
      <c r="G1267" s="10">
        <v>44958</v>
      </c>
      <c r="H1267" s="11">
        <v>9</v>
      </c>
      <c r="I1267" s="20" t="s">
        <v>259</v>
      </c>
      <c r="J1267" s="11" t="s">
        <v>261</v>
      </c>
      <c r="K1267" s="11" t="s">
        <v>3037</v>
      </c>
      <c r="L1267" s="11">
        <v>2</v>
      </c>
    </row>
    <row r="1268" spans="1:12">
      <c r="A1268" s="11" t="s">
        <v>2520</v>
      </c>
      <c r="D1268" s="11" t="s">
        <v>260</v>
      </c>
      <c r="E1268" s="19" t="s">
        <v>2740</v>
      </c>
      <c r="F1268" s="10">
        <v>42036</v>
      </c>
      <c r="G1268" s="10">
        <v>44958</v>
      </c>
      <c r="H1268" s="11">
        <v>9</v>
      </c>
      <c r="I1268" s="20" t="s">
        <v>259</v>
      </c>
      <c r="J1268" s="11" t="s">
        <v>261</v>
      </c>
      <c r="K1268" s="11" t="s">
        <v>3037</v>
      </c>
      <c r="L1268" s="11">
        <v>2</v>
      </c>
    </row>
    <row r="1269" spans="1:12">
      <c r="A1269" s="11" t="s">
        <v>2521</v>
      </c>
      <c r="D1269" s="11" t="s">
        <v>260</v>
      </c>
      <c r="E1269" s="19" t="s">
        <v>2741</v>
      </c>
      <c r="F1269" s="10">
        <v>42036</v>
      </c>
      <c r="G1269" s="10">
        <v>44958</v>
      </c>
      <c r="H1269" s="11">
        <v>9</v>
      </c>
      <c r="I1269" s="20" t="s">
        <v>259</v>
      </c>
      <c r="J1269" s="11" t="s">
        <v>261</v>
      </c>
      <c r="K1269" s="11" t="s">
        <v>3037</v>
      </c>
      <c r="L1269" s="11">
        <v>2</v>
      </c>
    </row>
    <row r="1270" spans="1:12">
      <c r="A1270" s="11" t="s">
        <v>2522</v>
      </c>
      <c r="D1270" s="11" t="s">
        <v>260</v>
      </c>
      <c r="E1270" s="19" t="s">
        <v>2742</v>
      </c>
      <c r="F1270" s="10">
        <v>42036</v>
      </c>
      <c r="G1270" s="10">
        <v>44958</v>
      </c>
      <c r="H1270" s="11">
        <v>9</v>
      </c>
      <c r="I1270" s="20" t="s">
        <v>259</v>
      </c>
      <c r="J1270" s="11" t="s">
        <v>261</v>
      </c>
      <c r="K1270" s="11" t="s">
        <v>3037</v>
      </c>
      <c r="L1270" s="11">
        <v>2</v>
      </c>
    </row>
    <row r="1271" spans="1:12">
      <c r="A1271" s="11" t="s">
        <v>2523</v>
      </c>
      <c r="D1271" s="11" t="s">
        <v>260</v>
      </c>
      <c r="E1271" s="19" t="s">
        <v>2743</v>
      </c>
      <c r="F1271" s="10">
        <v>42036</v>
      </c>
      <c r="G1271" s="10">
        <v>44958</v>
      </c>
      <c r="H1271" s="11">
        <v>9</v>
      </c>
      <c r="I1271" s="20" t="s">
        <v>259</v>
      </c>
      <c r="J1271" s="11" t="s">
        <v>261</v>
      </c>
      <c r="K1271" s="11" t="s">
        <v>3037</v>
      </c>
      <c r="L1271" s="11">
        <v>2</v>
      </c>
    </row>
    <row r="1272" spans="1:12">
      <c r="A1272" s="11" t="s">
        <v>2524</v>
      </c>
      <c r="D1272" s="11" t="s">
        <v>260</v>
      </c>
      <c r="E1272" s="19" t="s">
        <v>2744</v>
      </c>
      <c r="F1272" s="10">
        <v>42036</v>
      </c>
      <c r="G1272" s="10">
        <v>44958</v>
      </c>
      <c r="H1272" s="11">
        <v>9</v>
      </c>
      <c r="I1272" s="20" t="s">
        <v>259</v>
      </c>
      <c r="J1272" s="11" t="s">
        <v>261</v>
      </c>
      <c r="K1272" s="11" t="s">
        <v>3037</v>
      </c>
      <c r="L1272" s="11">
        <v>2</v>
      </c>
    </row>
    <row r="1273" spans="1:12">
      <c r="A1273" s="11" t="s">
        <v>2525</v>
      </c>
      <c r="D1273" s="11" t="s">
        <v>260</v>
      </c>
      <c r="E1273" s="19" t="s">
        <v>2745</v>
      </c>
      <c r="F1273" s="10">
        <v>42036</v>
      </c>
      <c r="G1273" s="10">
        <v>44958</v>
      </c>
      <c r="H1273" s="11">
        <v>9</v>
      </c>
      <c r="I1273" s="20" t="s">
        <v>259</v>
      </c>
      <c r="J1273" s="11" t="s">
        <v>261</v>
      </c>
      <c r="K1273" s="11" t="s">
        <v>3037</v>
      </c>
      <c r="L1273" s="11">
        <v>2</v>
      </c>
    </row>
    <row r="1274" spans="1:12">
      <c r="A1274" s="11" t="s">
        <v>2526</v>
      </c>
      <c r="D1274" s="11" t="s">
        <v>260</v>
      </c>
      <c r="E1274" s="19" t="s">
        <v>2746</v>
      </c>
      <c r="F1274" s="10">
        <v>42036</v>
      </c>
      <c r="G1274" s="10">
        <v>44958</v>
      </c>
      <c r="H1274" s="11">
        <v>9</v>
      </c>
      <c r="I1274" s="20" t="s">
        <v>259</v>
      </c>
      <c r="J1274" s="11" t="s">
        <v>261</v>
      </c>
      <c r="K1274" s="11" t="s">
        <v>3037</v>
      </c>
      <c r="L1274" s="11">
        <v>2</v>
      </c>
    </row>
    <row r="1275" spans="1:12">
      <c r="A1275" s="11" t="s">
        <v>2527</v>
      </c>
      <c r="D1275" s="11" t="s">
        <v>260</v>
      </c>
      <c r="E1275" s="19" t="s">
        <v>2747</v>
      </c>
      <c r="F1275" s="10">
        <v>42036</v>
      </c>
      <c r="G1275" s="10">
        <v>44958</v>
      </c>
      <c r="H1275" s="11">
        <v>9</v>
      </c>
      <c r="I1275" s="20" t="s">
        <v>259</v>
      </c>
      <c r="J1275" s="11" t="s">
        <v>261</v>
      </c>
      <c r="K1275" s="11" t="s">
        <v>3037</v>
      </c>
      <c r="L1275" s="11">
        <v>2</v>
      </c>
    </row>
    <row r="1276" spans="1:12">
      <c r="A1276" s="11" t="s">
        <v>2528</v>
      </c>
      <c r="D1276" s="11" t="s">
        <v>260</v>
      </c>
      <c r="E1276" s="19" t="s">
        <v>2748</v>
      </c>
      <c r="F1276" s="10">
        <v>42036</v>
      </c>
      <c r="G1276" s="10">
        <v>44958</v>
      </c>
      <c r="H1276" s="11">
        <v>9</v>
      </c>
      <c r="I1276" s="20" t="s">
        <v>259</v>
      </c>
      <c r="J1276" s="11" t="s">
        <v>261</v>
      </c>
      <c r="K1276" s="11" t="s">
        <v>3037</v>
      </c>
      <c r="L1276" s="11">
        <v>2</v>
      </c>
    </row>
    <row r="1277" spans="1:12">
      <c r="A1277" s="11" t="s">
        <v>2529</v>
      </c>
      <c r="D1277" s="11" t="s">
        <v>260</v>
      </c>
      <c r="E1277" s="19" t="s">
        <v>2749</v>
      </c>
      <c r="F1277" s="10">
        <v>42036</v>
      </c>
      <c r="G1277" s="10">
        <v>44958</v>
      </c>
      <c r="H1277" s="11">
        <v>9</v>
      </c>
      <c r="I1277" s="20" t="s">
        <v>259</v>
      </c>
      <c r="J1277" s="11" t="s">
        <v>261</v>
      </c>
      <c r="K1277" s="11" t="s">
        <v>3037</v>
      </c>
      <c r="L1277" s="11">
        <v>2</v>
      </c>
    </row>
    <row r="1278" spans="1:12">
      <c r="A1278" s="11" t="s">
        <v>2530</v>
      </c>
      <c r="D1278" s="11" t="s">
        <v>260</v>
      </c>
      <c r="E1278" s="19" t="s">
        <v>2750</v>
      </c>
      <c r="F1278" s="10">
        <v>42036</v>
      </c>
      <c r="G1278" s="10">
        <v>44958</v>
      </c>
      <c r="H1278" s="11">
        <v>9</v>
      </c>
      <c r="I1278" s="20" t="s">
        <v>259</v>
      </c>
      <c r="J1278" s="11" t="s">
        <v>261</v>
      </c>
      <c r="K1278" s="11" t="s">
        <v>3037</v>
      </c>
      <c r="L1278" s="11">
        <v>2</v>
      </c>
    </row>
    <row r="1279" spans="1:12">
      <c r="A1279" s="11" t="s">
        <v>2531</v>
      </c>
      <c r="D1279" s="11" t="s">
        <v>260</v>
      </c>
      <c r="E1279" s="19" t="s">
        <v>2751</v>
      </c>
      <c r="F1279" s="10">
        <v>42036</v>
      </c>
      <c r="G1279" s="10">
        <v>44958</v>
      </c>
      <c r="H1279" s="11">
        <v>9</v>
      </c>
      <c r="I1279" s="20" t="s">
        <v>259</v>
      </c>
      <c r="J1279" s="11" t="s">
        <v>261</v>
      </c>
      <c r="K1279" s="11" t="s">
        <v>3037</v>
      </c>
      <c r="L1279" s="11">
        <v>2</v>
      </c>
    </row>
    <row r="1280" spans="1:12">
      <c r="A1280" s="11" t="s">
        <v>2532</v>
      </c>
      <c r="D1280" s="11" t="s">
        <v>260</v>
      </c>
      <c r="E1280" s="19" t="s">
        <v>2752</v>
      </c>
      <c r="F1280" s="10">
        <v>42036</v>
      </c>
      <c r="G1280" s="10">
        <v>44958</v>
      </c>
      <c r="H1280" s="11">
        <v>9</v>
      </c>
      <c r="I1280" s="20" t="s">
        <v>259</v>
      </c>
      <c r="J1280" s="11" t="s">
        <v>261</v>
      </c>
      <c r="K1280" s="11" t="s">
        <v>3037</v>
      </c>
      <c r="L1280" s="11">
        <v>2</v>
      </c>
    </row>
    <row r="1281" spans="1:12">
      <c r="A1281" s="11" t="s">
        <v>2533</v>
      </c>
      <c r="D1281" s="11" t="s">
        <v>260</v>
      </c>
      <c r="E1281" s="19" t="s">
        <v>2753</v>
      </c>
      <c r="F1281" s="10">
        <v>42036</v>
      </c>
      <c r="G1281" s="10">
        <v>44958</v>
      </c>
      <c r="H1281" s="11">
        <v>9</v>
      </c>
      <c r="I1281" s="20" t="s">
        <v>259</v>
      </c>
      <c r="J1281" s="11" t="s">
        <v>261</v>
      </c>
      <c r="K1281" s="11" t="s">
        <v>3037</v>
      </c>
      <c r="L1281" s="11">
        <v>2</v>
      </c>
    </row>
    <row r="1282" spans="1:12">
      <c r="A1282" s="11" t="s">
        <v>2534</v>
      </c>
      <c r="D1282" s="11" t="s">
        <v>260</v>
      </c>
      <c r="E1282" s="19" t="s">
        <v>2754</v>
      </c>
      <c r="F1282" s="10">
        <v>42036</v>
      </c>
      <c r="G1282" s="10">
        <v>44958</v>
      </c>
      <c r="H1282" s="11">
        <v>9</v>
      </c>
      <c r="I1282" s="20" t="s">
        <v>259</v>
      </c>
      <c r="J1282" s="11" t="s">
        <v>261</v>
      </c>
      <c r="K1282" s="11" t="s">
        <v>3037</v>
      </c>
      <c r="L1282" s="11">
        <v>2</v>
      </c>
    </row>
    <row r="1283" spans="1:12">
      <c r="A1283" s="11" t="s">
        <v>2535</v>
      </c>
      <c r="D1283" s="11" t="s">
        <v>260</v>
      </c>
      <c r="E1283" s="19" t="s">
        <v>2755</v>
      </c>
      <c r="F1283" s="10">
        <v>42036</v>
      </c>
      <c r="G1283" s="10">
        <v>44958</v>
      </c>
      <c r="H1283" s="11">
        <v>9</v>
      </c>
      <c r="I1283" s="20" t="s">
        <v>259</v>
      </c>
      <c r="J1283" s="11" t="s">
        <v>261</v>
      </c>
      <c r="K1283" s="11" t="s">
        <v>3037</v>
      </c>
      <c r="L1283" s="11">
        <v>2</v>
      </c>
    </row>
    <row r="1284" spans="1:12">
      <c r="A1284" s="11" t="s">
        <v>2536</v>
      </c>
      <c r="D1284" s="11" t="s">
        <v>260</v>
      </c>
      <c r="E1284" s="19" t="s">
        <v>2756</v>
      </c>
      <c r="F1284" s="10">
        <v>42036</v>
      </c>
      <c r="G1284" s="10">
        <v>44958</v>
      </c>
      <c r="H1284" s="11">
        <v>9</v>
      </c>
      <c r="I1284" s="20" t="s">
        <v>259</v>
      </c>
      <c r="J1284" s="11" t="s">
        <v>261</v>
      </c>
      <c r="K1284" s="11" t="s">
        <v>3037</v>
      </c>
      <c r="L1284" s="11">
        <v>2</v>
      </c>
    </row>
    <row r="1285" spans="1:12">
      <c r="A1285" s="11" t="s">
        <v>2537</v>
      </c>
      <c r="D1285" s="11" t="s">
        <v>260</v>
      </c>
      <c r="E1285" s="19" t="s">
        <v>2757</v>
      </c>
      <c r="F1285" s="10">
        <v>42036</v>
      </c>
      <c r="G1285" s="10">
        <v>44958</v>
      </c>
      <c r="H1285" s="11">
        <v>9</v>
      </c>
      <c r="I1285" s="20" t="s">
        <v>259</v>
      </c>
      <c r="J1285" s="11" t="s">
        <v>261</v>
      </c>
      <c r="K1285" s="11" t="s">
        <v>3037</v>
      </c>
      <c r="L1285" s="11">
        <v>2</v>
      </c>
    </row>
    <row r="1286" spans="1:12">
      <c r="A1286" s="11" t="s">
        <v>2538</v>
      </c>
      <c r="D1286" s="11" t="s">
        <v>260</v>
      </c>
      <c r="E1286" s="19" t="s">
        <v>2758</v>
      </c>
      <c r="F1286" s="10">
        <v>42036</v>
      </c>
      <c r="G1286" s="10">
        <v>44958</v>
      </c>
      <c r="H1286" s="11">
        <v>9</v>
      </c>
      <c r="I1286" s="20" t="s">
        <v>259</v>
      </c>
      <c r="J1286" s="11" t="s">
        <v>261</v>
      </c>
      <c r="K1286" s="11" t="s">
        <v>3037</v>
      </c>
      <c r="L1286" s="11">
        <v>2</v>
      </c>
    </row>
    <row r="1287" spans="1:12">
      <c r="A1287" s="11" t="s">
        <v>2539</v>
      </c>
      <c r="D1287" s="11" t="s">
        <v>260</v>
      </c>
      <c r="E1287" s="19" t="s">
        <v>2759</v>
      </c>
      <c r="F1287" s="10">
        <v>42036</v>
      </c>
      <c r="G1287" s="10">
        <v>44958</v>
      </c>
      <c r="H1287" s="11">
        <v>9</v>
      </c>
      <c r="I1287" s="20" t="s">
        <v>259</v>
      </c>
      <c r="J1287" s="11" t="s">
        <v>261</v>
      </c>
      <c r="K1287" s="11" t="s">
        <v>3037</v>
      </c>
      <c r="L1287" s="11">
        <v>2</v>
      </c>
    </row>
    <row r="1288" spans="1:12">
      <c r="A1288" s="11" t="s">
        <v>2540</v>
      </c>
      <c r="D1288" s="11" t="s">
        <v>260</v>
      </c>
      <c r="E1288" s="19" t="s">
        <v>2760</v>
      </c>
      <c r="F1288" s="10">
        <v>42036</v>
      </c>
      <c r="G1288" s="10">
        <v>44958</v>
      </c>
      <c r="H1288" s="11">
        <v>9</v>
      </c>
      <c r="I1288" s="20" t="s">
        <v>259</v>
      </c>
      <c r="J1288" s="11" t="s">
        <v>261</v>
      </c>
      <c r="K1288" s="11" t="s">
        <v>3037</v>
      </c>
      <c r="L1288" s="11">
        <v>2</v>
      </c>
    </row>
    <row r="1289" spans="1:12">
      <c r="A1289" s="11" t="s">
        <v>2541</v>
      </c>
      <c r="D1289" s="11" t="s">
        <v>260</v>
      </c>
      <c r="E1289" s="19" t="s">
        <v>2761</v>
      </c>
      <c r="F1289" s="10">
        <v>42036</v>
      </c>
      <c r="G1289" s="10">
        <v>44958</v>
      </c>
      <c r="H1289" s="11">
        <v>9</v>
      </c>
      <c r="I1289" s="20" t="s">
        <v>259</v>
      </c>
      <c r="J1289" s="11" t="s">
        <v>261</v>
      </c>
      <c r="K1289" s="11" t="s">
        <v>3037</v>
      </c>
      <c r="L1289" s="11">
        <v>2</v>
      </c>
    </row>
    <row r="1290" spans="1:12">
      <c r="A1290" s="11" t="s">
        <v>2542</v>
      </c>
      <c r="D1290" s="11" t="s">
        <v>260</v>
      </c>
      <c r="E1290" s="19" t="s">
        <v>2762</v>
      </c>
      <c r="F1290" s="10">
        <v>42036</v>
      </c>
      <c r="G1290" s="10">
        <v>44958</v>
      </c>
      <c r="H1290" s="11">
        <v>9</v>
      </c>
      <c r="I1290" s="20" t="s">
        <v>259</v>
      </c>
      <c r="J1290" s="11" t="s">
        <v>261</v>
      </c>
      <c r="K1290" s="11" t="s">
        <v>3037</v>
      </c>
      <c r="L1290" s="11">
        <v>2</v>
      </c>
    </row>
    <row r="1291" spans="1:12">
      <c r="A1291" s="11" t="s">
        <v>2543</v>
      </c>
      <c r="D1291" s="11" t="s">
        <v>260</v>
      </c>
      <c r="E1291" s="19" t="s">
        <v>2763</v>
      </c>
      <c r="F1291" s="10">
        <v>42036</v>
      </c>
      <c r="G1291" s="10">
        <v>44958</v>
      </c>
      <c r="H1291" s="11">
        <v>9</v>
      </c>
      <c r="I1291" s="20" t="s">
        <v>259</v>
      </c>
      <c r="J1291" s="11" t="s">
        <v>261</v>
      </c>
      <c r="K1291" s="11" t="s">
        <v>3037</v>
      </c>
      <c r="L1291" s="11">
        <v>2</v>
      </c>
    </row>
    <row r="1292" spans="1:12">
      <c r="A1292" s="11" t="s">
        <v>2544</v>
      </c>
      <c r="D1292" s="11" t="s">
        <v>260</v>
      </c>
      <c r="E1292" s="19" t="s">
        <v>2764</v>
      </c>
      <c r="F1292" s="10">
        <v>42036</v>
      </c>
      <c r="G1292" s="10">
        <v>44958</v>
      </c>
      <c r="H1292" s="11">
        <v>9</v>
      </c>
      <c r="I1292" s="20" t="s">
        <v>259</v>
      </c>
      <c r="J1292" s="11" t="s">
        <v>261</v>
      </c>
      <c r="K1292" s="11" t="s">
        <v>3037</v>
      </c>
      <c r="L1292" s="11">
        <v>2</v>
      </c>
    </row>
    <row r="1293" spans="1:12">
      <c r="A1293" s="11" t="s">
        <v>2545</v>
      </c>
      <c r="D1293" s="11" t="s">
        <v>260</v>
      </c>
      <c r="E1293" s="19" t="s">
        <v>2765</v>
      </c>
      <c r="F1293" s="10">
        <v>42036</v>
      </c>
      <c r="G1293" s="10">
        <v>44958</v>
      </c>
      <c r="H1293" s="11">
        <v>9</v>
      </c>
      <c r="I1293" s="20" t="s">
        <v>259</v>
      </c>
      <c r="J1293" s="11" t="s">
        <v>261</v>
      </c>
      <c r="K1293" s="11" t="s">
        <v>3037</v>
      </c>
      <c r="L1293" s="11">
        <v>2</v>
      </c>
    </row>
    <row r="1294" spans="1:12">
      <c r="A1294" s="11" t="s">
        <v>2546</v>
      </c>
      <c r="D1294" s="11" t="s">
        <v>260</v>
      </c>
      <c r="E1294" s="19" t="s">
        <v>2766</v>
      </c>
      <c r="F1294" s="10">
        <v>42036</v>
      </c>
      <c r="G1294" s="10">
        <v>44958</v>
      </c>
      <c r="H1294" s="11">
        <v>9</v>
      </c>
      <c r="I1294" s="20" t="s">
        <v>259</v>
      </c>
      <c r="J1294" s="11" t="s">
        <v>261</v>
      </c>
      <c r="K1294" s="11" t="s">
        <v>3037</v>
      </c>
      <c r="L1294" s="11">
        <v>2</v>
      </c>
    </row>
    <row r="1295" spans="1:12">
      <c r="A1295" s="11" t="s">
        <v>2547</v>
      </c>
      <c r="D1295" s="11" t="s">
        <v>260</v>
      </c>
      <c r="E1295" s="19" t="s">
        <v>2767</v>
      </c>
      <c r="F1295" s="10">
        <v>42036</v>
      </c>
      <c r="G1295" s="10">
        <v>44958</v>
      </c>
      <c r="H1295" s="11">
        <v>9</v>
      </c>
      <c r="I1295" s="20" t="s">
        <v>259</v>
      </c>
      <c r="J1295" s="11" t="s">
        <v>261</v>
      </c>
      <c r="K1295" s="11" t="s">
        <v>3037</v>
      </c>
      <c r="L1295" s="11">
        <v>2</v>
      </c>
    </row>
    <row r="1296" spans="1:12">
      <c r="A1296" s="11" t="s">
        <v>2548</v>
      </c>
      <c r="D1296" s="11" t="s">
        <v>260</v>
      </c>
      <c r="E1296" s="19" t="s">
        <v>2768</v>
      </c>
      <c r="F1296" s="10">
        <v>42036</v>
      </c>
      <c r="G1296" s="10">
        <v>44958</v>
      </c>
      <c r="H1296" s="11">
        <v>9</v>
      </c>
      <c r="I1296" s="20" t="s">
        <v>259</v>
      </c>
      <c r="J1296" s="11" t="s">
        <v>261</v>
      </c>
      <c r="K1296" s="11" t="s">
        <v>3037</v>
      </c>
      <c r="L1296" s="11">
        <v>2</v>
      </c>
    </row>
    <row r="1297" spans="1:12">
      <c r="A1297" s="11" t="s">
        <v>2549</v>
      </c>
      <c r="D1297" s="11" t="s">
        <v>260</v>
      </c>
      <c r="E1297" s="19" t="s">
        <v>2769</v>
      </c>
      <c r="F1297" s="10">
        <v>42036</v>
      </c>
      <c r="G1297" s="10">
        <v>44958</v>
      </c>
      <c r="H1297" s="11">
        <v>9</v>
      </c>
      <c r="I1297" s="20" t="s">
        <v>259</v>
      </c>
      <c r="J1297" s="11" t="s">
        <v>261</v>
      </c>
      <c r="K1297" s="11" t="s">
        <v>3037</v>
      </c>
      <c r="L1297" s="11">
        <v>2</v>
      </c>
    </row>
    <row r="1298" spans="1:12">
      <c r="A1298" s="11" t="s">
        <v>2550</v>
      </c>
      <c r="D1298" s="11" t="s">
        <v>260</v>
      </c>
      <c r="E1298" s="19" t="s">
        <v>2770</v>
      </c>
      <c r="F1298" s="10">
        <v>42036</v>
      </c>
      <c r="G1298" s="10">
        <v>44958</v>
      </c>
      <c r="H1298" s="11">
        <v>9</v>
      </c>
      <c r="I1298" s="20" t="s">
        <v>259</v>
      </c>
      <c r="J1298" s="11" t="s">
        <v>261</v>
      </c>
      <c r="K1298" s="11" t="s">
        <v>3037</v>
      </c>
      <c r="L1298" s="11">
        <v>2</v>
      </c>
    </row>
    <row r="1299" spans="1:12">
      <c r="A1299" s="11" t="s">
        <v>2551</v>
      </c>
      <c r="D1299" s="11" t="s">
        <v>260</v>
      </c>
      <c r="E1299" s="19" t="s">
        <v>2771</v>
      </c>
      <c r="F1299" s="10">
        <v>42036</v>
      </c>
      <c r="G1299" s="10">
        <v>44958</v>
      </c>
      <c r="H1299" s="11">
        <v>9</v>
      </c>
      <c r="I1299" s="20" t="s">
        <v>259</v>
      </c>
      <c r="J1299" s="11" t="s">
        <v>261</v>
      </c>
      <c r="K1299" s="11" t="s">
        <v>3037</v>
      </c>
      <c r="L1299" s="11">
        <v>2</v>
      </c>
    </row>
    <row r="1300" spans="1:12">
      <c r="A1300" s="11" t="s">
        <v>2552</v>
      </c>
      <c r="D1300" s="11" t="s">
        <v>260</v>
      </c>
      <c r="E1300" s="19" t="s">
        <v>2772</v>
      </c>
      <c r="F1300" s="10">
        <v>42036</v>
      </c>
      <c r="G1300" s="10">
        <v>44958</v>
      </c>
      <c r="H1300" s="11">
        <v>9</v>
      </c>
      <c r="I1300" s="20" t="s">
        <v>259</v>
      </c>
      <c r="J1300" s="11" t="s">
        <v>261</v>
      </c>
      <c r="K1300" s="11" t="s">
        <v>3037</v>
      </c>
      <c r="L1300" s="11">
        <v>2</v>
      </c>
    </row>
    <row r="1301" spans="1:12">
      <c r="A1301" s="11" t="s">
        <v>2553</v>
      </c>
      <c r="D1301" s="11" t="s">
        <v>260</v>
      </c>
      <c r="E1301" s="19" t="s">
        <v>2773</v>
      </c>
      <c r="F1301" s="10">
        <v>42036</v>
      </c>
      <c r="G1301" s="10">
        <v>44958</v>
      </c>
      <c r="H1301" s="11">
        <v>9</v>
      </c>
      <c r="I1301" s="20" t="s">
        <v>259</v>
      </c>
      <c r="J1301" s="11" t="s">
        <v>261</v>
      </c>
      <c r="K1301" s="11" t="s">
        <v>3037</v>
      </c>
      <c r="L1301" s="11">
        <v>2</v>
      </c>
    </row>
    <row r="1302" spans="1:12">
      <c r="A1302" s="11" t="s">
        <v>2554</v>
      </c>
      <c r="D1302" s="11" t="s">
        <v>260</v>
      </c>
      <c r="E1302" s="19" t="s">
        <v>2774</v>
      </c>
      <c r="F1302" s="10">
        <v>42036</v>
      </c>
      <c r="G1302" s="10">
        <v>44958</v>
      </c>
      <c r="H1302" s="11">
        <v>9</v>
      </c>
      <c r="I1302" s="20" t="s">
        <v>259</v>
      </c>
      <c r="J1302" s="11" t="s">
        <v>261</v>
      </c>
      <c r="K1302" s="11" t="s">
        <v>3037</v>
      </c>
      <c r="L1302" s="11">
        <v>2</v>
      </c>
    </row>
    <row r="1303" spans="1:12">
      <c r="A1303" s="11" t="s">
        <v>2555</v>
      </c>
      <c r="D1303" s="11" t="s">
        <v>260</v>
      </c>
      <c r="E1303" s="19" t="s">
        <v>2775</v>
      </c>
      <c r="F1303" s="10">
        <v>42036</v>
      </c>
      <c r="G1303" s="10">
        <v>44958</v>
      </c>
      <c r="H1303" s="11">
        <v>9</v>
      </c>
      <c r="I1303" s="20" t="s">
        <v>259</v>
      </c>
      <c r="J1303" s="11" t="s">
        <v>261</v>
      </c>
      <c r="K1303" s="11" t="s">
        <v>3037</v>
      </c>
      <c r="L1303" s="11">
        <v>2</v>
      </c>
    </row>
    <row r="1304" spans="1:12">
      <c r="A1304" s="11" t="s">
        <v>2556</v>
      </c>
      <c r="D1304" s="11" t="s">
        <v>260</v>
      </c>
      <c r="E1304" s="19" t="s">
        <v>2776</v>
      </c>
      <c r="F1304" s="10">
        <v>42036</v>
      </c>
      <c r="G1304" s="10">
        <v>44958</v>
      </c>
      <c r="H1304" s="11">
        <v>9</v>
      </c>
      <c r="I1304" s="20" t="s">
        <v>259</v>
      </c>
      <c r="J1304" s="11" t="s">
        <v>261</v>
      </c>
      <c r="K1304" s="11" t="s">
        <v>3037</v>
      </c>
      <c r="L1304" s="11">
        <v>2</v>
      </c>
    </row>
    <row r="1305" spans="1:12">
      <c r="A1305" s="11" t="s">
        <v>2557</v>
      </c>
      <c r="D1305" s="11" t="s">
        <v>260</v>
      </c>
      <c r="E1305" s="19" t="s">
        <v>2777</v>
      </c>
      <c r="F1305" s="10">
        <v>42036</v>
      </c>
      <c r="G1305" s="10">
        <v>44958</v>
      </c>
      <c r="H1305" s="11">
        <v>9</v>
      </c>
      <c r="I1305" s="20" t="s">
        <v>259</v>
      </c>
      <c r="J1305" s="11" t="s">
        <v>261</v>
      </c>
      <c r="K1305" s="11" t="s">
        <v>3037</v>
      </c>
      <c r="L1305" s="11">
        <v>2</v>
      </c>
    </row>
    <row r="1306" spans="1:12">
      <c r="A1306" s="11" t="s">
        <v>2558</v>
      </c>
      <c r="D1306" s="11" t="s">
        <v>260</v>
      </c>
      <c r="E1306" s="19" t="s">
        <v>2778</v>
      </c>
      <c r="F1306" s="10">
        <v>42036</v>
      </c>
      <c r="G1306" s="10">
        <v>44958</v>
      </c>
      <c r="H1306" s="11">
        <v>9</v>
      </c>
      <c r="I1306" s="20" t="s">
        <v>259</v>
      </c>
      <c r="J1306" s="11" t="s">
        <v>261</v>
      </c>
      <c r="K1306" s="11" t="s">
        <v>3037</v>
      </c>
      <c r="L1306" s="11">
        <v>2</v>
      </c>
    </row>
    <row r="1307" spans="1:12">
      <c r="A1307" s="11" t="s">
        <v>2559</v>
      </c>
      <c r="D1307" s="11" t="s">
        <v>260</v>
      </c>
      <c r="E1307" s="19" t="s">
        <v>2779</v>
      </c>
      <c r="F1307" s="10">
        <v>42036</v>
      </c>
      <c r="G1307" s="10">
        <v>44958</v>
      </c>
      <c r="H1307" s="11">
        <v>9</v>
      </c>
      <c r="I1307" s="20" t="s">
        <v>259</v>
      </c>
      <c r="J1307" s="11" t="s">
        <v>261</v>
      </c>
      <c r="K1307" s="11" t="s">
        <v>3037</v>
      </c>
      <c r="L1307" s="11">
        <v>2</v>
      </c>
    </row>
    <row r="1308" spans="1:12">
      <c r="A1308" s="11" t="s">
        <v>2560</v>
      </c>
      <c r="D1308" s="11" t="s">
        <v>260</v>
      </c>
      <c r="E1308" s="19" t="s">
        <v>2780</v>
      </c>
      <c r="F1308" s="10">
        <v>42036</v>
      </c>
      <c r="G1308" s="10">
        <v>44958</v>
      </c>
      <c r="H1308" s="11">
        <v>9</v>
      </c>
      <c r="I1308" s="20" t="s">
        <v>259</v>
      </c>
      <c r="J1308" s="11" t="s">
        <v>261</v>
      </c>
      <c r="K1308" s="11" t="s">
        <v>3037</v>
      </c>
      <c r="L1308" s="11">
        <v>2</v>
      </c>
    </row>
    <row r="1309" spans="1:12">
      <c r="A1309" s="11" t="s">
        <v>2561</v>
      </c>
      <c r="D1309" s="11" t="s">
        <v>260</v>
      </c>
      <c r="E1309" s="19" t="s">
        <v>2781</v>
      </c>
      <c r="F1309" s="10">
        <v>42036</v>
      </c>
      <c r="G1309" s="10">
        <v>44958</v>
      </c>
      <c r="H1309" s="11">
        <v>9</v>
      </c>
      <c r="I1309" s="20" t="s">
        <v>259</v>
      </c>
      <c r="J1309" s="11" t="s">
        <v>261</v>
      </c>
      <c r="K1309" s="11" t="s">
        <v>3037</v>
      </c>
      <c r="L1309" s="11">
        <v>2</v>
      </c>
    </row>
    <row r="1310" spans="1:12">
      <c r="A1310" s="11" t="s">
        <v>2562</v>
      </c>
      <c r="D1310" s="11" t="s">
        <v>260</v>
      </c>
      <c r="E1310" s="19" t="s">
        <v>2782</v>
      </c>
      <c r="F1310" s="10">
        <v>42036</v>
      </c>
      <c r="G1310" s="10">
        <v>44958</v>
      </c>
      <c r="H1310" s="11">
        <v>9</v>
      </c>
      <c r="I1310" s="20" t="s">
        <v>259</v>
      </c>
      <c r="J1310" s="11" t="s">
        <v>261</v>
      </c>
      <c r="K1310" s="11" t="s">
        <v>3037</v>
      </c>
      <c r="L1310" s="11">
        <v>2</v>
      </c>
    </row>
    <row r="1311" spans="1:12">
      <c r="A1311" s="11" t="s">
        <v>2563</v>
      </c>
      <c r="D1311" s="11" t="s">
        <v>260</v>
      </c>
      <c r="E1311" s="19" t="s">
        <v>2783</v>
      </c>
      <c r="F1311" s="10">
        <v>42036</v>
      </c>
      <c r="G1311" s="10">
        <v>44958</v>
      </c>
      <c r="H1311" s="11">
        <v>9</v>
      </c>
      <c r="I1311" s="20" t="s">
        <v>259</v>
      </c>
      <c r="J1311" s="11" t="s">
        <v>261</v>
      </c>
      <c r="K1311" s="11" t="s">
        <v>3037</v>
      </c>
      <c r="L1311" s="11">
        <v>2</v>
      </c>
    </row>
    <row r="1312" spans="1:12">
      <c r="A1312" s="11" t="s">
        <v>2564</v>
      </c>
      <c r="D1312" s="11" t="s">
        <v>260</v>
      </c>
      <c r="E1312" s="19" t="s">
        <v>2784</v>
      </c>
      <c r="F1312" s="10">
        <v>42036</v>
      </c>
      <c r="G1312" s="10">
        <v>44958</v>
      </c>
      <c r="H1312" s="11">
        <v>9</v>
      </c>
      <c r="I1312" s="20" t="s">
        <v>259</v>
      </c>
      <c r="J1312" s="11" t="s">
        <v>261</v>
      </c>
      <c r="K1312" s="11" t="s">
        <v>3037</v>
      </c>
      <c r="L1312" s="11">
        <v>2</v>
      </c>
    </row>
    <row r="1313" spans="1:12">
      <c r="A1313" s="11" t="s">
        <v>2565</v>
      </c>
      <c r="D1313" s="11" t="s">
        <v>260</v>
      </c>
      <c r="E1313" s="19" t="s">
        <v>2785</v>
      </c>
      <c r="F1313" s="10">
        <v>42036</v>
      </c>
      <c r="G1313" s="10">
        <v>44958</v>
      </c>
      <c r="H1313" s="11">
        <v>9</v>
      </c>
      <c r="I1313" s="20" t="s">
        <v>259</v>
      </c>
      <c r="J1313" s="11" t="s">
        <v>261</v>
      </c>
      <c r="K1313" s="11" t="s">
        <v>3037</v>
      </c>
      <c r="L1313" s="11">
        <v>2</v>
      </c>
    </row>
    <row r="1314" spans="1:12">
      <c r="A1314" s="11" t="s">
        <v>2566</v>
      </c>
      <c r="D1314" s="11" t="s">
        <v>260</v>
      </c>
      <c r="E1314" s="19" t="s">
        <v>2786</v>
      </c>
      <c r="F1314" s="10">
        <v>42036</v>
      </c>
      <c r="G1314" s="10">
        <v>44958</v>
      </c>
      <c r="H1314" s="11">
        <v>9</v>
      </c>
      <c r="I1314" s="20" t="s">
        <v>259</v>
      </c>
      <c r="J1314" s="11" t="s">
        <v>261</v>
      </c>
      <c r="K1314" s="11" t="s">
        <v>3037</v>
      </c>
      <c r="L1314" s="11">
        <v>2</v>
      </c>
    </row>
    <row r="1315" spans="1:12">
      <c r="A1315" s="11" t="s">
        <v>2567</v>
      </c>
      <c r="D1315" s="11" t="s">
        <v>260</v>
      </c>
      <c r="E1315" s="19" t="s">
        <v>2787</v>
      </c>
      <c r="F1315" s="10">
        <v>42036</v>
      </c>
      <c r="G1315" s="10">
        <v>44958</v>
      </c>
      <c r="H1315" s="11">
        <v>9</v>
      </c>
      <c r="I1315" s="20" t="s">
        <v>259</v>
      </c>
      <c r="J1315" s="11" t="s">
        <v>261</v>
      </c>
      <c r="K1315" s="11" t="s">
        <v>3037</v>
      </c>
      <c r="L1315" s="11">
        <v>2</v>
      </c>
    </row>
    <row r="1316" spans="1:12">
      <c r="A1316" s="11" t="s">
        <v>2568</v>
      </c>
      <c r="D1316" s="11" t="s">
        <v>260</v>
      </c>
      <c r="E1316" s="19" t="s">
        <v>2788</v>
      </c>
      <c r="F1316" s="10">
        <v>42036</v>
      </c>
      <c r="G1316" s="10">
        <v>44958</v>
      </c>
      <c r="H1316" s="11">
        <v>9</v>
      </c>
      <c r="I1316" s="20" t="s">
        <v>259</v>
      </c>
      <c r="J1316" s="11" t="s">
        <v>261</v>
      </c>
      <c r="K1316" s="11" t="s">
        <v>3037</v>
      </c>
      <c r="L1316" s="11">
        <v>2</v>
      </c>
    </row>
    <row r="1317" spans="1:12">
      <c r="A1317" s="11" t="s">
        <v>2569</v>
      </c>
      <c r="D1317" s="11" t="s">
        <v>260</v>
      </c>
      <c r="E1317" s="19" t="s">
        <v>2789</v>
      </c>
      <c r="F1317" s="10">
        <v>42036</v>
      </c>
      <c r="G1317" s="10">
        <v>44958</v>
      </c>
      <c r="H1317" s="11">
        <v>9</v>
      </c>
      <c r="I1317" s="20" t="s">
        <v>259</v>
      </c>
      <c r="J1317" s="11" t="s">
        <v>261</v>
      </c>
      <c r="K1317" s="11" t="s">
        <v>3037</v>
      </c>
      <c r="L1317" s="11">
        <v>2</v>
      </c>
    </row>
    <row r="1318" spans="1:12">
      <c r="A1318" s="11" t="s">
        <v>2570</v>
      </c>
      <c r="D1318" s="11" t="s">
        <v>260</v>
      </c>
      <c r="E1318" s="19" t="s">
        <v>2790</v>
      </c>
      <c r="F1318" s="10">
        <v>42036</v>
      </c>
      <c r="G1318" s="10">
        <v>44958</v>
      </c>
      <c r="H1318" s="11">
        <v>9</v>
      </c>
      <c r="I1318" s="20" t="s">
        <v>259</v>
      </c>
      <c r="J1318" s="11" t="s">
        <v>261</v>
      </c>
      <c r="K1318" s="11" t="s">
        <v>3037</v>
      </c>
      <c r="L1318" s="11">
        <v>2</v>
      </c>
    </row>
    <row r="1319" spans="1:12">
      <c r="A1319" s="11" t="s">
        <v>2571</v>
      </c>
      <c r="D1319" s="11" t="s">
        <v>260</v>
      </c>
      <c r="E1319" s="19" t="s">
        <v>2791</v>
      </c>
      <c r="F1319" s="10">
        <v>42036</v>
      </c>
      <c r="G1319" s="10">
        <v>44958</v>
      </c>
      <c r="H1319" s="11">
        <v>9</v>
      </c>
      <c r="I1319" s="20" t="s">
        <v>259</v>
      </c>
      <c r="J1319" s="11" t="s">
        <v>261</v>
      </c>
      <c r="K1319" s="11" t="s">
        <v>3037</v>
      </c>
      <c r="L1319" s="11">
        <v>2</v>
      </c>
    </row>
    <row r="1320" spans="1:12">
      <c r="A1320" s="11" t="s">
        <v>2572</v>
      </c>
      <c r="D1320" s="11" t="s">
        <v>260</v>
      </c>
      <c r="E1320" s="19" t="s">
        <v>2792</v>
      </c>
      <c r="F1320" s="10">
        <v>42036</v>
      </c>
      <c r="G1320" s="10">
        <v>44958</v>
      </c>
      <c r="H1320" s="11">
        <v>9</v>
      </c>
      <c r="I1320" s="20" t="s">
        <v>259</v>
      </c>
      <c r="J1320" s="11" t="s">
        <v>261</v>
      </c>
      <c r="K1320" s="11" t="s">
        <v>3037</v>
      </c>
      <c r="L1320" s="11">
        <v>2</v>
      </c>
    </row>
    <row r="1321" spans="1:12">
      <c r="A1321" s="11" t="s">
        <v>2573</v>
      </c>
      <c r="D1321" s="11" t="s">
        <v>260</v>
      </c>
      <c r="E1321" s="19" t="s">
        <v>2793</v>
      </c>
      <c r="F1321" s="10">
        <v>42036</v>
      </c>
      <c r="G1321" s="10">
        <v>44958</v>
      </c>
      <c r="H1321" s="11">
        <v>9</v>
      </c>
      <c r="I1321" s="20" t="s">
        <v>259</v>
      </c>
      <c r="J1321" s="11" t="s">
        <v>261</v>
      </c>
      <c r="K1321" s="11" t="s">
        <v>3037</v>
      </c>
      <c r="L1321" s="11">
        <v>2</v>
      </c>
    </row>
    <row r="1322" spans="1:12">
      <c r="A1322" s="11" t="s">
        <v>2574</v>
      </c>
      <c r="D1322" s="11" t="s">
        <v>260</v>
      </c>
      <c r="E1322" s="19" t="s">
        <v>2794</v>
      </c>
      <c r="F1322" s="10">
        <v>42036</v>
      </c>
      <c r="G1322" s="10">
        <v>44958</v>
      </c>
      <c r="H1322" s="11">
        <v>9</v>
      </c>
      <c r="I1322" s="20" t="s">
        <v>259</v>
      </c>
      <c r="J1322" s="11" t="s">
        <v>261</v>
      </c>
      <c r="K1322" s="11" t="s">
        <v>3037</v>
      </c>
      <c r="L1322" s="11">
        <v>2</v>
      </c>
    </row>
    <row r="1323" spans="1:12">
      <c r="A1323" s="11" t="s">
        <v>2575</v>
      </c>
      <c r="D1323" s="11" t="s">
        <v>260</v>
      </c>
      <c r="E1323" s="19" t="s">
        <v>2795</v>
      </c>
      <c r="F1323" s="10">
        <v>42036</v>
      </c>
      <c r="G1323" s="10">
        <v>44958</v>
      </c>
      <c r="H1323" s="11">
        <v>9</v>
      </c>
      <c r="I1323" s="11" t="s">
        <v>313</v>
      </c>
      <c r="J1323" s="11" t="s">
        <v>314</v>
      </c>
      <c r="K1323" s="11" t="s">
        <v>3037</v>
      </c>
      <c r="L1323" s="11">
        <v>2</v>
      </c>
    </row>
    <row r="1324" spans="1:12">
      <c r="A1324" s="11" t="s">
        <v>2576</v>
      </c>
      <c r="D1324" s="11" t="s">
        <v>260</v>
      </c>
      <c r="E1324" s="19" t="s">
        <v>2796</v>
      </c>
      <c r="F1324" s="10">
        <v>42036</v>
      </c>
      <c r="G1324" s="10">
        <v>44958</v>
      </c>
      <c r="H1324" s="11">
        <v>9</v>
      </c>
      <c r="I1324" s="11" t="s">
        <v>313</v>
      </c>
      <c r="J1324" s="11" t="s">
        <v>314</v>
      </c>
      <c r="K1324" s="11" t="s">
        <v>3037</v>
      </c>
      <c r="L1324" s="11">
        <v>2</v>
      </c>
    </row>
    <row r="1325" spans="1:12">
      <c r="A1325" s="11" t="s">
        <v>2577</v>
      </c>
      <c r="D1325" s="11" t="s">
        <v>260</v>
      </c>
      <c r="E1325" s="19" t="s">
        <v>2797</v>
      </c>
      <c r="F1325" s="10">
        <v>42036</v>
      </c>
      <c r="G1325" s="10">
        <v>44958</v>
      </c>
      <c r="H1325" s="11">
        <v>9</v>
      </c>
      <c r="I1325" s="11" t="s">
        <v>313</v>
      </c>
      <c r="J1325" s="11" t="s">
        <v>314</v>
      </c>
      <c r="K1325" s="11" t="s">
        <v>3037</v>
      </c>
      <c r="L1325" s="11">
        <v>2</v>
      </c>
    </row>
    <row r="1326" spans="1:12">
      <c r="A1326" s="11" t="s">
        <v>2578</v>
      </c>
      <c r="D1326" s="11" t="s">
        <v>260</v>
      </c>
      <c r="E1326" s="19" t="s">
        <v>2798</v>
      </c>
      <c r="F1326" s="10">
        <v>42036</v>
      </c>
      <c r="G1326" s="10">
        <v>44958</v>
      </c>
      <c r="H1326" s="11">
        <v>9</v>
      </c>
      <c r="I1326" s="20" t="s">
        <v>259</v>
      </c>
      <c r="J1326" s="11" t="s">
        <v>261</v>
      </c>
      <c r="K1326" s="11" t="s">
        <v>3037</v>
      </c>
      <c r="L1326" s="11">
        <v>2</v>
      </c>
    </row>
    <row r="1327" spans="1:12">
      <c r="A1327" s="11" t="s">
        <v>2579</v>
      </c>
      <c r="D1327" s="11" t="s">
        <v>260</v>
      </c>
      <c r="E1327" s="19" t="s">
        <v>2799</v>
      </c>
      <c r="F1327" s="10">
        <v>42036</v>
      </c>
      <c r="G1327" s="10">
        <v>44958</v>
      </c>
      <c r="H1327" s="11">
        <v>9</v>
      </c>
      <c r="I1327" s="20" t="s">
        <v>259</v>
      </c>
      <c r="J1327" s="11" t="s">
        <v>261</v>
      </c>
      <c r="K1327" s="11" t="s">
        <v>3037</v>
      </c>
      <c r="L1327" s="11">
        <v>2</v>
      </c>
    </row>
    <row r="1328" spans="1:12">
      <c r="A1328" s="11" t="s">
        <v>2580</v>
      </c>
      <c r="D1328" s="11" t="s">
        <v>260</v>
      </c>
      <c r="E1328" s="19" t="s">
        <v>2800</v>
      </c>
      <c r="F1328" s="10">
        <v>42036</v>
      </c>
      <c r="G1328" s="10">
        <v>44958</v>
      </c>
      <c r="H1328" s="11">
        <v>9</v>
      </c>
      <c r="I1328" s="20" t="s">
        <v>259</v>
      </c>
      <c r="J1328" s="11" t="s">
        <v>261</v>
      </c>
      <c r="K1328" s="11" t="s">
        <v>3037</v>
      </c>
      <c r="L1328" s="11">
        <v>2</v>
      </c>
    </row>
    <row r="1329" spans="1:12">
      <c r="A1329" s="11" t="s">
        <v>2581</v>
      </c>
      <c r="D1329" s="11" t="s">
        <v>260</v>
      </c>
      <c r="E1329" s="19" t="s">
        <v>2801</v>
      </c>
      <c r="F1329" s="10">
        <v>42036</v>
      </c>
      <c r="G1329" s="10">
        <v>44958</v>
      </c>
      <c r="H1329" s="11">
        <v>9</v>
      </c>
      <c r="I1329" s="20" t="s">
        <v>259</v>
      </c>
      <c r="J1329" s="11" t="s">
        <v>261</v>
      </c>
      <c r="K1329" s="11" t="s">
        <v>3037</v>
      </c>
      <c r="L1329" s="11">
        <v>2</v>
      </c>
    </row>
    <row r="1330" spans="1:12">
      <c r="A1330" s="11" t="s">
        <v>2582</v>
      </c>
      <c r="D1330" s="11" t="s">
        <v>260</v>
      </c>
      <c r="E1330" s="19" t="s">
        <v>2802</v>
      </c>
      <c r="F1330" s="10">
        <v>42036</v>
      </c>
      <c r="G1330" s="10">
        <v>44958</v>
      </c>
      <c r="H1330" s="11">
        <v>9</v>
      </c>
      <c r="I1330" s="20" t="s">
        <v>259</v>
      </c>
      <c r="J1330" s="11" t="s">
        <v>261</v>
      </c>
      <c r="K1330" s="11" t="s">
        <v>3037</v>
      </c>
      <c r="L1330" s="11">
        <v>2</v>
      </c>
    </row>
    <row r="1331" spans="1:12">
      <c r="A1331" s="11" t="s">
        <v>2583</v>
      </c>
      <c r="D1331" s="11" t="s">
        <v>260</v>
      </c>
      <c r="E1331" s="19" t="s">
        <v>2803</v>
      </c>
      <c r="F1331" s="10">
        <v>42036</v>
      </c>
      <c r="G1331" s="10">
        <v>44958</v>
      </c>
      <c r="H1331" s="11">
        <v>9</v>
      </c>
      <c r="I1331" s="20" t="s">
        <v>259</v>
      </c>
      <c r="J1331" s="11" t="s">
        <v>261</v>
      </c>
      <c r="K1331" s="11" t="s">
        <v>3037</v>
      </c>
      <c r="L1331" s="11">
        <v>2</v>
      </c>
    </row>
    <row r="1332" spans="1:12">
      <c r="A1332" s="11" t="s">
        <v>2584</v>
      </c>
      <c r="D1332" s="11" t="s">
        <v>260</v>
      </c>
      <c r="E1332" s="19" t="s">
        <v>2804</v>
      </c>
      <c r="F1332" s="10">
        <v>42036</v>
      </c>
      <c r="G1332" s="10">
        <v>44958</v>
      </c>
      <c r="H1332" s="11">
        <v>9</v>
      </c>
      <c r="I1332" s="20" t="s">
        <v>259</v>
      </c>
      <c r="J1332" s="11" t="s">
        <v>261</v>
      </c>
      <c r="K1332" s="11" t="s">
        <v>3037</v>
      </c>
      <c r="L1332" s="11">
        <v>2</v>
      </c>
    </row>
    <row r="1333" spans="1:12">
      <c r="A1333" s="11" t="s">
        <v>2585</v>
      </c>
      <c r="D1333" s="11" t="s">
        <v>260</v>
      </c>
      <c r="E1333" s="19" t="s">
        <v>2805</v>
      </c>
      <c r="F1333" s="10">
        <v>42036</v>
      </c>
      <c r="G1333" s="10">
        <v>44958</v>
      </c>
      <c r="H1333" s="11">
        <v>9</v>
      </c>
      <c r="I1333" s="20" t="s">
        <v>259</v>
      </c>
      <c r="J1333" s="11" t="s">
        <v>261</v>
      </c>
      <c r="K1333" s="11" t="s">
        <v>3037</v>
      </c>
      <c r="L1333" s="11">
        <v>2</v>
      </c>
    </row>
    <row r="1334" spans="1:12">
      <c r="A1334" s="11" t="s">
        <v>2586</v>
      </c>
      <c r="D1334" s="11" t="s">
        <v>260</v>
      </c>
      <c r="E1334" s="19" t="s">
        <v>2806</v>
      </c>
      <c r="F1334" s="10">
        <v>42036</v>
      </c>
      <c r="G1334" s="10">
        <v>44958</v>
      </c>
      <c r="H1334" s="11">
        <v>9</v>
      </c>
      <c r="I1334" s="20" t="s">
        <v>259</v>
      </c>
      <c r="J1334" s="11" t="s">
        <v>261</v>
      </c>
      <c r="K1334" s="11" t="s">
        <v>3037</v>
      </c>
      <c r="L1334" s="11">
        <v>2</v>
      </c>
    </row>
    <row r="1335" spans="1:12">
      <c r="A1335" s="11" t="s">
        <v>2587</v>
      </c>
      <c r="D1335" s="11" t="s">
        <v>260</v>
      </c>
      <c r="E1335" s="19" t="s">
        <v>2807</v>
      </c>
      <c r="F1335" s="10">
        <v>42036</v>
      </c>
      <c r="G1335" s="10">
        <v>44958</v>
      </c>
      <c r="H1335" s="11">
        <v>9</v>
      </c>
      <c r="I1335" s="20" t="s">
        <v>259</v>
      </c>
      <c r="J1335" s="11" t="s">
        <v>261</v>
      </c>
      <c r="K1335" s="11" t="s">
        <v>3037</v>
      </c>
      <c r="L1335" s="11">
        <v>2</v>
      </c>
    </row>
    <row r="1336" spans="1:12">
      <c r="A1336" s="11" t="s">
        <v>2588</v>
      </c>
      <c r="D1336" s="11" t="s">
        <v>260</v>
      </c>
      <c r="E1336" s="19" t="s">
        <v>2808</v>
      </c>
      <c r="F1336" s="10">
        <v>42036</v>
      </c>
      <c r="G1336" s="10">
        <v>44958</v>
      </c>
      <c r="H1336" s="11">
        <v>9</v>
      </c>
      <c r="I1336" s="20" t="s">
        <v>259</v>
      </c>
      <c r="J1336" s="11" t="s">
        <v>261</v>
      </c>
      <c r="K1336" s="11" t="s">
        <v>3037</v>
      </c>
      <c r="L1336" s="11">
        <v>2</v>
      </c>
    </row>
    <row r="1337" spans="1:12">
      <c r="A1337" s="11" t="s">
        <v>2589</v>
      </c>
      <c r="D1337" s="11" t="s">
        <v>260</v>
      </c>
      <c r="E1337" s="19" t="s">
        <v>2809</v>
      </c>
      <c r="F1337" s="10">
        <v>42036</v>
      </c>
      <c r="G1337" s="10">
        <v>44958</v>
      </c>
      <c r="H1337" s="11">
        <v>9</v>
      </c>
      <c r="I1337" s="20" t="s">
        <v>259</v>
      </c>
      <c r="J1337" s="11" t="s">
        <v>261</v>
      </c>
      <c r="K1337" s="11" t="s">
        <v>3037</v>
      </c>
      <c r="L1337" s="11">
        <v>2</v>
      </c>
    </row>
    <row r="1338" spans="1:12">
      <c r="A1338" s="11" t="s">
        <v>2590</v>
      </c>
      <c r="D1338" s="11" t="s">
        <v>260</v>
      </c>
      <c r="E1338" s="19" t="s">
        <v>2810</v>
      </c>
      <c r="F1338" s="10">
        <v>42036</v>
      </c>
      <c r="G1338" s="10">
        <v>44958</v>
      </c>
      <c r="H1338" s="11">
        <v>9</v>
      </c>
      <c r="I1338" s="20" t="s">
        <v>259</v>
      </c>
      <c r="J1338" s="11" t="s">
        <v>261</v>
      </c>
      <c r="K1338" s="11" t="s">
        <v>3037</v>
      </c>
      <c r="L1338" s="11">
        <v>2</v>
      </c>
    </row>
    <row r="1339" spans="1:12">
      <c r="A1339" s="11" t="s">
        <v>2591</v>
      </c>
      <c r="D1339" s="11" t="s">
        <v>260</v>
      </c>
      <c r="E1339" s="19" t="s">
        <v>2811</v>
      </c>
      <c r="F1339" s="10">
        <v>42036</v>
      </c>
      <c r="G1339" s="10">
        <v>44958</v>
      </c>
      <c r="H1339" s="11">
        <v>9</v>
      </c>
      <c r="I1339" s="20" t="s">
        <v>259</v>
      </c>
      <c r="J1339" s="11" t="s">
        <v>261</v>
      </c>
      <c r="K1339" s="11" t="s">
        <v>3037</v>
      </c>
      <c r="L1339" s="11">
        <v>2</v>
      </c>
    </row>
    <row r="1340" spans="1:12">
      <c r="A1340" s="11" t="s">
        <v>2592</v>
      </c>
      <c r="D1340" s="11" t="s">
        <v>260</v>
      </c>
      <c r="E1340" s="19" t="s">
        <v>2812</v>
      </c>
      <c r="F1340" s="10">
        <v>42036</v>
      </c>
      <c r="G1340" s="10">
        <v>44958</v>
      </c>
      <c r="H1340" s="11">
        <v>9</v>
      </c>
      <c r="I1340" s="20" t="s">
        <v>259</v>
      </c>
      <c r="J1340" s="11" t="s">
        <v>261</v>
      </c>
      <c r="K1340" s="11" t="s">
        <v>3037</v>
      </c>
      <c r="L1340" s="11">
        <v>2</v>
      </c>
    </row>
    <row r="1341" spans="1:12">
      <c r="A1341" s="11" t="s">
        <v>2593</v>
      </c>
      <c r="D1341" s="11" t="s">
        <v>260</v>
      </c>
      <c r="E1341" s="19" t="s">
        <v>2813</v>
      </c>
      <c r="F1341" s="10">
        <v>42036</v>
      </c>
      <c r="G1341" s="10">
        <v>44958</v>
      </c>
      <c r="H1341" s="11">
        <v>9</v>
      </c>
      <c r="I1341" s="20" t="s">
        <v>259</v>
      </c>
      <c r="J1341" s="11" t="s">
        <v>261</v>
      </c>
      <c r="K1341" s="11" t="s">
        <v>3037</v>
      </c>
      <c r="L1341" s="11">
        <v>2</v>
      </c>
    </row>
    <row r="1342" spans="1:12">
      <c r="A1342" s="11" t="s">
        <v>2594</v>
      </c>
      <c r="D1342" s="11" t="s">
        <v>260</v>
      </c>
      <c r="E1342" s="19" t="s">
        <v>2814</v>
      </c>
      <c r="F1342" s="10">
        <v>42036</v>
      </c>
      <c r="G1342" s="10">
        <v>44958</v>
      </c>
      <c r="H1342" s="11">
        <v>9</v>
      </c>
      <c r="I1342" s="20" t="s">
        <v>259</v>
      </c>
      <c r="J1342" s="11" t="s">
        <v>261</v>
      </c>
      <c r="K1342" s="11" t="s">
        <v>3037</v>
      </c>
      <c r="L1342" s="11">
        <v>2</v>
      </c>
    </row>
    <row r="1343" spans="1:12">
      <c r="A1343" s="11" t="s">
        <v>2595</v>
      </c>
      <c r="D1343" s="11" t="s">
        <v>260</v>
      </c>
      <c r="E1343" s="19" t="s">
        <v>2815</v>
      </c>
      <c r="F1343" s="10">
        <v>42036</v>
      </c>
      <c r="G1343" s="10">
        <v>44958</v>
      </c>
      <c r="H1343" s="11">
        <v>9</v>
      </c>
      <c r="I1343" s="20" t="s">
        <v>259</v>
      </c>
      <c r="J1343" s="11" t="s">
        <v>261</v>
      </c>
      <c r="K1343" s="11" t="s">
        <v>3037</v>
      </c>
      <c r="L1343" s="11">
        <v>2</v>
      </c>
    </row>
    <row r="1344" spans="1:12">
      <c r="A1344" s="11" t="s">
        <v>2596</v>
      </c>
      <c r="D1344" s="11" t="s">
        <v>260</v>
      </c>
      <c r="E1344" s="19" t="s">
        <v>2816</v>
      </c>
      <c r="F1344" s="10">
        <v>42036</v>
      </c>
      <c r="G1344" s="10">
        <v>44958</v>
      </c>
      <c r="H1344" s="11">
        <v>9</v>
      </c>
      <c r="I1344" s="20" t="s">
        <v>259</v>
      </c>
      <c r="J1344" s="11" t="s">
        <v>261</v>
      </c>
      <c r="K1344" s="11" t="s">
        <v>3037</v>
      </c>
      <c r="L1344" s="11">
        <v>2</v>
      </c>
    </row>
    <row r="1345" spans="1:12">
      <c r="A1345" s="11" t="s">
        <v>2597</v>
      </c>
      <c r="D1345" s="11" t="s">
        <v>260</v>
      </c>
      <c r="E1345" s="19" t="s">
        <v>2817</v>
      </c>
      <c r="F1345" s="10">
        <v>42036</v>
      </c>
      <c r="G1345" s="10">
        <v>44958</v>
      </c>
      <c r="H1345" s="11">
        <v>9</v>
      </c>
      <c r="I1345" s="20" t="s">
        <v>259</v>
      </c>
      <c r="J1345" s="11" t="s">
        <v>261</v>
      </c>
      <c r="K1345" s="11" t="s">
        <v>3037</v>
      </c>
      <c r="L1345" s="11">
        <v>2</v>
      </c>
    </row>
    <row r="1346" spans="1:12">
      <c r="A1346" s="11" t="s">
        <v>2598</v>
      </c>
      <c r="D1346" s="11" t="s">
        <v>260</v>
      </c>
      <c r="E1346" s="19" t="s">
        <v>2818</v>
      </c>
      <c r="F1346" s="10">
        <v>42036</v>
      </c>
      <c r="G1346" s="10">
        <v>44958</v>
      </c>
      <c r="H1346" s="11">
        <v>9</v>
      </c>
      <c r="I1346" s="20" t="s">
        <v>259</v>
      </c>
      <c r="J1346" s="11" t="s">
        <v>261</v>
      </c>
      <c r="K1346" s="11" t="s">
        <v>3037</v>
      </c>
      <c r="L1346" s="11">
        <v>2</v>
      </c>
    </row>
    <row r="1347" spans="1:12">
      <c r="A1347" s="11" t="s">
        <v>2599</v>
      </c>
      <c r="D1347" s="11" t="s">
        <v>260</v>
      </c>
      <c r="E1347" s="19" t="s">
        <v>2819</v>
      </c>
      <c r="F1347" s="10">
        <v>42036</v>
      </c>
      <c r="G1347" s="10">
        <v>44958</v>
      </c>
      <c r="H1347" s="11">
        <v>9</v>
      </c>
      <c r="I1347" s="20" t="s">
        <v>259</v>
      </c>
      <c r="J1347" s="11" t="s">
        <v>261</v>
      </c>
      <c r="K1347" s="11" t="s">
        <v>3037</v>
      </c>
      <c r="L1347" s="11">
        <v>2</v>
      </c>
    </row>
    <row r="1348" spans="1:12">
      <c r="A1348" s="11" t="s">
        <v>2600</v>
      </c>
      <c r="D1348" s="11" t="s">
        <v>260</v>
      </c>
      <c r="E1348" s="19" t="s">
        <v>2820</v>
      </c>
      <c r="F1348" s="10">
        <v>42036</v>
      </c>
      <c r="G1348" s="10">
        <v>44958</v>
      </c>
      <c r="H1348" s="11">
        <v>9</v>
      </c>
      <c r="I1348" s="20" t="s">
        <v>259</v>
      </c>
      <c r="J1348" s="11" t="s">
        <v>261</v>
      </c>
      <c r="K1348" s="11" t="s">
        <v>3037</v>
      </c>
      <c r="L1348" s="11">
        <v>2</v>
      </c>
    </row>
    <row r="1349" spans="1:12">
      <c r="A1349" s="11" t="s">
        <v>2601</v>
      </c>
      <c r="D1349" s="11" t="s">
        <v>260</v>
      </c>
      <c r="E1349" s="19" t="s">
        <v>2821</v>
      </c>
      <c r="F1349" s="10">
        <v>42036</v>
      </c>
      <c r="G1349" s="10">
        <v>44958</v>
      </c>
      <c r="H1349" s="11">
        <v>9</v>
      </c>
      <c r="I1349" s="20" t="s">
        <v>259</v>
      </c>
      <c r="J1349" s="11" t="s">
        <v>261</v>
      </c>
      <c r="K1349" s="11" t="s">
        <v>3037</v>
      </c>
      <c r="L1349" s="11">
        <v>2</v>
      </c>
    </row>
    <row r="1350" spans="1:12">
      <c r="A1350" s="11" t="s">
        <v>2602</v>
      </c>
      <c r="D1350" s="11" t="s">
        <v>260</v>
      </c>
      <c r="E1350" s="19" t="s">
        <v>2822</v>
      </c>
      <c r="F1350" s="10">
        <v>42036</v>
      </c>
      <c r="G1350" s="10">
        <v>44958</v>
      </c>
      <c r="H1350" s="11">
        <v>9</v>
      </c>
      <c r="I1350" s="20" t="s">
        <v>259</v>
      </c>
      <c r="J1350" s="11" t="s">
        <v>261</v>
      </c>
      <c r="K1350" s="11" t="s">
        <v>3037</v>
      </c>
      <c r="L1350" s="11">
        <v>2</v>
      </c>
    </row>
    <row r="1351" spans="1:12">
      <c r="A1351" s="11" t="s">
        <v>2603</v>
      </c>
      <c r="D1351" s="11" t="s">
        <v>260</v>
      </c>
      <c r="E1351" s="19" t="s">
        <v>2823</v>
      </c>
      <c r="F1351" s="10">
        <v>42036</v>
      </c>
      <c r="G1351" s="10">
        <v>44958</v>
      </c>
      <c r="H1351" s="11">
        <v>9</v>
      </c>
      <c r="I1351" s="20" t="s">
        <v>259</v>
      </c>
      <c r="J1351" s="11" t="s">
        <v>261</v>
      </c>
      <c r="K1351" s="11" t="s">
        <v>3037</v>
      </c>
      <c r="L1351" s="11">
        <v>2</v>
      </c>
    </row>
    <row r="1352" spans="1:12">
      <c r="A1352" s="11" t="s">
        <v>2604</v>
      </c>
      <c r="D1352" s="11" t="s">
        <v>260</v>
      </c>
      <c r="E1352" s="19" t="s">
        <v>2824</v>
      </c>
      <c r="F1352" s="10">
        <v>42036</v>
      </c>
      <c r="G1352" s="10">
        <v>44958</v>
      </c>
      <c r="H1352" s="11">
        <v>9</v>
      </c>
      <c r="I1352" s="20" t="s">
        <v>259</v>
      </c>
      <c r="J1352" s="11" t="s">
        <v>261</v>
      </c>
      <c r="K1352" s="11" t="s">
        <v>3037</v>
      </c>
      <c r="L1352" s="11">
        <v>2</v>
      </c>
    </row>
    <row r="1353" spans="1:12">
      <c r="A1353" s="11" t="s">
        <v>2605</v>
      </c>
      <c r="D1353" s="11" t="s">
        <v>260</v>
      </c>
      <c r="E1353" s="19" t="s">
        <v>2825</v>
      </c>
      <c r="F1353" s="10">
        <v>42036</v>
      </c>
      <c r="G1353" s="10">
        <v>44958</v>
      </c>
      <c r="H1353" s="11">
        <v>9</v>
      </c>
      <c r="I1353" s="20" t="s">
        <v>259</v>
      </c>
      <c r="J1353" s="11" t="s">
        <v>261</v>
      </c>
      <c r="K1353" s="11" t="s">
        <v>3037</v>
      </c>
      <c r="L1353" s="11">
        <v>2</v>
      </c>
    </row>
    <row r="1354" spans="1:12">
      <c r="A1354" s="11" t="s">
        <v>2606</v>
      </c>
      <c r="D1354" s="11" t="s">
        <v>260</v>
      </c>
      <c r="E1354" s="19" t="s">
        <v>2826</v>
      </c>
      <c r="F1354" s="10">
        <v>42036</v>
      </c>
      <c r="G1354" s="10">
        <v>44958</v>
      </c>
      <c r="H1354" s="11">
        <v>9</v>
      </c>
      <c r="I1354" s="20" t="s">
        <v>259</v>
      </c>
      <c r="J1354" s="11" t="s">
        <v>261</v>
      </c>
      <c r="K1354" s="11" t="s">
        <v>3037</v>
      </c>
      <c r="L1354" s="11">
        <v>2</v>
      </c>
    </row>
    <row r="1355" spans="1:12">
      <c r="A1355" s="11" t="s">
        <v>2607</v>
      </c>
      <c r="D1355" s="11" t="s">
        <v>260</v>
      </c>
      <c r="E1355" s="19" t="s">
        <v>2827</v>
      </c>
      <c r="F1355" s="10">
        <v>42036</v>
      </c>
      <c r="G1355" s="10">
        <v>44958</v>
      </c>
      <c r="H1355" s="11">
        <v>9</v>
      </c>
      <c r="I1355" s="20" t="s">
        <v>259</v>
      </c>
      <c r="J1355" s="11" t="s">
        <v>261</v>
      </c>
      <c r="K1355" s="11" t="s">
        <v>3037</v>
      </c>
      <c r="L1355" s="11">
        <v>2</v>
      </c>
    </row>
    <row r="1356" spans="1:12">
      <c r="A1356" s="11" t="s">
        <v>2608</v>
      </c>
      <c r="D1356" s="11" t="s">
        <v>260</v>
      </c>
      <c r="E1356" s="19" t="s">
        <v>2828</v>
      </c>
      <c r="F1356" s="10">
        <v>42036</v>
      </c>
      <c r="G1356" s="10">
        <v>44958</v>
      </c>
      <c r="H1356" s="11">
        <v>9</v>
      </c>
      <c r="I1356" s="20" t="s">
        <v>259</v>
      </c>
      <c r="J1356" s="11" t="s">
        <v>261</v>
      </c>
      <c r="K1356" s="11" t="s">
        <v>3037</v>
      </c>
      <c r="L1356" s="11">
        <v>2</v>
      </c>
    </row>
    <row r="1357" spans="1:12">
      <c r="A1357" s="11" t="s">
        <v>2609</v>
      </c>
      <c r="D1357" s="11" t="s">
        <v>260</v>
      </c>
      <c r="E1357" s="19" t="s">
        <v>2829</v>
      </c>
      <c r="F1357" s="10">
        <v>42036</v>
      </c>
      <c r="G1357" s="10">
        <v>44958</v>
      </c>
      <c r="H1357" s="11">
        <v>9</v>
      </c>
      <c r="I1357" s="20" t="s">
        <v>259</v>
      </c>
      <c r="J1357" s="11" t="s">
        <v>261</v>
      </c>
      <c r="K1357" s="11" t="s">
        <v>3037</v>
      </c>
      <c r="L1357" s="11">
        <v>2</v>
      </c>
    </row>
    <row r="1358" spans="1:12">
      <c r="A1358" s="11" t="s">
        <v>2610</v>
      </c>
      <c r="D1358" s="11" t="s">
        <v>260</v>
      </c>
      <c r="E1358" s="19" t="s">
        <v>2830</v>
      </c>
      <c r="F1358" s="10">
        <v>42036</v>
      </c>
      <c r="G1358" s="10">
        <v>44958</v>
      </c>
      <c r="H1358" s="11">
        <v>9</v>
      </c>
      <c r="I1358" s="20" t="s">
        <v>259</v>
      </c>
      <c r="J1358" s="11" t="s">
        <v>261</v>
      </c>
      <c r="K1358" s="11" t="s">
        <v>3037</v>
      </c>
      <c r="L1358" s="11">
        <v>2</v>
      </c>
    </row>
    <row r="1359" spans="1:12">
      <c r="A1359" s="11" t="s">
        <v>2611</v>
      </c>
      <c r="D1359" s="11" t="s">
        <v>260</v>
      </c>
      <c r="E1359" s="19" t="s">
        <v>2831</v>
      </c>
      <c r="F1359" s="10">
        <v>42036</v>
      </c>
      <c r="G1359" s="10">
        <v>44958</v>
      </c>
      <c r="H1359" s="11">
        <v>9</v>
      </c>
      <c r="I1359" s="20" t="s">
        <v>259</v>
      </c>
      <c r="J1359" s="11" t="s">
        <v>261</v>
      </c>
      <c r="K1359" s="11" t="s">
        <v>3037</v>
      </c>
      <c r="L1359" s="11">
        <v>2</v>
      </c>
    </row>
    <row r="1360" spans="1:12">
      <c r="A1360" s="11" t="s">
        <v>2612</v>
      </c>
      <c r="D1360" s="11" t="s">
        <v>260</v>
      </c>
      <c r="E1360" s="19" t="s">
        <v>2832</v>
      </c>
      <c r="F1360" s="10">
        <v>42036</v>
      </c>
      <c r="G1360" s="10">
        <v>44958</v>
      </c>
      <c r="H1360" s="11">
        <v>9</v>
      </c>
      <c r="I1360" s="20" t="s">
        <v>259</v>
      </c>
      <c r="J1360" s="11" t="s">
        <v>261</v>
      </c>
      <c r="K1360" s="11" t="s">
        <v>3037</v>
      </c>
      <c r="L1360" s="11">
        <v>2</v>
      </c>
    </row>
    <row r="1361" spans="1:12">
      <c r="A1361" s="11" t="s">
        <v>2613</v>
      </c>
      <c r="D1361" s="11" t="s">
        <v>260</v>
      </c>
      <c r="E1361" s="19" t="s">
        <v>2833</v>
      </c>
      <c r="F1361" s="10">
        <v>42036</v>
      </c>
      <c r="G1361" s="10">
        <v>44958</v>
      </c>
      <c r="H1361" s="11">
        <v>9</v>
      </c>
      <c r="I1361" s="20" t="s">
        <v>259</v>
      </c>
      <c r="J1361" s="11" t="s">
        <v>261</v>
      </c>
      <c r="K1361" s="11" t="s">
        <v>3037</v>
      </c>
      <c r="L1361" s="11">
        <v>2</v>
      </c>
    </row>
    <row r="1362" spans="1:12">
      <c r="A1362" s="11" t="s">
        <v>2614</v>
      </c>
      <c r="D1362" s="11" t="s">
        <v>260</v>
      </c>
      <c r="E1362" s="19" t="s">
        <v>2834</v>
      </c>
      <c r="F1362" s="10">
        <v>42036</v>
      </c>
      <c r="G1362" s="10">
        <v>44958</v>
      </c>
      <c r="H1362" s="11">
        <v>9</v>
      </c>
      <c r="I1362" s="20" t="s">
        <v>259</v>
      </c>
      <c r="J1362" s="11" t="s">
        <v>261</v>
      </c>
      <c r="K1362" s="11" t="s">
        <v>3037</v>
      </c>
      <c r="L1362" s="11">
        <v>2</v>
      </c>
    </row>
    <row r="1363" spans="1:12">
      <c r="A1363" s="11" t="s">
        <v>2615</v>
      </c>
      <c r="D1363" s="11" t="s">
        <v>260</v>
      </c>
      <c r="E1363" s="19" t="s">
        <v>2835</v>
      </c>
      <c r="F1363" s="10">
        <v>42036</v>
      </c>
      <c r="G1363" s="10">
        <v>44958</v>
      </c>
      <c r="H1363" s="11">
        <v>9</v>
      </c>
      <c r="I1363" s="20" t="s">
        <v>259</v>
      </c>
      <c r="J1363" s="11" t="s">
        <v>261</v>
      </c>
      <c r="K1363" s="11" t="s">
        <v>3037</v>
      </c>
      <c r="L1363" s="11">
        <v>2</v>
      </c>
    </row>
    <row r="1364" spans="1:12">
      <c r="A1364" s="11" t="s">
        <v>2616</v>
      </c>
      <c r="D1364" s="11" t="s">
        <v>260</v>
      </c>
      <c r="E1364" s="19" t="s">
        <v>2836</v>
      </c>
      <c r="F1364" s="10">
        <v>42036</v>
      </c>
      <c r="G1364" s="10">
        <v>44958</v>
      </c>
      <c r="H1364" s="11">
        <v>9</v>
      </c>
      <c r="I1364" s="20" t="s">
        <v>259</v>
      </c>
      <c r="J1364" s="11" t="s">
        <v>261</v>
      </c>
      <c r="K1364" s="11" t="s">
        <v>3037</v>
      </c>
      <c r="L1364" s="11">
        <v>2</v>
      </c>
    </row>
    <row r="1365" spans="1:12">
      <c r="A1365" s="11" t="s">
        <v>2617</v>
      </c>
      <c r="D1365" s="11" t="s">
        <v>260</v>
      </c>
      <c r="E1365" s="19" t="s">
        <v>2837</v>
      </c>
      <c r="F1365" s="10">
        <v>42036</v>
      </c>
      <c r="G1365" s="10">
        <v>44958</v>
      </c>
      <c r="H1365" s="11">
        <v>9</v>
      </c>
      <c r="I1365" s="20" t="s">
        <v>259</v>
      </c>
      <c r="J1365" s="11" t="s">
        <v>261</v>
      </c>
      <c r="K1365" s="11" t="s">
        <v>3037</v>
      </c>
      <c r="L1365" s="11">
        <v>2</v>
      </c>
    </row>
    <row r="1366" spans="1:12">
      <c r="A1366" s="11" t="s">
        <v>2618</v>
      </c>
      <c r="D1366" s="11" t="s">
        <v>260</v>
      </c>
      <c r="E1366" s="19" t="s">
        <v>2838</v>
      </c>
      <c r="F1366" s="10">
        <v>42036</v>
      </c>
      <c r="G1366" s="10">
        <v>44958</v>
      </c>
      <c r="H1366" s="11">
        <v>9</v>
      </c>
      <c r="I1366" s="20" t="s">
        <v>259</v>
      </c>
      <c r="J1366" s="11" t="s">
        <v>261</v>
      </c>
      <c r="K1366" s="11" t="s">
        <v>3037</v>
      </c>
      <c r="L1366" s="11">
        <v>2</v>
      </c>
    </row>
    <row r="1367" spans="1:12">
      <c r="A1367" s="11" t="s">
        <v>2619</v>
      </c>
      <c r="D1367" s="11" t="s">
        <v>260</v>
      </c>
      <c r="E1367" s="19" t="s">
        <v>2839</v>
      </c>
      <c r="F1367" s="10">
        <v>42036</v>
      </c>
      <c r="G1367" s="10">
        <v>44958</v>
      </c>
      <c r="H1367" s="11">
        <v>9</v>
      </c>
      <c r="I1367" s="20" t="s">
        <v>259</v>
      </c>
      <c r="J1367" s="11" t="s">
        <v>261</v>
      </c>
      <c r="K1367" s="11" t="s">
        <v>3037</v>
      </c>
      <c r="L1367" s="11">
        <v>2</v>
      </c>
    </row>
    <row r="1368" spans="1:12">
      <c r="A1368" s="11" t="s">
        <v>2620</v>
      </c>
      <c r="D1368" s="11" t="s">
        <v>260</v>
      </c>
      <c r="E1368" s="19" t="s">
        <v>2840</v>
      </c>
      <c r="F1368" s="10">
        <v>42036</v>
      </c>
      <c r="G1368" s="10">
        <v>44958</v>
      </c>
      <c r="H1368" s="11">
        <v>9</v>
      </c>
      <c r="I1368" s="20" t="s">
        <v>259</v>
      </c>
      <c r="J1368" s="11" t="s">
        <v>261</v>
      </c>
      <c r="K1368" s="11" t="s">
        <v>3037</v>
      </c>
      <c r="L1368" s="11">
        <v>2</v>
      </c>
    </row>
    <row r="1369" spans="1:12">
      <c r="A1369" s="11" t="s">
        <v>2621</v>
      </c>
      <c r="D1369" s="11" t="s">
        <v>260</v>
      </c>
      <c r="E1369" s="19" t="s">
        <v>2841</v>
      </c>
      <c r="F1369" s="10">
        <v>42036</v>
      </c>
      <c r="G1369" s="10">
        <v>44958</v>
      </c>
      <c r="H1369" s="11">
        <v>9</v>
      </c>
      <c r="I1369" s="20" t="s">
        <v>259</v>
      </c>
      <c r="J1369" s="11" t="s">
        <v>261</v>
      </c>
      <c r="K1369" s="11" t="s">
        <v>3037</v>
      </c>
      <c r="L1369" s="11">
        <v>2</v>
      </c>
    </row>
    <row r="1370" spans="1:12">
      <c r="A1370" s="11" t="s">
        <v>2622</v>
      </c>
      <c r="D1370" s="11" t="s">
        <v>260</v>
      </c>
      <c r="E1370" s="19" t="s">
        <v>2842</v>
      </c>
      <c r="F1370" s="10">
        <v>42036</v>
      </c>
      <c r="G1370" s="10">
        <v>44958</v>
      </c>
      <c r="H1370" s="11">
        <v>9</v>
      </c>
      <c r="I1370" s="20" t="s">
        <v>259</v>
      </c>
      <c r="J1370" s="11" t="s">
        <v>261</v>
      </c>
      <c r="K1370" s="11" t="s">
        <v>3037</v>
      </c>
      <c r="L1370" s="11">
        <v>2</v>
      </c>
    </row>
    <row r="1371" spans="1:12">
      <c r="A1371" s="11" t="s">
        <v>2623</v>
      </c>
      <c r="D1371" s="11" t="s">
        <v>260</v>
      </c>
      <c r="E1371" s="19" t="s">
        <v>2843</v>
      </c>
      <c r="F1371" s="10">
        <v>42036</v>
      </c>
      <c r="G1371" s="10">
        <v>44958</v>
      </c>
      <c r="H1371" s="11">
        <v>9</v>
      </c>
      <c r="I1371" s="20" t="s">
        <v>259</v>
      </c>
      <c r="J1371" s="11" t="s">
        <v>261</v>
      </c>
      <c r="K1371" s="11" t="s">
        <v>3037</v>
      </c>
      <c r="L1371" s="11">
        <v>2</v>
      </c>
    </row>
    <row r="1372" spans="1:12">
      <c r="A1372" s="11" t="s">
        <v>2624</v>
      </c>
      <c r="D1372" s="11" t="s">
        <v>260</v>
      </c>
      <c r="E1372" s="19" t="s">
        <v>2844</v>
      </c>
      <c r="F1372" s="10">
        <v>42036</v>
      </c>
      <c r="G1372" s="10">
        <v>44958</v>
      </c>
      <c r="H1372" s="11">
        <v>9</v>
      </c>
      <c r="I1372" s="20" t="s">
        <v>259</v>
      </c>
      <c r="J1372" s="11" t="s">
        <v>261</v>
      </c>
      <c r="K1372" s="11" t="s">
        <v>3037</v>
      </c>
      <c r="L1372" s="11">
        <v>2</v>
      </c>
    </row>
    <row r="1373" spans="1:12">
      <c r="A1373" s="11" t="s">
        <v>2625</v>
      </c>
      <c r="D1373" s="11" t="s">
        <v>260</v>
      </c>
      <c r="E1373" s="19" t="s">
        <v>2845</v>
      </c>
      <c r="F1373" s="10">
        <v>42036</v>
      </c>
      <c r="G1373" s="10">
        <v>44958</v>
      </c>
      <c r="H1373" s="11">
        <v>9</v>
      </c>
      <c r="I1373" s="20" t="s">
        <v>259</v>
      </c>
      <c r="J1373" s="11" t="s">
        <v>261</v>
      </c>
      <c r="K1373" s="11" t="s">
        <v>3037</v>
      </c>
      <c r="L1373" s="11">
        <v>2</v>
      </c>
    </row>
    <row r="1374" spans="1:12">
      <c r="A1374" s="11" t="s">
        <v>2626</v>
      </c>
      <c r="D1374" s="11" t="s">
        <v>260</v>
      </c>
      <c r="E1374" s="19" t="s">
        <v>2846</v>
      </c>
      <c r="F1374" s="10">
        <v>42036</v>
      </c>
      <c r="G1374" s="10">
        <v>44958</v>
      </c>
      <c r="H1374" s="11">
        <v>9</v>
      </c>
      <c r="I1374" s="20" t="s">
        <v>259</v>
      </c>
      <c r="J1374" s="11" t="s">
        <v>261</v>
      </c>
      <c r="K1374" s="11" t="s">
        <v>3037</v>
      </c>
      <c r="L1374" s="11">
        <v>2</v>
      </c>
    </row>
    <row r="1375" spans="1:12">
      <c r="A1375" s="11" t="s">
        <v>2627</v>
      </c>
      <c r="D1375" s="11" t="s">
        <v>260</v>
      </c>
      <c r="E1375" s="19" t="s">
        <v>2847</v>
      </c>
      <c r="F1375" s="10">
        <v>42036</v>
      </c>
      <c r="G1375" s="10">
        <v>44958</v>
      </c>
      <c r="H1375" s="11">
        <v>9</v>
      </c>
      <c r="I1375" s="20" t="s">
        <v>259</v>
      </c>
      <c r="J1375" s="11" t="s">
        <v>261</v>
      </c>
      <c r="K1375" s="11" t="s">
        <v>3037</v>
      </c>
      <c r="L1375" s="11">
        <v>2</v>
      </c>
    </row>
    <row r="1376" spans="1:12">
      <c r="A1376" s="11" t="s">
        <v>2628</v>
      </c>
      <c r="D1376" s="11" t="s">
        <v>260</v>
      </c>
      <c r="E1376" s="19" t="s">
        <v>2848</v>
      </c>
      <c r="F1376" s="10">
        <v>42036</v>
      </c>
      <c r="G1376" s="10">
        <v>44958</v>
      </c>
      <c r="H1376" s="11">
        <v>9</v>
      </c>
      <c r="I1376" s="20" t="s">
        <v>259</v>
      </c>
      <c r="J1376" s="11" t="s">
        <v>261</v>
      </c>
      <c r="K1376" s="11" t="s">
        <v>3037</v>
      </c>
      <c r="L1376" s="11">
        <v>2</v>
      </c>
    </row>
    <row r="1377" spans="1:12">
      <c r="A1377" s="11" t="s">
        <v>2629</v>
      </c>
      <c r="D1377" s="11" t="s">
        <v>260</v>
      </c>
      <c r="E1377" s="19" t="s">
        <v>2849</v>
      </c>
      <c r="F1377" s="10">
        <v>42036</v>
      </c>
      <c r="G1377" s="10">
        <v>44958</v>
      </c>
      <c r="H1377" s="11">
        <v>9</v>
      </c>
      <c r="I1377" s="20" t="s">
        <v>259</v>
      </c>
      <c r="J1377" s="11" t="s">
        <v>261</v>
      </c>
      <c r="K1377" s="11" t="s">
        <v>3037</v>
      </c>
      <c r="L1377" s="11">
        <v>2</v>
      </c>
    </row>
    <row r="1378" spans="1:12">
      <c r="A1378" s="11" t="s">
        <v>2630</v>
      </c>
      <c r="D1378" s="11" t="s">
        <v>260</v>
      </c>
      <c r="E1378" s="19" t="s">
        <v>2850</v>
      </c>
      <c r="F1378" s="10">
        <v>42036</v>
      </c>
      <c r="G1378" s="10">
        <v>44958</v>
      </c>
      <c r="H1378" s="11">
        <v>9</v>
      </c>
      <c r="I1378" s="20" t="s">
        <v>259</v>
      </c>
      <c r="J1378" s="11" t="s">
        <v>261</v>
      </c>
      <c r="K1378" s="11" t="s">
        <v>3037</v>
      </c>
      <c r="L1378" s="11">
        <v>2</v>
      </c>
    </row>
    <row r="1379" spans="1:12">
      <c r="A1379" s="11" t="s">
        <v>2631</v>
      </c>
      <c r="D1379" s="11" t="s">
        <v>260</v>
      </c>
      <c r="E1379" s="19" t="s">
        <v>2851</v>
      </c>
      <c r="F1379" s="10">
        <v>42036</v>
      </c>
      <c r="G1379" s="10">
        <v>44958</v>
      </c>
      <c r="H1379" s="11">
        <v>9</v>
      </c>
      <c r="I1379" s="20" t="s">
        <v>259</v>
      </c>
      <c r="J1379" s="11" t="s">
        <v>261</v>
      </c>
      <c r="K1379" s="11" t="s">
        <v>3037</v>
      </c>
      <c r="L1379" s="11">
        <v>2</v>
      </c>
    </row>
    <row r="1380" spans="1:12">
      <c r="A1380" s="11" t="s">
        <v>2632</v>
      </c>
      <c r="D1380" s="11" t="s">
        <v>260</v>
      </c>
      <c r="E1380" s="19" t="s">
        <v>2852</v>
      </c>
      <c r="F1380" s="10">
        <v>42036</v>
      </c>
      <c r="G1380" s="10">
        <v>44958</v>
      </c>
      <c r="H1380" s="11">
        <v>9</v>
      </c>
      <c r="I1380" s="20" t="s">
        <v>259</v>
      </c>
      <c r="J1380" s="11" t="s">
        <v>261</v>
      </c>
      <c r="K1380" s="11" t="s">
        <v>3037</v>
      </c>
      <c r="L1380" s="11">
        <v>2</v>
      </c>
    </row>
    <row r="1381" spans="1:12">
      <c r="A1381" s="11" t="s">
        <v>2633</v>
      </c>
      <c r="D1381" s="11" t="s">
        <v>260</v>
      </c>
      <c r="E1381" s="19" t="s">
        <v>2853</v>
      </c>
      <c r="F1381" s="10">
        <v>42036</v>
      </c>
      <c r="G1381" s="10">
        <v>44958</v>
      </c>
      <c r="H1381" s="11">
        <v>9</v>
      </c>
      <c r="I1381" s="20" t="s">
        <v>259</v>
      </c>
      <c r="J1381" s="11" t="s">
        <v>261</v>
      </c>
      <c r="K1381" s="11" t="s">
        <v>3037</v>
      </c>
      <c r="L1381" s="11">
        <v>2</v>
      </c>
    </row>
    <row r="1382" spans="1:12">
      <c r="A1382" s="11" t="s">
        <v>2634</v>
      </c>
      <c r="D1382" s="11" t="s">
        <v>260</v>
      </c>
      <c r="E1382" s="19" t="s">
        <v>2854</v>
      </c>
      <c r="F1382" s="10">
        <v>42036</v>
      </c>
      <c r="G1382" s="10">
        <v>44958</v>
      </c>
      <c r="H1382" s="11">
        <v>9</v>
      </c>
      <c r="I1382" s="20" t="s">
        <v>259</v>
      </c>
      <c r="J1382" s="11" t="s">
        <v>261</v>
      </c>
      <c r="K1382" s="11" t="s">
        <v>3037</v>
      </c>
      <c r="L1382" s="11">
        <v>2</v>
      </c>
    </row>
    <row r="1383" spans="1:12">
      <c r="A1383" s="11" t="s">
        <v>2635</v>
      </c>
      <c r="D1383" s="11" t="s">
        <v>260</v>
      </c>
      <c r="E1383" s="19" t="s">
        <v>2855</v>
      </c>
      <c r="F1383" s="10">
        <v>42036</v>
      </c>
      <c r="G1383" s="10">
        <v>44958</v>
      </c>
      <c r="H1383" s="11">
        <v>9</v>
      </c>
      <c r="I1383" s="20" t="s">
        <v>259</v>
      </c>
      <c r="J1383" s="11" t="s">
        <v>261</v>
      </c>
      <c r="K1383" s="11" t="s">
        <v>3037</v>
      </c>
      <c r="L1383" s="11">
        <v>2</v>
      </c>
    </row>
    <row r="1384" spans="1:12">
      <c r="A1384" s="11" t="s">
        <v>2636</v>
      </c>
      <c r="D1384" s="11" t="s">
        <v>260</v>
      </c>
      <c r="E1384" s="19" t="s">
        <v>2856</v>
      </c>
      <c r="F1384" s="10">
        <v>42036</v>
      </c>
      <c r="G1384" s="10">
        <v>44958</v>
      </c>
      <c r="H1384" s="11">
        <v>9</v>
      </c>
      <c r="I1384" s="20" t="s">
        <v>259</v>
      </c>
      <c r="J1384" s="11" t="s">
        <v>261</v>
      </c>
      <c r="K1384" s="11" t="s">
        <v>3037</v>
      </c>
      <c r="L1384" s="11">
        <v>2</v>
      </c>
    </row>
    <row r="1385" spans="1:12">
      <c r="A1385" s="11" t="s">
        <v>2637</v>
      </c>
      <c r="D1385" s="11" t="s">
        <v>260</v>
      </c>
      <c r="E1385" s="19" t="s">
        <v>2857</v>
      </c>
      <c r="F1385" s="10">
        <v>42036</v>
      </c>
      <c r="G1385" s="10">
        <v>44958</v>
      </c>
      <c r="H1385" s="11">
        <v>9</v>
      </c>
      <c r="I1385" s="20" t="s">
        <v>259</v>
      </c>
      <c r="J1385" s="11" t="s">
        <v>261</v>
      </c>
      <c r="K1385" s="11" t="s">
        <v>3037</v>
      </c>
      <c r="L1385" s="11">
        <v>2</v>
      </c>
    </row>
    <row r="1386" spans="1:12">
      <c r="A1386" s="11" t="s">
        <v>2638</v>
      </c>
      <c r="D1386" s="11" t="s">
        <v>260</v>
      </c>
      <c r="E1386" s="19" t="s">
        <v>2858</v>
      </c>
      <c r="F1386" s="10">
        <v>42036</v>
      </c>
      <c r="G1386" s="10">
        <v>44958</v>
      </c>
      <c r="H1386" s="11">
        <v>9</v>
      </c>
      <c r="I1386" s="20" t="s">
        <v>259</v>
      </c>
      <c r="J1386" s="11" t="s">
        <v>261</v>
      </c>
      <c r="K1386" s="11" t="s">
        <v>3037</v>
      </c>
      <c r="L1386" s="11">
        <v>2</v>
      </c>
    </row>
    <row r="1387" spans="1:12">
      <c r="A1387" s="11" t="s">
        <v>2639</v>
      </c>
      <c r="D1387" s="11" t="s">
        <v>260</v>
      </c>
      <c r="E1387" s="19" t="s">
        <v>2859</v>
      </c>
      <c r="F1387" s="10">
        <v>42036</v>
      </c>
      <c r="G1387" s="10">
        <v>44958</v>
      </c>
      <c r="H1387" s="11">
        <v>9</v>
      </c>
      <c r="I1387" s="20" t="s">
        <v>259</v>
      </c>
      <c r="J1387" s="11" t="s">
        <v>261</v>
      </c>
      <c r="K1387" s="11" t="s">
        <v>3037</v>
      </c>
      <c r="L1387" s="11">
        <v>2</v>
      </c>
    </row>
    <row r="1388" spans="1:12">
      <c r="A1388" s="11" t="s">
        <v>2640</v>
      </c>
      <c r="D1388" s="11" t="s">
        <v>260</v>
      </c>
      <c r="E1388" s="19" t="s">
        <v>2860</v>
      </c>
      <c r="F1388" s="10">
        <v>42036</v>
      </c>
      <c r="G1388" s="10">
        <v>44958</v>
      </c>
      <c r="H1388" s="11">
        <v>9</v>
      </c>
      <c r="I1388" s="20" t="s">
        <v>259</v>
      </c>
      <c r="J1388" s="11" t="s">
        <v>261</v>
      </c>
      <c r="K1388" s="11" t="s">
        <v>3037</v>
      </c>
      <c r="L1388" s="11">
        <v>2</v>
      </c>
    </row>
    <row r="1389" spans="1:12">
      <c r="A1389" s="11" t="s">
        <v>2641</v>
      </c>
      <c r="D1389" s="11" t="s">
        <v>260</v>
      </c>
      <c r="E1389" s="19" t="s">
        <v>2861</v>
      </c>
      <c r="F1389" s="10">
        <v>42036</v>
      </c>
      <c r="G1389" s="10">
        <v>44958</v>
      </c>
      <c r="H1389" s="11">
        <v>9</v>
      </c>
      <c r="I1389" s="20" t="s">
        <v>259</v>
      </c>
      <c r="J1389" s="11" t="s">
        <v>261</v>
      </c>
      <c r="K1389" s="11" t="s">
        <v>3037</v>
      </c>
      <c r="L1389" s="11">
        <v>2</v>
      </c>
    </row>
    <row r="1390" spans="1:12">
      <c r="A1390" s="11" t="s">
        <v>2642</v>
      </c>
      <c r="D1390" s="11" t="s">
        <v>260</v>
      </c>
      <c r="E1390" s="19" t="s">
        <v>2862</v>
      </c>
      <c r="F1390" s="10">
        <v>42036</v>
      </c>
      <c r="G1390" s="10">
        <v>44958</v>
      </c>
      <c r="H1390" s="11">
        <v>9</v>
      </c>
      <c r="I1390" s="20" t="s">
        <v>259</v>
      </c>
      <c r="J1390" s="11" t="s">
        <v>261</v>
      </c>
      <c r="K1390" s="11" t="s">
        <v>3037</v>
      </c>
      <c r="L1390" s="11">
        <v>2</v>
      </c>
    </row>
    <row r="1391" spans="1:12">
      <c r="A1391" s="11" t="s">
        <v>2643</v>
      </c>
      <c r="D1391" s="11" t="s">
        <v>260</v>
      </c>
      <c r="E1391" s="19" t="s">
        <v>2863</v>
      </c>
      <c r="F1391" s="10">
        <v>42036</v>
      </c>
      <c r="G1391" s="10">
        <v>44958</v>
      </c>
      <c r="H1391" s="11">
        <v>9</v>
      </c>
      <c r="I1391" s="20" t="s">
        <v>259</v>
      </c>
      <c r="J1391" s="11" t="s">
        <v>261</v>
      </c>
      <c r="K1391" s="11" t="s">
        <v>3037</v>
      </c>
      <c r="L1391" s="11">
        <v>2</v>
      </c>
    </row>
    <row r="1392" spans="1:12">
      <c r="A1392" s="11" t="s">
        <v>2644</v>
      </c>
      <c r="D1392" s="11" t="s">
        <v>260</v>
      </c>
      <c r="E1392" s="19" t="s">
        <v>2864</v>
      </c>
      <c r="F1392" s="10">
        <v>42036</v>
      </c>
      <c r="G1392" s="10">
        <v>44958</v>
      </c>
      <c r="H1392" s="11">
        <v>9</v>
      </c>
      <c r="I1392" s="20" t="s">
        <v>259</v>
      </c>
      <c r="J1392" s="11" t="s">
        <v>261</v>
      </c>
      <c r="K1392" s="11" t="s">
        <v>3037</v>
      </c>
      <c r="L1392" s="11">
        <v>2</v>
      </c>
    </row>
    <row r="1393" spans="1:12">
      <c r="A1393" s="11" t="s">
        <v>2645</v>
      </c>
      <c r="D1393" s="11" t="s">
        <v>260</v>
      </c>
      <c r="E1393" s="19" t="s">
        <v>2865</v>
      </c>
      <c r="F1393" s="10">
        <v>42036</v>
      </c>
      <c r="G1393" s="10">
        <v>44958</v>
      </c>
      <c r="H1393" s="11">
        <v>9</v>
      </c>
      <c r="I1393" s="20" t="s">
        <v>259</v>
      </c>
      <c r="J1393" s="11" t="s">
        <v>261</v>
      </c>
      <c r="K1393" s="11" t="s">
        <v>3037</v>
      </c>
      <c r="L1393" s="11">
        <v>2</v>
      </c>
    </row>
    <row r="1394" spans="1:12">
      <c r="A1394" s="11" t="s">
        <v>2646</v>
      </c>
      <c r="D1394" s="11" t="s">
        <v>260</v>
      </c>
      <c r="E1394" s="19" t="s">
        <v>2866</v>
      </c>
      <c r="F1394" s="10">
        <v>42036</v>
      </c>
      <c r="G1394" s="10">
        <v>44958</v>
      </c>
      <c r="H1394" s="11">
        <v>9</v>
      </c>
      <c r="I1394" s="20" t="s">
        <v>259</v>
      </c>
      <c r="J1394" s="11" t="s">
        <v>261</v>
      </c>
      <c r="K1394" s="11" t="s">
        <v>3037</v>
      </c>
      <c r="L1394" s="11">
        <v>2</v>
      </c>
    </row>
    <row r="1395" spans="1:12">
      <c r="A1395" s="11" t="s">
        <v>2647</v>
      </c>
      <c r="D1395" s="11" t="s">
        <v>260</v>
      </c>
      <c r="E1395" s="19" t="s">
        <v>2867</v>
      </c>
      <c r="F1395" s="10">
        <v>42036</v>
      </c>
      <c r="G1395" s="10">
        <v>44958</v>
      </c>
      <c r="H1395" s="11">
        <v>9</v>
      </c>
      <c r="I1395" s="20" t="s">
        <v>259</v>
      </c>
      <c r="J1395" s="11" t="s">
        <v>261</v>
      </c>
      <c r="K1395" s="11" t="s">
        <v>3037</v>
      </c>
      <c r="L1395" s="11">
        <v>2</v>
      </c>
    </row>
    <row r="1396" spans="1:12">
      <c r="A1396" s="11" t="s">
        <v>2648</v>
      </c>
      <c r="D1396" s="11" t="s">
        <v>260</v>
      </c>
      <c r="E1396" s="19" t="s">
        <v>2868</v>
      </c>
      <c r="F1396" s="10">
        <v>42036</v>
      </c>
      <c r="G1396" s="10">
        <v>44958</v>
      </c>
      <c r="H1396" s="11">
        <v>9</v>
      </c>
      <c r="I1396" s="20" t="s">
        <v>259</v>
      </c>
      <c r="J1396" s="11" t="s">
        <v>261</v>
      </c>
      <c r="K1396" s="11" t="s">
        <v>3037</v>
      </c>
      <c r="L1396" s="11">
        <v>2</v>
      </c>
    </row>
    <row r="1397" spans="1:12">
      <c r="A1397" s="11" t="s">
        <v>2649</v>
      </c>
      <c r="D1397" s="11" t="s">
        <v>260</v>
      </c>
      <c r="E1397" s="19" t="s">
        <v>2869</v>
      </c>
      <c r="F1397" s="10">
        <v>42036</v>
      </c>
      <c r="G1397" s="10">
        <v>44958</v>
      </c>
      <c r="H1397" s="11">
        <v>9</v>
      </c>
      <c r="I1397" s="20" t="s">
        <v>259</v>
      </c>
      <c r="J1397" s="11" t="s">
        <v>261</v>
      </c>
      <c r="K1397" s="11" t="s">
        <v>3037</v>
      </c>
      <c r="L1397" s="11">
        <v>2</v>
      </c>
    </row>
    <row r="1398" spans="1:12">
      <c r="A1398" s="11" t="s">
        <v>2650</v>
      </c>
      <c r="D1398" s="11" t="s">
        <v>260</v>
      </c>
      <c r="E1398" s="19" t="s">
        <v>2870</v>
      </c>
      <c r="F1398" s="10">
        <v>42036</v>
      </c>
      <c r="G1398" s="10">
        <v>44958</v>
      </c>
      <c r="H1398" s="11">
        <v>9</v>
      </c>
      <c r="I1398" s="20" t="s">
        <v>259</v>
      </c>
      <c r="J1398" s="11" t="s">
        <v>261</v>
      </c>
      <c r="K1398" s="11" t="s">
        <v>3037</v>
      </c>
      <c r="L1398" s="11">
        <v>2</v>
      </c>
    </row>
    <row r="1399" spans="1:12">
      <c r="A1399" s="11" t="s">
        <v>2651</v>
      </c>
      <c r="D1399" s="11" t="s">
        <v>260</v>
      </c>
      <c r="E1399" s="19" t="s">
        <v>2871</v>
      </c>
      <c r="F1399" s="10">
        <v>42036</v>
      </c>
      <c r="G1399" s="10">
        <v>44958</v>
      </c>
      <c r="H1399" s="11">
        <v>9</v>
      </c>
      <c r="I1399" s="20" t="s">
        <v>259</v>
      </c>
      <c r="J1399" s="11" t="s">
        <v>261</v>
      </c>
      <c r="K1399" s="11" t="s">
        <v>3037</v>
      </c>
      <c r="L1399" s="11">
        <v>2</v>
      </c>
    </row>
    <row r="1400" spans="1:12">
      <c r="A1400" s="11" t="s">
        <v>2652</v>
      </c>
      <c r="D1400" s="11" t="s">
        <v>260</v>
      </c>
      <c r="E1400" s="19" t="s">
        <v>2872</v>
      </c>
      <c r="F1400" s="10">
        <v>42036</v>
      </c>
      <c r="G1400" s="10">
        <v>44958</v>
      </c>
      <c r="H1400" s="11">
        <v>9</v>
      </c>
      <c r="I1400" s="20" t="s">
        <v>259</v>
      </c>
      <c r="J1400" s="11" t="s">
        <v>261</v>
      </c>
      <c r="K1400" s="11" t="s">
        <v>3037</v>
      </c>
      <c r="L1400" s="11">
        <v>2</v>
      </c>
    </row>
    <row r="1401" spans="1:12">
      <c r="A1401" s="11" t="s">
        <v>2653</v>
      </c>
      <c r="D1401" s="11" t="s">
        <v>260</v>
      </c>
      <c r="E1401" s="19" t="s">
        <v>2873</v>
      </c>
      <c r="F1401" s="10">
        <v>42036</v>
      </c>
      <c r="G1401" s="10">
        <v>44958</v>
      </c>
      <c r="H1401" s="11">
        <v>9</v>
      </c>
      <c r="I1401" s="20" t="s">
        <v>259</v>
      </c>
      <c r="J1401" s="11" t="s">
        <v>261</v>
      </c>
      <c r="K1401" s="11" t="s">
        <v>3037</v>
      </c>
      <c r="L1401" s="11">
        <v>2</v>
      </c>
    </row>
    <row r="1402" spans="1:12">
      <c r="A1402" s="11" t="s">
        <v>2654</v>
      </c>
      <c r="D1402" s="11" t="s">
        <v>260</v>
      </c>
      <c r="E1402" s="19" t="s">
        <v>2874</v>
      </c>
      <c r="F1402" s="10">
        <v>42036</v>
      </c>
      <c r="G1402" s="10">
        <v>44958</v>
      </c>
      <c r="H1402" s="11">
        <v>9</v>
      </c>
      <c r="I1402" s="20" t="s">
        <v>259</v>
      </c>
      <c r="J1402" s="11" t="s">
        <v>261</v>
      </c>
      <c r="K1402" s="11" t="s">
        <v>3037</v>
      </c>
      <c r="L1402" s="11">
        <v>2</v>
      </c>
    </row>
    <row r="1403" spans="1:12">
      <c r="A1403" s="11" t="s">
        <v>2655</v>
      </c>
      <c r="D1403" s="11" t="s">
        <v>260</v>
      </c>
      <c r="E1403" s="19" t="s">
        <v>2875</v>
      </c>
      <c r="F1403" s="10">
        <v>42036</v>
      </c>
      <c r="G1403" s="10">
        <v>44958</v>
      </c>
      <c r="H1403" s="11">
        <v>9</v>
      </c>
      <c r="I1403" s="20" t="s">
        <v>259</v>
      </c>
      <c r="J1403" s="11" t="s">
        <v>261</v>
      </c>
      <c r="K1403" s="11" t="s">
        <v>3037</v>
      </c>
      <c r="L1403" s="11">
        <v>2</v>
      </c>
    </row>
    <row r="1404" spans="1:12">
      <c r="A1404" s="11" t="s">
        <v>2656</v>
      </c>
      <c r="D1404" s="11" t="s">
        <v>260</v>
      </c>
      <c r="E1404" s="19" t="s">
        <v>2876</v>
      </c>
      <c r="F1404" s="10">
        <v>42036</v>
      </c>
      <c r="G1404" s="10">
        <v>44958</v>
      </c>
      <c r="H1404" s="11">
        <v>9</v>
      </c>
      <c r="I1404" s="20" t="s">
        <v>259</v>
      </c>
      <c r="J1404" s="11" t="s">
        <v>261</v>
      </c>
      <c r="K1404" s="11" t="s">
        <v>3037</v>
      </c>
      <c r="L1404" s="11">
        <v>2</v>
      </c>
    </row>
    <row r="1405" spans="1:12">
      <c r="A1405" s="11" t="s">
        <v>2657</v>
      </c>
      <c r="D1405" s="11" t="s">
        <v>260</v>
      </c>
      <c r="E1405" s="19" t="s">
        <v>2877</v>
      </c>
      <c r="F1405" s="10">
        <v>42036</v>
      </c>
      <c r="G1405" s="10">
        <v>44958</v>
      </c>
      <c r="H1405" s="11">
        <v>9</v>
      </c>
      <c r="I1405" s="20" t="s">
        <v>259</v>
      </c>
      <c r="J1405" s="11" t="s">
        <v>261</v>
      </c>
      <c r="K1405" s="11" t="s">
        <v>3037</v>
      </c>
      <c r="L1405" s="11">
        <v>2</v>
      </c>
    </row>
    <row r="1406" spans="1:12">
      <c r="A1406" s="11" t="s">
        <v>2658</v>
      </c>
      <c r="D1406" s="11" t="s">
        <v>260</v>
      </c>
      <c r="E1406" s="19" t="s">
        <v>2878</v>
      </c>
      <c r="F1406" s="10">
        <v>42036</v>
      </c>
      <c r="G1406" s="10">
        <v>44958</v>
      </c>
      <c r="H1406" s="11">
        <v>9</v>
      </c>
      <c r="I1406" s="20" t="s">
        <v>259</v>
      </c>
      <c r="J1406" s="11" t="s">
        <v>261</v>
      </c>
      <c r="K1406" s="11" t="s">
        <v>3037</v>
      </c>
      <c r="L1406" s="11">
        <v>2</v>
      </c>
    </row>
    <row r="1407" spans="1:12">
      <c r="A1407" s="11" t="s">
        <v>2659</v>
      </c>
      <c r="D1407" s="11" t="s">
        <v>260</v>
      </c>
      <c r="E1407" s="19" t="s">
        <v>2879</v>
      </c>
      <c r="F1407" s="10">
        <v>42036</v>
      </c>
      <c r="G1407" s="10">
        <v>44958</v>
      </c>
      <c r="H1407" s="11">
        <v>9</v>
      </c>
      <c r="I1407" s="20" t="s">
        <v>259</v>
      </c>
      <c r="J1407" s="11" t="s">
        <v>261</v>
      </c>
      <c r="K1407" s="11" t="s">
        <v>3037</v>
      </c>
      <c r="L1407" s="11">
        <v>2</v>
      </c>
    </row>
    <row r="1408" spans="1:12">
      <c r="A1408" s="11" t="s">
        <v>2660</v>
      </c>
      <c r="D1408" s="11" t="s">
        <v>260</v>
      </c>
      <c r="E1408" s="19" t="s">
        <v>2880</v>
      </c>
      <c r="F1408" s="10">
        <v>42036</v>
      </c>
      <c r="G1408" s="10">
        <v>44958</v>
      </c>
      <c r="H1408" s="11">
        <v>9</v>
      </c>
      <c r="I1408" s="20" t="s">
        <v>259</v>
      </c>
      <c r="J1408" s="11" t="s">
        <v>261</v>
      </c>
      <c r="K1408" s="11" t="s">
        <v>3037</v>
      </c>
      <c r="L1408" s="11">
        <v>2</v>
      </c>
    </row>
    <row r="1409" spans="1:12">
      <c r="A1409" s="11" t="s">
        <v>2661</v>
      </c>
      <c r="D1409" s="11" t="s">
        <v>260</v>
      </c>
      <c r="E1409" s="19" t="s">
        <v>2881</v>
      </c>
      <c r="F1409" s="10">
        <v>42036</v>
      </c>
      <c r="G1409" s="10">
        <v>44958</v>
      </c>
      <c r="H1409" s="11">
        <v>9</v>
      </c>
      <c r="I1409" s="20" t="s">
        <v>259</v>
      </c>
      <c r="J1409" s="11" t="s">
        <v>261</v>
      </c>
      <c r="K1409" s="11" t="s">
        <v>3037</v>
      </c>
      <c r="L1409" s="11">
        <v>2</v>
      </c>
    </row>
    <row r="1410" spans="1:12">
      <c r="A1410" s="11" t="s">
        <v>2662</v>
      </c>
      <c r="D1410" s="11" t="s">
        <v>260</v>
      </c>
      <c r="E1410" s="19" t="s">
        <v>2882</v>
      </c>
      <c r="F1410" s="10">
        <v>42036</v>
      </c>
      <c r="G1410" s="10">
        <v>44958</v>
      </c>
      <c r="H1410" s="11">
        <v>9</v>
      </c>
      <c r="I1410" s="20" t="s">
        <v>259</v>
      </c>
      <c r="J1410" s="11" t="s">
        <v>261</v>
      </c>
      <c r="K1410" s="11" t="s">
        <v>3037</v>
      </c>
      <c r="L1410" s="11">
        <v>2</v>
      </c>
    </row>
    <row r="1411" spans="1:12">
      <c r="A1411" s="11" t="s">
        <v>2663</v>
      </c>
      <c r="D1411" s="11" t="s">
        <v>260</v>
      </c>
      <c r="E1411" s="19" t="s">
        <v>2883</v>
      </c>
      <c r="F1411" s="10">
        <v>42036</v>
      </c>
      <c r="G1411" s="10">
        <v>44958</v>
      </c>
      <c r="H1411" s="11">
        <v>9</v>
      </c>
      <c r="I1411" s="20" t="s">
        <v>259</v>
      </c>
      <c r="J1411" s="11" t="s">
        <v>261</v>
      </c>
      <c r="K1411" s="11" t="s">
        <v>3037</v>
      </c>
      <c r="L1411" s="11">
        <v>2</v>
      </c>
    </row>
    <row r="1412" spans="1:12">
      <c r="A1412" s="11" t="s">
        <v>2664</v>
      </c>
      <c r="D1412" s="11" t="s">
        <v>260</v>
      </c>
      <c r="E1412" s="19" t="s">
        <v>2884</v>
      </c>
      <c r="F1412" s="10">
        <v>42036</v>
      </c>
      <c r="G1412" s="10">
        <v>44958</v>
      </c>
      <c r="H1412" s="11">
        <v>9</v>
      </c>
      <c r="I1412" s="20" t="s">
        <v>259</v>
      </c>
      <c r="J1412" s="11" t="s">
        <v>261</v>
      </c>
      <c r="K1412" s="11" t="s">
        <v>3037</v>
      </c>
      <c r="L1412" s="11">
        <v>2</v>
      </c>
    </row>
    <row r="1413" spans="1:12">
      <c r="A1413" s="11" t="s">
        <v>2665</v>
      </c>
      <c r="D1413" s="11" t="s">
        <v>260</v>
      </c>
      <c r="E1413" s="19" t="s">
        <v>2885</v>
      </c>
      <c r="F1413" s="10">
        <v>42036</v>
      </c>
      <c r="G1413" s="10">
        <v>44958</v>
      </c>
      <c r="H1413" s="11">
        <v>9</v>
      </c>
      <c r="I1413" s="20" t="s">
        <v>259</v>
      </c>
      <c r="J1413" s="11" t="s">
        <v>261</v>
      </c>
      <c r="K1413" s="11" t="s">
        <v>3037</v>
      </c>
      <c r="L1413" s="11">
        <v>2</v>
      </c>
    </row>
    <row r="1414" spans="1:12">
      <c r="A1414" s="11" t="s">
        <v>2666</v>
      </c>
      <c r="D1414" s="11" t="s">
        <v>260</v>
      </c>
      <c r="E1414" s="19" t="s">
        <v>2886</v>
      </c>
      <c r="F1414" s="10">
        <v>42036</v>
      </c>
      <c r="G1414" s="10">
        <v>44958</v>
      </c>
      <c r="H1414" s="11">
        <v>9</v>
      </c>
      <c r="I1414" s="20" t="s">
        <v>259</v>
      </c>
      <c r="J1414" s="11" t="s">
        <v>261</v>
      </c>
      <c r="K1414" s="11" t="s">
        <v>3037</v>
      </c>
      <c r="L1414" s="11">
        <v>2</v>
      </c>
    </row>
    <row r="1415" spans="1:12">
      <c r="A1415" s="11" t="s">
        <v>2667</v>
      </c>
      <c r="D1415" s="11" t="s">
        <v>260</v>
      </c>
      <c r="E1415" s="19" t="s">
        <v>2887</v>
      </c>
      <c r="F1415" s="10">
        <v>42036</v>
      </c>
      <c r="G1415" s="10">
        <v>44958</v>
      </c>
      <c r="H1415" s="11">
        <v>9</v>
      </c>
      <c r="I1415" s="20" t="s">
        <v>259</v>
      </c>
      <c r="J1415" s="11" t="s">
        <v>261</v>
      </c>
      <c r="K1415" s="11" t="s">
        <v>3037</v>
      </c>
      <c r="L1415" s="11">
        <v>2</v>
      </c>
    </row>
    <row r="1416" spans="1:12">
      <c r="A1416" s="11" t="s">
        <v>2668</v>
      </c>
      <c r="D1416" s="11" t="s">
        <v>260</v>
      </c>
      <c r="E1416" s="19" t="s">
        <v>2888</v>
      </c>
      <c r="F1416" s="10">
        <v>42036</v>
      </c>
      <c r="G1416" s="10">
        <v>44958</v>
      </c>
      <c r="H1416" s="11">
        <v>9</v>
      </c>
      <c r="I1416" s="20" t="s">
        <v>259</v>
      </c>
      <c r="J1416" s="11" t="s">
        <v>261</v>
      </c>
      <c r="K1416" s="11" t="s">
        <v>3037</v>
      </c>
      <c r="L1416" s="11">
        <v>2</v>
      </c>
    </row>
    <row r="1417" spans="1:12">
      <c r="A1417" s="11" t="s">
        <v>2669</v>
      </c>
      <c r="D1417" s="11" t="s">
        <v>260</v>
      </c>
      <c r="E1417" s="19" t="s">
        <v>2889</v>
      </c>
      <c r="F1417" s="10">
        <v>42036</v>
      </c>
      <c r="G1417" s="10">
        <v>44958</v>
      </c>
      <c r="H1417" s="11">
        <v>9</v>
      </c>
      <c r="I1417" s="20" t="s">
        <v>259</v>
      </c>
      <c r="J1417" s="11" t="s">
        <v>261</v>
      </c>
      <c r="K1417" s="11" t="s">
        <v>3037</v>
      </c>
      <c r="L1417" s="11">
        <v>2</v>
      </c>
    </row>
    <row r="1418" spans="1:12">
      <c r="A1418" s="11" t="s">
        <v>2670</v>
      </c>
      <c r="D1418" s="11" t="s">
        <v>260</v>
      </c>
      <c r="E1418" s="19" t="s">
        <v>2890</v>
      </c>
      <c r="F1418" s="10">
        <v>42036</v>
      </c>
      <c r="G1418" s="10">
        <v>44958</v>
      </c>
      <c r="H1418" s="11">
        <v>9</v>
      </c>
      <c r="I1418" s="20" t="s">
        <v>259</v>
      </c>
      <c r="J1418" s="11" t="s">
        <v>261</v>
      </c>
      <c r="K1418" s="11" t="s">
        <v>3037</v>
      </c>
      <c r="L1418" s="11">
        <v>2</v>
      </c>
    </row>
    <row r="1419" spans="1:12">
      <c r="A1419" s="11" t="s">
        <v>2671</v>
      </c>
      <c r="D1419" s="11" t="s">
        <v>260</v>
      </c>
      <c r="E1419" s="19" t="s">
        <v>2891</v>
      </c>
      <c r="F1419" s="10">
        <v>42036</v>
      </c>
      <c r="G1419" s="10">
        <v>44958</v>
      </c>
      <c r="H1419" s="11">
        <v>9</v>
      </c>
      <c r="I1419" s="20" t="s">
        <v>259</v>
      </c>
      <c r="J1419" s="11" t="s">
        <v>261</v>
      </c>
      <c r="K1419" s="11" t="s">
        <v>3037</v>
      </c>
      <c r="L1419" s="11">
        <v>2</v>
      </c>
    </row>
    <row r="1420" spans="1:12">
      <c r="A1420" s="11" t="s">
        <v>2672</v>
      </c>
      <c r="D1420" s="11" t="s">
        <v>260</v>
      </c>
      <c r="E1420" s="19" t="s">
        <v>2892</v>
      </c>
      <c r="F1420" s="10">
        <v>42036</v>
      </c>
      <c r="G1420" s="10">
        <v>44958</v>
      </c>
      <c r="H1420" s="11">
        <v>9</v>
      </c>
      <c r="I1420" s="20" t="s">
        <v>259</v>
      </c>
      <c r="J1420" s="11" t="s">
        <v>261</v>
      </c>
      <c r="K1420" s="11" t="s">
        <v>3037</v>
      </c>
      <c r="L1420" s="11">
        <v>2</v>
      </c>
    </row>
    <row r="1421" spans="1:12">
      <c r="A1421" s="11" t="s">
        <v>2673</v>
      </c>
      <c r="D1421" s="11" t="s">
        <v>260</v>
      </c>
      <c r="E1421" s="19" t="s">
        <v>2893</v>
      </c>
      <c r="F1421" s="10">
        <v>42036</v>
      </c>
      <c r="G1421" s="10">
        <v>44958</v>
      </c>
      <c r="H1421" s="11">
        <v>9</v>
      </c>
      <c r="I1421" s="20" t="s">
        <v>259</v>
      </c>
      <c r="J1421" s="11" t="s">
        <v>261</v>
      </c>
      <c r="K1421" s="11" t="s">
        <v>3037</v>
      </c>
      <c r="L1421" s="11">
        <v>2</v>
      </c>
    </row>
    <row r="1422" spans="1:12">
      <c r="A1422" s="11" t="s">
        <v>2674</v>
      </c>
      <c r="D1422" s="11" t="s">
        <v>260</v>
      </c>
      <c r="E1422" s="19" t="s">
        <v>2894</v>
      </c>
      <c r="F1422" s="10">
        <v>42036</v>
      </c>
      <c r="G1422" s="10">
        <v>44958</v>
      </c>
      <c r="H1422" s="11">
        <v>9</v>
      </c>
      <c r="I1422" s="20" t="s">
        <v>259</v>
      </c>
      <c r="J1422" s="11" t="s">
        <v>261</v>
      </c>
      <c r="K1422" s="11" t="s">
        <v>3037</v>
      </c>
      <c r="L1422" s="11">
        <v>2</v>
      </c>
    </row>
    <row r="1423" spans="1:12">
      <c r="A1423" s="11" t="s">
        <v>2675</v>
      </c>
      <c r="D1423" s="11" t="s">
        <v>260</v>
      </c>
      <c r="E1423" s="19" t="s">
        <v>2895</v>
      </c>
      <c r="F1423" s="10">
        <v>42036</v>
      </c>
      <c r="G1423" s="10">
        <v>44958</v>
      </c>
      <c r="H1423" s="11">
        <v>9</v>
      </c>
      <c r="I1423" s="20" t="s">
        <v>259</v>
      </c>
      <c r="J1423" s="11" t="s">
        <v>261</v>
      </c>
      <c r="K1423" s="11" t="s">
        <v>3037</v>
      </c>
      <c r="L1423" s="11">
        <v>2</v>
      </c>
    </row>
    <row r="1424" spans="1:12">
      <c r="A1424" s="11" t="s">
        <v>2676</v>
      </c>
      <c r="D1424" s="11" t="s">
        <v>260</v>
      </c>
      <c r="E1424" s="19" t="s">
        <v>2896</v>
      </c>
      <c r="F1424" s="10">
        <v>42036</v>
      </c>
      <c r="G1424" s="10">
        <v>44958</v>
      </c>
      <c r="H1424" s="11">
        <v>9</v>
      </c>
      <c r="I1424" s="20" t="s">
        <v>259</v>
      </c>
      <c r="J1424" s="11" t="s">
        <v>261</v>
      </c>
      <c r="K1424" s="11" t="s">
        <v>3037</v>
      </c>
      <c r="L1424" s="11">
        <v>2</v>
      </c>
    </row>
    <row r="1425" spans="1:12">
      <c r="A1425" s="11" t="s">
        <v>2677</v>
      </c>
      <c r="D1425" s="11" t="s">
        <v>260</v>
      </c>
      <c r="E1425" s="19" t="s">
        <v>2897</v>
      </c>
      <c r="F1425" s="10">
        <v>42036</v>
      </c>
      <c r="G1425" s="10">
        <v>44958</v>
      </c>
      <c r="H1425" s="11">
        <v>9</v>
      </c>
      <c r="I1425" s="20" t="s">
        <v>259</v>
      </c>
      <c r="J1425" s="11" t="s">
        <v>261</v>
      </c>
      <c r="K1425" s="11" t="s">
        <v>3037</v>
      </c>
      <c r="L1425" s="11">
        <v>2</v>
      </c>
    </row>
    <row r="1426" spans="1:12">
      <c r="A1426" s="11" t="s">
        <v>2678</v>
      </c>
      <c r="D1426" s="11" t="s">
        <v>260</v>
      </c>
      <c r="E1426" s="19" t="s">
        <v>2898</v>
      </c>
      <c r="F1426" s="10">
        <v>42036</v>
      </c>
      <c r="G1426" s="10">
        <v>44958</v>
      </c>
      <c r="H1426" s="11">
        <v>9</v>
      </c>
      <c r="I1426" s="20" t="s">
        <v>259</v>
      </c>
      <c r="J1426" s="11" t="s">
        <v>261</v>
      </c>
      <c r="K1426" s="11" t="s">
        <v>3037</v>
      </c>
      <c r="L1426" s="11">
        <v>2</v>
      </c>
    </row>
    <row r="1427" spans="1:12">
      <c r="A1427" s="11" t="s">
        <v>2679</v>
      </c>
      <c r="D1427" s="11" t="s">
        <v>260</v>
      </c>
      <c r="E1427" s="19" t="s">
        <v>2899</v>
      </c>
      <c r="F1427" s="10">
        <v>42036</v>
      </c>
      <c r="G1427" s="10">
        <v>44958</v>
      </c>
      <c r="H1427" s="11">
        <v>9</v>
      </c>
      <c r="I1427" s="20" t="s">
        <v>259</v>
      </c>
      <c r="J1427" s="11" t="s">
        <v>261</v>
      </c>
      <c r="K1427" s="11" t="s">
        <v>3037</v>
      </c>
      <c r="L1427" s="11">
        <v>2</v>
      </c>
    </row>
    <row r="1428" spans="1:12">
      <c r="A1428" s="11" t="s">
        <v>2680</v>
      </c>
      <c r="D1428" s="11" t="s">
        <v>260</v>
      </c>
      <c r="E1428" s="19" t="s">
        <v>2900</v>
      </c>
      <c r="F1428" s="10">
        <v>42036</v>
      </c>
      <c r="G1428" s="10">
        <v>44958</v>
      </c>
      <c r="H1428" s="11">
        <v>9</v>
      </c>
      <c r="I1428" s="11" t="s">
        <v>313</v>
      </c>
      <c r="J1428" s="11" t="s">
        <v>314</v>
      </c>
      <c r="K1428" s="11" t="s">
        <v>3037</v>
      </c>
      <c r="L1428" s="11">
        <v>2</v>
      </c>
    </row>
    <row r="1429" spans="1:12">
      <c r="A1429" s="11" t="s">
        <v>2681</v>
      </c>
      <c r="D1429" s="11" t="s">
        <v>260</v>
      </c>
      <c r="E1429" s="19" t="s">
        <v>2901</v>
      </c>
      <c r="F1429" s="10">
        <v>42036</v>
      </c>
      <c r="G1429" s="10">
        <v>44958</v>
      </c>
      <c r="H1429" s="11">
        <v>9</v>
      </c>
      <c r="I1429" s="11" t="s">
        <v>313</v>
      </c>
      <c r="J1429" s="11" t="s">
        <v>314</v>
      </c>
      <c r="K1429" s="11" t="s">
        <v>3037</v>
      </c>
      <c r="L1429" s="11">
        <v>2</v>
      </c>
    </row>
    <row r="1430" spans="1:12">
      <c r="A1430" s="11" t="s">
        <v>2682</v>
      </c>
      <c r="D1430" s="11" t="s">
        <v>260</v>
      </c>
      <c r="E1430" s="19" t="s">
        <v>2902</v>
      </c>
      <c r="F1430" s="10">
        <v>42036</v>
      </c>
      <c r="G1430" s="10">
        <v>44958</v>
      </c>
      <c r="H1430" s="11">
        <v>9</v>
      </c>
      <c r="I1430" s="11" t="s">
        <v>313</v>
      </c>
      <c r="J1430" s="11" t="s">
        <v>314</v>
      </c>
      <c r="K1430" s="11" t="s">
        <v>3037</v>
      </c>
      <c r="L1430" s="11">
        <v>2</v>
      </c>
    </row>
    <row r="1431" spans="1:12">
      <c r="A1431" s="11" t="s">
        <v>2683</v>
      </c>
      <c r="D1431" s="11" t="s">
        <v>260</v>
      </c>
      <c r="E1431" s="19" t="s">
        <v>2903</v>
      </c>
      <c r="F1431" s="10">
        <v>42036</v>
      </c>
      <c r="G1431" s="10">
        <v>44958</v>
      </c>
      <c r="H1431" s="11">
        <v>9</v>
      </c>
      <c r="I1431" s="20" t="s">
        <v>259</v>
      </c>
      <c r="J1431" s="11" t="s">
        <v>261</v>
      </c>
      <c r="K1431" s="11" t="s">
        <v>3037</v>
      </c>
      <c r="L1431" s="11">
        <v>2</v>
      </c>
    </row>
    <row r="1432" spans="1:12">
      <c r="A1432" s="11" t="s">
        <v>2684</v>
      </c>
      <c r="D1432" s="11" t="s">
        <v>260</v>
      </c>
      <c r="E1432" s="19" t="s">
        <v>2904</v>
      </c>
      <c r="F1432" s="10">
        <v>42036</v>
      </c>
      <c r="G1432" s="10">
        <v>44958</v>
      </c>
      <c r="H1432" s="11">
        <v>9</v>
      </c>
      <c r="I1432" s="20" t="s">
        <v>259</v>
      </c>
      <c r="J1432" s="11" t="s">
        <v>261</v>
      </c>
      <c r="K1432" s="11" t="s">
        <v>3037</v>
      </c>
      <c r="L1432" s="11">
        <v>2</v>
      </c>
    </row>
    <row r="1433" spans="1:12">
      <c r="A1433" s="11" t="s">
        <v>2685</v>
      </c>
      <c r="D1433" s="11" t="s">
        <v>260</v>
      </c>
      <c r="E1433" s="19" t="s">
        <v>2905</v>
      </c>
      <c r="F1433" s="10">
        <v>42036</v>
      </c>
      <c r="G1433" s="10">
        <v>44958</v>
      </c>
      <c r="H1433" s="11">
        <v>9</v>
      </c>
      <c r="I1433" s="20" t="s">
        <v>259</v>
      </c>
      <c r="J1433" s="11" t="s">
        <v>261</v>
      </c>
      <c r="K1433" s="11" t="s">
        <v>3037</v>
      </c>
      <c r="L1433" s="11">
        <v>2</v>
      </c>
    </row>
    <row r="1434" spans="1:12">
      <c r="A1434" s="11" t="s">
        <v>2686</v>
      </c>
      <c r="D1434" s="11" t="s">
        <v>260</v>
      </c>
      <c r="E1434" s="19" t="s">
        <v>2906</v>
      </c>
      <c r="F1434" s="10">
        <v>42036</v>
      </c>
      <c r="G1434" s="10">
        <v>44958</v>
      </c>
      <c r="H1434" s="11">
        <v>9</v>
      </c>
      <c r="I1434" s="20" t="s">
        <v>259</v>
      </c>
      <c r="J1434" s="11" t="s">
        <v>261</v>
      </c>
      <c r="K1434" s="11" t="s">
        <v>3037</v>
      </c>
      <c r="L1434" s="11">
        <v>2</v>
      </c>
    </row>
    <row r="1435" spans="1:12">
      <c r="A1435" s="11" t="s">
        <v>2687</v>
      </c>
      <c r="D1435" s="11" t="s">
        <v>260</v>
      </c>
      <c r="E1435" s="19" t="s">
        <v>2907</v>
      </c>
      <c r="F1435" s="10">
        <v>42036</v>
      </c>
      <c r="G1435" s="10">
        <v>44958</v>
      </c>
      <c r="H1435" s="11">
        <v>9</v>
      </c>
      <c r="I1435" s="20" t="s">
        <v>259</v>
      </c>
      <c r="J1435" s="11" t="s">
        <v>261</v>
      </c>
      <c r="K1435" s="11" t="s">
        <v>3037</v>
      </c>
      <c r="L1435" s="11">
        <v>2</v>
      </c>
    </row>
    <row r="1436" spans="1:12">
      <c r="A1436" s="11" t="s">
        <v>2688</v>
      </c>
      <c r="D1436" s="11" t="s">
        <v>260</v>
      </c>
      <c r="E1436" s="19" t="s">
        <v>2908</v>
      </c>
      <c r="F1436" s="10">
        <v>42036</v>
      </c>
      <c r="G1436" s="10">
        <v>44958</v>
      </c>
      <c r="H1436" s="11">
        <v>9</v>
      </c>
      <c r="I1436" s="20" t="s">
        <v>259</v>
      </c>
      <c r="J1436" s="11" t="s">
        <v>261</v>
      </c>
      <c r="K1436" s="11" t="s">
        <v>3037</v>
      </c>
      <c r="L1436" s="11">
        <v>2</v>
      </c>
    </row>
    <row r="1437" spans="1:12">
      <c r="A1437" s="11" t="s">
        <v>2689</v>
      </c>
      <c r="D1437" s="11" t="s">
        <v>260</v>
      </c>
      <c r="E1437" s="19" t="s">
        <v>2909</v>
      </c>
      <c r="F1437" s="10">
        <v>42036</v>
      </c>
      <c r="G1437" s="10">
        <v>44958</v>
      </c>
      <c r="H1437" s="11">
        <v>9</v>
      </c>
      <c r="I1437" s="20" t="s">
        <v>259</v>
      </c>
      <c r="J1437" s="11" t="s">
        <v>261</v>
      </c>
      <c r="K1437" s="11" t="s">
        <v>3037</v>
      </c>
      <c r="L1437" s="11">
        <v>2</v>
      </c>
    </row>
    <row r="1438" spans="1:12">
      <c r="A1438" s="11" t="s">
        <v>2690</v>
      </c>
      <c r="D1438" s="11" t="s">
        <v>260</v>
      </c>
      <c r="E1438" s="19" t="s">
        <v>2910</v>
      </c>
      <c r="F1438" s="10">
        <v>42036</v>
      </c>
      <c r="G1438" s="10">
        <v>44958</v>
      </c>
      <c r="H1438" s="11">
        <v>9</v>
      </c>
      <c r="I1438" s="20" t="s">
        <v>259</v>
      </c>
      <c r="J1438" s="11" t="s">
        <v>261</v>
      </c>
      <c r="K1438" s="11" t="s">
        <v>3037</v>
      </c>
      <c r="L1438" s="11">
        <v>2</v>
      </c>
    </row>
    <row r="1439" spans="1:12">
      <c r="A1439" s="11" t="s">
        <v>2691</v>
      </c>
      <c r="D1439" s="11" t="s">
        <v>260</v>
      </c>
      <c r="E1439" s="19" t="s">
        <v>2911</v>
      </c>
      <c r="F1439" s="10">
        <v>42036</v>
      </c>
      <c r="G1439" s="10">
        <v>44958</v>
      </c>
      <c r="H1439" s="11">
        <v>9</v>
      </c>
      <c r="I1439" s="20" t="s">
        <v>259</v>
      </c>
      <c r="J1439" s="11" t="s">
        <v>261</v>
      </c>
      <c r="K1439" s="11" t="s">
        <v>3037</v>
      </c>
      <c r="L1439" s="11">
        <v>2</v>
      </c>
    </row>
    <row r="1440" spans="1:12">
      <c r="A1440" s="11" t="s">
        <v>2692</v>
      </c>
      <c r="D1440" s="11" t="s">
        <v>260</v>
      </c>
      <c r="E1440" s="19" t="s">
        <v>2912</v>
      </c>
      <c r="F1440" s="10">
        <v>42036</v>
      </c>
      <c r="G1440" s="10">
        <v>44958</v>
      </c>
      <c r="H1440" s="11">
        <v>9</v>
      </c>
      <c r="I1440" s="20" t="s">
        <v>259</v>
      </c>
      <c r="J1440" s="11" t="s">
        <v>261</v>
      </c>
      <c r="K1440" s="11" t="s">
        <v>3037</v>
      </c>
      <c r="L1440" s="11">
        <v>2</v>
      </c>
    </row>
    <row r="1441" spans="1:12">
      <c r="A1441" s="11" t="s">
        <v>2693</v>
      </c>
      <c r="D1441" s="11" t="s">
        <v>260</v>
      </c>
      <c r="E1441" s="19" t="s">
        <v>2913</v>
      </c>
      <c r="F1441" s="10">
        <v>42036</v>
      </c>
      <c r="G1441" s="10">
        <v>44958</v>
      </c>
      <c r="H1441" s="11">
        <v>9</v>
      </c>
      <c r="I1441" s="20" t="s">
        <v>259</v>
      </c>
      <c r="J1441" s="11" t="s">
        <v>261</v>
      </c>
      <c r="K1441" s="11" t="s">
        <v>3037</v>
      </c>
      <c r="L1441" s="11">
        <v>2</v>
      </c>
    </row>
    <row r="1442" spans="1:12">
      <c r="A1442" s="11" t="s">
        <v>2694</v>
      </c>
      <c r="D1442" s="11" t="s">
        <v>260</v>
      </c>
      <c r="E1442" s="19" t="s">
        <v>2914</v>
      </c>
      <c r="F1442" s="10">
        <v>42036</v>
      </c>
      <c r="G1442" s="10">
        <v>44958</v>
      </c>
      <c r="H1442" s="11">
        <v>9</v>
      </c>
      <c r="I1442" s="20" t="s">
        <v>259</v>
      </c>
      <c r="J1442" s="11" t="s">
        <v>261</v>
      </c>
      <c r="K1442" s="11" t="s">
        <v>3037</v>
      </c>
      <c r="L1442" s="11">
        <v>2</v>
      </c>
    </row>
    <row r="1443" spans="1:12">
      <c r="A1443" s="11" t="s">
        <v>2695</v>
      </c>
      <c r="D1443" s="11" t="s">
        <v>260</v>
      </c>
      <c r="E1443" s="19" t="s">
        <v>2915</v>
      </c>
      <c r="F1443" s="10">
        <v>42036</v>
      </c>
      <c r="G1443" s="10">
        <v>44958</v>
      </c>
      <c r="H1443" s="11">
        <v>9</v>
      </c>
      <c r="I1443" s="20" t="s">
        <v>259</v>
      </c>
      <c r="J1443" s="11" t="s">
        <v>261</v>
      </c>
      <c r="K1443" s="11" t="s">
        <v>3037</v>
      </c>
      <c r="L1443" s="11">
        <v>2</v>
      </c>
    </row>
    <row r="1444" spans="1:12">
      <c r="A1444" s="11" t="s">
        <v>2696</v>
      </c>
      <c r="D1444" s="11" t="s">
        <v>260</v>
      </c>
      <c r="E1444" s="19" t="s">
        <v>2916</v>
      </c>
      <c r="F1444" s="10">
        <v>42036</v>
      </c>
      <c r="G1444" s="10">
        <v>44958</v>
      </c>
      <c r="H1444" s="11">
        <v>9</v>
      </c>
      <c r="I1444" s="20" t="s">
        <v>259</v>
      </c>
      <c r="J1444" s="11" t="s">
        <v>261</v>
      </c>
      <c r="K1444" s="11" t="s">
        <v>3037</v>
      </c>
      <c r="L1444" s="11">
        <v>2</v>
      </c>
    </row>
    <row r="1445" spans="1:12">
      <c r="A1445" s="11" t="s">
        <v>2697</v>
      </c>
      <c r="D1445" s="11" t="s">
        <v>260</v>
      </c>
      <c r="E1445" s="19" t="s">
        <v>2917</v>
      </c>
      <c r="F1445" s="10">
        <v>42036</v>
      </c>
      <c r="G1445" s="10">
        <v>44958</v>
      </c>
      <c r="H1445" s="11">
        <v>9</v>
      </c>
      <c r="I1445" s="20" t="s">
        <v>259</v>
      </c>
      <c r="J1445" s="11" t="s">
        <v>261</v>
      </c>
      <c r="K1445" s="11" t="s">
        <v>3037</v>
      </c>
      <c r="L1445" s="11">
        <v>2</v>
      </c>
    </row>
    <row r="1446" spans="1:12">
      <c r="A1446" s="11" t="s">
        <v>2698</v>
      </c>
      <c r="D1446" s="11" t="s">
        <v>260</v>
      </c>
      <c r="E1446" s="19" t="s">
        <v>2918</v>
      </c>
      <c r="F1446" s="10">
        <v>42036</v>
      </c>
      <c r="G1446" s="10">
        <v>44958</v>
      </c>
      <c r="H1446" s="11">
        <v>9</v>
      </c>
      <c r="I1446" s="20" t="s">
        <v>259</v>
      </c>
      <c r="J1446" s="11" t="s">
        <v>261</v>
      </c>
      <c r="K1446" s="11" t="s">
        <v>3037</v>
      </c>
      <c r="L1446" s="11">
        <v>2</v>
      </c>
    </row>
    <row r="1447" spans="1:12">
      <c r="A1447" s="11" t="s">
        <v>2699</v>
      </c>
      <c r="D1447" s="11" t="s">
        <v>260</v>
      </c>
      <c r="E1447" s="19" t="s">
        <v>2919</v>
      </c>
      <c r="F1447" s="10">
        <v>42036</v>
      </c>
      <c r="G1447" s="10">
        <v>44958</v>
      </c>
      <c r="H1447" s="11">
        <v>9</v>
      </c>
      <c r="I1447" s="20" t="s">
        <v>259</v>
      </c>
      <c r="J1447" s="11" t="s">
        <v>261</v>
      </c>
      <c r="K1447" s="11" t="s">
        <v>3037</v>
      </c>
      <c r="L1447" s="11">
        <v>2</v>
      </c>
    </row>
    <row r="1448" spans="1:12">
      <c r="A1448" s="11" t="s">
        <v>2700</v>
      </c>
      <c r="D1448" s="11" t="s">
        <v>260</v>
      </c>
      <c r="E1448" s="19" t="s">
        <v>2920</v>
      </c>
      <c r="F1448" s="10">
        <v>42036</v>
      </c>
      <c r="G1448" s="10">
        <v>44958</v>
      </c>
      <c r="H1448" s="11">
        <v>9</v>
      </c>
      <c r="I1448" s="20" t="s">
        <v>259</v>
      </c>
      <c r="J1448" s="11" t="s">
        <v>261</v>
      </c>
      <c r="K1448" s="11" t="s">
        <v>3037</v>
      </c>
      <c r="L1448" s="11">
        <v>2</v>
      </c>
    </row>
    <row r="1449" spans="1:12">
      <c r="A1449" s="11" t="s">
        <v>2701</v>
      </c>
      <c r="D1449" s="11" t="s">
        <v>260</v>
      </c>
      <c r="E1449" s="19" t="s">
        <v>2921</v>
      </c>
      <c r="F1449" s="10">
        <v>42036</v>
      </c>
      <c r="G1449" s="10">
        <v>44958</v>
      </c>
      <c r="H1449" s="11">
        <v>9</v>
      </c>
      <c r="I1449" s="20" t="s">
        <v>259</v>
      </c>
      <c r="J1449" s="11" t="s">
        <v>261</v>
      </c>
      <c r="K1449" s="11" t="s">
        <v>3037</v>
      </c>
      <c r="L1449" s="11">
        <v>2</v>
      </c>
    </row>
    <row r="1450" spans="1:12">
      <c r="A1450" s="11" t="s">
        <v>2702</v>
      </c>
      <c r="D1450" s="11" t="s">
        <v>260</v>
      </c>
      <c r="E1450" s="19" t="s">
        <v>2922</v>
      </c>
      <c r="F1450" s="10">
        <v>42036</v>
      </c>
      <c r="G1450" s="10">
        <v>44958</v>
      </c>
      <c r="H1450" s="11">
        <v>9</v>
      </c>
      <c r="I1450" s="20" t="s">
        <v>259</v>
      </c>
      <c r="J1450" s="11" t="s">
        <v>261</v>
      </c>
      <c r="K1450" s="11" t="s">
        <v>3037</v>
      </c>
      <c r="L1450" s="11">
        <v>2</v>
      </c>
    </row>
    <row r="1451" spans="1:12">
      <c r="A1451" s="11" t="s">
        <v>2703</v>
      </c>
      <c r="D1451" s="11" t="s">
        <v>260</v>
      </c>
      <c r="E1451" s="19" t="s">
        <v>2923</v>
      </c>
      <c r="F1451" s="10">
        <v>42036</v>
      </c>
      <c r="G1451" s="10">
        <v>44958</v>
      </c>
      <c r="H1451" s="11">
        <v>9</v>
      </c>
      <c r="I1451" s="20" t="s">
        <v>259</v>
      </c>
      <c r="J1451" s="11" t="s">
        <v>261</v>
      </c>
      <c r="K1451" s="11" t="s">
        <v>3037</v>
      </c>
      <c r="L1451" s="11">
        <v>2</v>
      </c>
    </row>
    <row r="1452" spans="1:12">
      <c r="A1452" s="11" t="s">
        <v>2704</v>
      </c>
      <c r="D1452" s="11" t="s">
        <v>260</v>
      </c>
      <c r="E1452" s="19" t="s">
        <v>2924</v>
      </c>
      <c r="F1452" s="10">
        <v>42036</v>
      </c>
      <c r="G1452" s="10">
        <v>44958</v>
      </c>
      <c r="H1452" s="11">
        <v>9</v>
      </c>
      <c r="I1452" s="20" t="s">
        <v>259</v>
      </c>
      <c r="J1452" s="11" t="s">
        <v>261</v>
      </c>
      <c r="K1452" s="11" t="s">
        <v>3037</v>
      </c>
      <c r="L1452" s="11">
        <v>2</v>
      </c>
    </row>
    <row r="1453" spans="1:12">
      <c r="A1453" s="11" t="s">
        <v>2705</v>
      </c>
      <c r="D1453" s="11" t="s">
        <v>260</v>
      </c>
      <c r="E1453" s="19" t="s">
        <v>2925</v>
      </c>
      <c r="F1453" s="10">
        <v>42036</v>
      </c>
      <c r="G1453" s="10">
        <v>44958</v>
      </c>
      <c r="H1453" s="11">
        <v>9</v>
      </c>
      <c r="I1453" s="20" t="s">
        <v>259</v>
      </c>
      <c r="J1453" s="11" t="s">
        <v>261</v>
      </c>
      <c r="K1453" s="11" t="s">
        <v>3037</v>
      </c>
      <c r="L1453" s="11">
        <v>2</v>
      </c>
    </row>
    <row r="1454" spans="1:12">
      <c r="A1454" s="11" t="s">
        <v>2706</v>
      </c>
      <c r="D1454" s="11" t="s">
        <v>260</v>
      </c>
      <c r="E1454" s="19" t="s">
        <v>2926</v>
      </c>
      <c r="F1454" s="10">
        <v>42036</v>
      </c>
      <c r="G1454" s="10">
        <v>44958</v>
      </c>
      <c r="H1454" s="11">
        <v>9</v>
      </c>
      <c r="I1454" s="20" t="s">
        <v>259</v>
      </c>
      <c r="J1454" s="11" t="s">
        <v>261</v>
      </c>
      <c r="K1454" s="11" t="s">
        <v>3037</v>
      </c>
      <c r="L1454" s="11">
        <v>2</v>
      </c>
    </row>
    <row r="1455" spans="1:12">
      <c r="A1455" s="11" t="s">
        <v>2707</v>
      </c>
      <c r="D1455" s="11" t="s">
        <v>260</v>
      </c>
      <c r="E1455" s="19" t="s">
        <v>2927</v>
      </c>
      <c r="F1455" s="10">
        <v>42036</v>
      </c>
      <c r="G1455" s="10">
        <v>44958</v>
      </c>
      <c r="H1455" s="11">
        <v>9</v>
      </c>
      <c r="I1455" s="20" t="s">
        <v>259</v>
      </c>
      <c r="J1455" s="11" t="s">
        <v>261</v>
      </c>
      <c r="K1455" s="11" t="s">
        <v>3037</v>
      </c>
      <c r="L1455" s="11">
        <v>2</v>
      </c>
    </row>
    <row r="1456" spans="1:12">
      <c r="A1456" s="11" t="s">
        <v>2708</v>
      </c>
      <c r="D1456" s="11" t="s">
        <v>260</v>
      </c>
      <c r="E1456" s="19" t="s">
        <v>2928</v>
      </c>
      <c r="F1456" s="10">
        <v>42036</v>
      </c>
      <c r="G1456" s="10">
        <v>44958</v>
      </c>
      <c r="H1456" s="11">
        <v>9</v>
      </c>
      <c r="I1456" s="20" t="s">
        <v>259</v>
      </c>
      <c r="J1456" s="11" t="s">
        <v>261</v>
      </c>
      <c r="K1456" s="11" t="s">
        <v>3037</v>
      </c>
      <c r="L1456" s="11">
        <v>2</v>
      </c>
    </row>
    <row r="1457" spans="1:12">
      <c r="A1457" s="11" t="s">
        <v>2709</v>
      </c>
      <c r="D1457" s="11" t="s">
        <v>260</v>
      </c>
      <c r="E1457" s="19" t="s">
        <v>2929</v>
      </c>
      <c r="F1457" s="10">
        <v>42036</v>
      </c>
      <c r="G1457" s="10">
        <v>44958</v>
      </c>
      <c r="H1457" s="11">
        <v>9</v>
      </c>
      <c r="I1457" s="20" t="s">
        <v>259</v>
      </c>
      <c r="J1457" s="11" t="s">
        <v>261</v>
      </c>
      <c r="K1457" s="11" t="s">
        <v>3037</v>
      </c>
      <c r="L1457" s="11">
        <v>2</v>
      </c>
    </row>
    <row r="1458" spans="1:12">
      <c r="A1458" s="11" t="s">
        <v>2710</v>
      </c>
      <c r="D1458" s="11" t="s">
        <v>260</v>
      </c>
      <c r="E1458" s="19" t="s">
        <v>2930</v>
      </c>
      <c r="F1458" s="10">
        <v>42036</v>
      </c>
      <c r="G1458" s="10">
        <v>44958</v>
      </c>
      <c r="H1458" s="11">
        <v>9</v>
      </c>
      <c r="I1458" s="20" t="s">
        <v>259</v>
      </c>
      <c r="J1458" s="11" t="s">
        <v>261</v>
      </c>
      <c r="K1458" s="11" t="s">
        <v>3037</v>
      </c>
      <c r="L1458" s="11">
        <v>2</v>
      </c>
    </row>
    <row r="1459" spans="1:12">
      <c r="A1459" s="11" t="s">
        <v>2711</v>
      </c>
      <c r="D1459" s="11" t="s">
        <v>260</v>
      </c>
      <c r="E1459" s="19" t="s">
        <v>2931</v>
      </c>
      <c r="F1459" s="10">
        <v>42036</v>
      </c>
      <c r="G1459" s="10">
        <v>44958</v>
      </c>
      <c r="H1459" s="11">
        <v>9</v>
      </c>
      <c r="I1459" s="20" t="s">
        <v>259</v>
      </c>
      <c r="J1459" s="11" t="s">
        <v>261</v>
      </c>
      <c r="K1459" s="11" t="s">
        <v>3037</v>
      </c>
      <c r="L1459" s="11">
        <v>2</v>
      </c>
    </row>
    <row r="1460" spans="1:12">
      <c r="A1460" s="11" t="s">
        <v>2712</v>
      </c>
      <c r="D1460" s="11" t="s">
        <v>260</v>
      </c>
      <c r="E1460" s="19" t="s">
        <v>2932</v>
      </c>
      <c r="F1460" s="10">
        <v>42036</v>
      </c>
      <c r="G1460" s="10">
        <v>44958</v>
      </c>
      <c r="H1460" s="11">
        <v>9</v>
      </c>
      <c r="I1460" s="20" t="s">
        <v>259</v>
      </c>
      <c r="J1460" s="11" t="s">
        <v>261</v>
      </c>
      <c r="K1460" s="11" t="s">
        <v>3037</v>
      </c>
      <c r="L1460" s="11">
        <v>2</v>
      </c>
    </row>
    <row r="1461" spans="1:12">
      <c r="A1461" s="11" t="s">
        <v>2713</v>
      </c>
      <c r="D1461" s="11" t="s">
        <v>260</v>
      </c>
      <c r="E1461" s="19" t="s">
        <v>2933</v>
      </c>
      <c r="F1461" s="10">
        <v>42036</v>
      </c>
      <c r="G1461" s="10">
        <v>44958</v>
      </c>
      <c r="H1461" s="11">
        <v>9</v>
      </c>
      <c r="I1461" s="20" t="s">
        <v>259</v>
      </c>
      <c r="J1461" s="11" t="s">
        <v>261</v>
      </c>
      <c r="K1461" s="11" t="s">
        <v>3037</v>
      </c>
      <c r="L1461" s="11">
        <v>2</v>
      </c>
    </row>
    <row r="1462" spans="1:12">
      <c r="A1462" s="11" t="s">
        <v>2714</v>
      </c>
      <c r="D1462" s="11" t="s">
        <v>260</v>
      </c>
      <c r="E1462" s="19" t="s">
        <v>2934</v>
      </c>
      <c r="F1462" s="10">
        <v>42036</v>
      </c>
      <c r="G1462" s="10">
        <v>44958</v>
      </c>
      <c r="H1462" s="11">
        <v>9</v>
      </c>
      <c r="I1462" s="20" t="s">
        <v>259</v>
      </c>
      <c r="J1462" s="11" t="s">
        <v>261</v>
      </c>
      <c r="K1462" s="11" t="s">
        <v>3037</v>
      </c>
      <c r="L1462" s="11">
        <v>2</v>
      </c>
    </row>
    <row r="1463" spans="1:12">
      <c r="A1463" s="11" t="s">
        <v>2715</v>
      </c>
      <c r="D1463" s="11" t="s">
        <v>260</v>
      </c>
      <c r="E1463" s="19" t="s">
        <v>2935</v>
      </c>
      <c r="F1463" s="10">
        <v>42036</v>
      </c>
      <c r="G1463" s="10">
        <v>44958</v>
      </c>
      <c r="H1463" s="11">
        <v>9</v>
      </c>
      <c r="I1463" s="20" t="s">
        <v>259</v>
      </c>
      <c r="J1463" s="11" t="s">
        <v>261</v>
      </c>
      <c r="K1463" s="11" t="s">
        <v>3037</v>
      </c>
      <c r="L1463" s="11">
        <v>2</v>
      </c>
    </row>
    <row r="1464" spans="1:12">
      <c r="A1464" s="11" t="s">
        <v>2716</v>
      </c>
      <c r="D1464" s="11" t="s">
        <v>260</v>
      </c>
      <c r="E1464" s="19" t="s">
        <v>2936</v>
      </c>
      <c r="F1464" s="10">
        <v>42036</v>
      </c>
      <c r="G1464" s="10">
        <v>44958</v>
      </c>
      <c r="H1464" s="11">
        <v>9</v>
      </c>
      <c r="I1464" s="20" t="s">
        <v>259</v>
      </c>
      <c r="J1464" s="11" t="s">
        <v>261</v>
      </c>
      <c r="K1464" s="11" t="s">
        <v>3037</v>
      </c>
      <c r="L1464" s="11">
        <v>2</v>
      </c>
    </row>
    <row r="1465" spans="1:12">
      <c r="A1465" s="11" t="s">
        <v>2717</v>
      </c>
      <c r="D1465" s="11" t="s">
        <v>260</v>
      </c>
      <c r="E1465" s="19" t="s">
        <v>2937</v>
      </c>
      <c r="F1465" s="10">
        <v>42036</v>
      </c>
      <c r="G1465" s="10">
        <v>44958</v>
      </c>
      <c r="H1465" s="11">
        <v>9</v>
      </c>
      <c r="I1465" s="20" t="s">
        <v>259</v>
      </c>
      <c r="J1465" s="11" t="s">
        <v>261</v>
      </c>
      <c r="K1465" s="11" t="s">
        <v>3037</v>
      </c>
      <c r="L1465" s="11">
        <v>2</v>
      </c>
    </row>
    <row r="1466" spans="1:12">
      <c r="A1466" s="11" t="s">
        <v>2718</v>
      </c>
      <c r="D1466" s="11" t="s">
        <v>260</v>
      </c>
      <c r="E1466" s="19" t="s">
        <v>2938</v>
      </c>
      <c r="F1466" s="10">
        <v>42036</v>
      </c>
      <c r="G1466" s="10">
        <v>44958</v>
      </c>
      <c r="H1466" s="11">
        <v>9</v>
      </c>
      <c r="I1466" s="20" t="s">
        <v>259</v>
      </c>
      <c r="J1466" s="11" t="s">
        <v>261</v>
      </c>
      <c r="K1466" s="11" t="s">
        <v>3037</v>
      </c>
      <c r="L1466" s="11">
        <v>2</v>
      </c>
    </row>
    <row r="1467" spans="1:12">
      <c r="A1467" s="11" t="s">
        <v>2719</v>
      </c>
      <c r="D1467" s="11" t="s">
        <v>260</v>
      </c>
      <c r="E1467" s="19" t="s">
        <v>2939</v>
      </c>
      <c r="F1467" s="10">
        <v>42036</v>
      </c>
      <c r="G1467" s="10">
        <v>44958</v>
      </c>
      <c r="H1467" s="11">
        <v>9</v>
      </c>
      <c r="I1467" s="20" t="s">
        <v>259</v>
      </c>
      <c r="J1467" s="11" t="s">
        <v>261</v>
      </c>
      <c r="K1467" s="11" t="s">
        <v>3037</v>
      </c>
      <c r="L1467" s="11">
        <v>2</v>
      </c>
    </row>
    <row r="1468" spans="1:12">
      <c r="A1468" s="11" t="s">
        <v>2720</v>
      </c>
      <c r="D1468" s="11" t="s">
        <v>260</v>
      </c>
      <c r="E1468" s="19" t="s">
        <v>2940</v>
      </c>
      <c r="F1468" s="10">
        <v>42036</v>
      </c>
      <c r="G1468" s="10">
        <v>44958</v>
      </c>
      <c r="H1468" s="11">
        <v>9</v>
      </c>
      <c r="I1468" s="20" t="s">
        <v>259</v>
      </c>
      <c r="J1468" s="11" t="s">
        <v>261</v>
      </c>
      <c r="K1468" s="11" t="s">
        <v>3037</v>
      </c>
      <c r="L1468" s="11">
        <v>2</v>
      </c>
    </row>
    <row r="1469" spans="1:12">
      <c r="A1469" s="11" t="s">
        <v>2721</v>
      </c>
      <c r="D1469" s="11" t="s">
        <v>260</v>
      </c>
      <c r="E1469" s="19" t="s">
        <v>2941</v>
      </c>
      <c r="F1469" s="10">
        <v>42036</v>
      </c>
      <c r="G1469" s="10">
        <v>44958</v>
      </c>
      <c r="H1469" s="11">
        <v>9</v>
      </c>
      <c r="I1469" s="20" t="s">
        <v>259</v>
      </c>
      <c r="J1469" s="11" t="s">
        <v>261</v>
      </c>
      <c r="K1469" s="11" t="s">
        <v>3037</v>
      </c>
      <c r="L1469" s="11">
        <v>2</v>
      </c>
    </row>
    <row r="1470" spans="1:12">
      <c r="A1470" s="11" t="s">
        <v>2722</v>
      </c>
      <c r="D1470" s="11" t="s">
        <v>260</v>
      </c>
      <c r="E1470" s="19" t="s">
        <v>2942</v>
      </c>
      <c r="F1470" s="10">
        <v>42036</v>
      </c>
      <c r="G1470" s="10">
        <v>44958</v>
      </c>
      <c r="H1470" s="11">
        <v>9</v>
      </c>
      <c r="I1470" s="20" t="s">
        <v>259</v>
      </c>
      <c r="J1470" s="11" t="s">
        <v>261</v>
      </c>
      <c r="K1470" s="11" t="s">
        <v>3037</v>
      </c>
      <c r="L1470" s="11">
        <v>2</v>
      </c>
    </row>
    <row r="1471" spans="1:12">
      <c r="A1471" s="11" t="s">
        <v>2723</v>
      </c>
      <c r="D1471" s="11" t="s">
        <v>260</v>
      </c>
      <c r="E1471" s="19" t="s">
        <v>2943</v>
      </c>
      <c r="F1471" s="10">
        <v>42036</v>
      </c>
      <c r="G1471" s="10">
        <v>44958</v>
      </c>
      <c r="H1471" s="11">
        <v>9</v>
      </c>
      <c r="I1471" s="20" t="s">
        <v>259</v>
      </c>
      <c r="J1471" s="11" t="s">
        <v>261</v>
      </c>
      <c r="K1471" s="11" t="s">
        <v>3037</v>
      </c>
      <c r="L1471" s="11">
        <v>2</v>
      </c>
    </row>
    <row r="1472" spans="1:12">
      <c r="A1472" s="11" t="s">
        <v>2724</v>
      </c>
      <c r="D1472" s="11" t="s">
        <v>260</v>
      </c>
      <c r="E1472" s="19" t="s">
        <v>2944</v>
      </c>
      <c r="F1472" s="10">
        <v>42036</v>
      </c>
      <c r="G1472" s="10">
        <v>44958</v>
      </c>
      <c r="H1472" s="11">
        <v>9</v>
      </c>
      <c r="I1472" s="20" t="s">
        <v>259</v>
      </c>
      <c r="J1472" s="11" t="s">
        <v>261</v>
      </c>
      <c r="K1472" s="11" t="s">
        <v>3037</v>
      </c>
      <c r="L1472" s="11">
        <v>2</v>
      </c>
    </row>
    <row r="1473" spans="1:12">
      <c r="A1473" s="11" t="s">
        <v>2725</v>
      </c>
      <c r="D1473" s="11" t="s">
        <v>260</v>
      </c>
      <c r="E1473" s="19" t="s">
        <v>2945</v>
      </c>
      <c r="F1473" s="10">
        <v>42036</v>
      </c>
      <c r="G1473" s="10">
        <v>44958</v>
      </c>
      <c r="H1473" s="11">
        <v>9</v>
      </c>
      <c r="I1473" s="20" t="s">
        <v>259</v>
      </c>
      <c r="J1473" s="11" t="s">
        <v>261</v>
      </c>
      <c r="K1473" s="11" t="s">
        <v>3037</v>
      </c>
      <c r="L1473" s="11">
        <v>2</v>
      </c>
    </row>
    <row r="1474" spans="1:12">
      <c r="A1474" s="11" t="s">
        <v>2726</v>
      </c>
      <c r="D1474" s="11" t="s">
        <v>260</v>
      </c>
      <c r="E1474" s="19" t="s">
        <v>2946</v>
      </c>
      <c r="F1474" s="10">
        <v>42036</v>
      </c>
      <c r="G1474" s="10">
        <v>44958</v>
      </c>
      <c r="H1474" s="11">
        <v>9</v>
      </c>
      <c r="I1474" s="20" t="s">
        <v>259</v>
      </c>
      <c r="J1474" s="11" t="s">
        <v>261</v>
      </c>
      <c r="K1474" s="11" t="s">
        <v>3037</v>
      </c>
      <c r="L1474" s="11">
        <v>2</v>
      </c>
    </row>
    <row r="1475" spans="1:12">
      <c r="A1475" s="11" t="s">
        <v>2727</v>
      </c>
      <c r="D1475" s="11" t="s">
        <v>260</v>
      </c>
      <c r="E1475" s="19" t="s">
        <v>2947</v>
      </c>
      <c r="F1475" s="10">
        <v>42036</v>
      </c>
      <c r="G1475" s="10">
        <v>44958</v>
      </c>
      <c r="H1475" s="11">
        <v>9</v>
      </c>
      <c r="I1475" s="20" t="s">
        <v>259</v>
      </c>
      <c r="J1475" s="11" t="s">
        <v>261</v>
      </c>
      <c r="K1475" s="11" t="s">
        <v>3037</v>
      </c>
      <c r="L1475" s="11">
        <v>2</v>
      </c>
    </row>
    <row r="1476" spans="1:12">
      <c r="A1476" s="11" t="s">
        <v>2728</v>
      </c>
      <c r="D1476" s="11" t="s">
        <v>260</v>
      </c>
      <c r="E1476" s="19" t="s">
        <v>2948</v>
      </c>
      <c r="F1476" s="10">
        <v>42036</v>
      </c>
      <c r="G1476" s="10">
        <v>44958</v>
      </c>
      <c r="H1476" s="11">
        <v>9</v>
      </c>
      <c r="I1476" s="20" t="s">
        <v>259</v>
      </c>
      <c r="J1476" s="11" t="s">
        <v>261</v>
      </c>
      <c r="K1476" s="11" t="s">
        <v>3037</v>
      </c>
      <c r="L1476" s="11">
        <v>2</v>
      </c>
    </row>
    <row r="1477" spans="1:12">
      <c r="A1477" s="11" t="s">
        <v>2729</v>
      </c>
      <c r="D1477" s="11" t="s">
        <v>260</v>
      </c>
      <c r="E1477" s="19" t="s">
        <v>2949</v>
      </c>
      <c r="F1477" s="10">
        <v>42036</v>
      </c>
      <c r="G1477" s="10">
        <v>44958</v>
      </c>
      <c r="H1477" s="11">
        <v>9</v>
      </c>
      <c r="I1477" s="20" t="s">
        <v>259</v>
      </c>
      <c r="J1477" s="11" t="s">
        <v>261</v>
      </c>
      <c r="K1477" s="11" t="s">
        <v>3037</v>
      </c>
      <c r="L1477" s="11">
        <v>2</v>
      </c>
    </row>
    <row r="1478" spans="1:12">
      <c r="A1478" s="11" t="s">
        <v>2730</v>
      </c>
      <c r="D1478" s="11" t="s">
        <v>260</v>
      </c>
      <c r="E1478" s="19" t="s">
        <v>2950</v>
      </c>
      <c r="F1478" s="10">
        <v>42036</v>
      </c>
      <c r="G1478" s="10">
        <v>44958</v>
      </c>
      <c r="H1478" s="11">
        <v>9</v>
      </c>
      <c r="I1478" s="20" t="s">
        <v>259</v>
      </c>
      <c r="J1478" s="11" t="s">
        <v>261</v>
      </c>
      <c r="K1478" s="11" t="s">
        <v>3037</v>
      </c>
      <c r="L1478" s="11">
        <v>2</v>
      </c>
    </row>
    <row r="1479" spans="1:12">
      <c r="A1479" s="11" t="s">
        <v>2731</v>
      </c>
      <c r="D1479" s="11" t="s">
        <v>260</v>
      </c>
      <c r="E1479" s="19" t="s">
        <v>2951</v>
      </c>
      <c r="F1479" s="10">
        <v>42036</v>
      </c>
      <c r="G1479" s="10">
        <v>44958</v>
      </c>
      <c r="H1479" s="11">
        <v>9</v>
      </c>
      <c r="I1479" s="20" t="s">
        <v>259</v>
      </c>
      <c r="J1479" s="11" t="s">
        <v>261</v>
      </c>
      <c r="K1479" s="11" t="s">
        <v>3037</v>
      </c>
      <c r="L1479" s="11">
        <v>2</v>
      </c>
    </row>
    <row r="1480" spans="1:12">
      <c r="A1480" s="11" t="s">
        <v>2732</v>
      </c>
      <c r="D1480" s="11" t="s">
        <v>260</v>
      </c>
      <c r="E1480" s="19" t="s">
        <v>2952</v>
      </c>
      <c r="F1480" s="10">
        <v>42036</v>
      </c>
      <c r="G1480" s="10">
        <v>44958</v>
      </c>
      <c r="H1480" s="11">
        <v>9</v>
      </c>
      <c r="I1480" s="20" t="s">
        <v>259</v>
      </c>
      <c r="J1480" s="11" t="s">
        <v>261</v>
      </c>
      <c r="K1480" s="11" t="s">
        <v>3037</v>
      </c>
      <c r="L1480" s="11">
        <v>2</v>
      </c>
    </row>
    <row r="1481" spans="1:12">
      <c r="A1481" s="11" t="s">
        <v>2733</v>
      </c>
      <c r="D1481" s="11" t="s">
        <v>260</v>
      </c>
      <c r="E1481" s="19" t="s">
        <v>2953</v>
      </c>
      <c r="F1481" s="10">
        <v>42036</v>
      </c>
      <c r="G1481" s="10">
        <v>44958</v>
      </c>
      <c r="H1481" s="11">
        <v>9</v>
      </c>
      <c r="I1481" s="20" t="s">
        <v>259</v>
      </c>
      <c r="J1481" s="11" t="s">
        <v>261</v>
      </c>
      <c r="K1481" s="11" t="s">
        <v>3037</v>
      </c>
      <c r="L1481" s="11">
        <v>2</v>
      </c>
    </row>
    <row r="1483" spans="1:12">
      <c r="A1483" s="11" t="s">
        <v>2962</v>
      </c>
    </row>
  </sheetData>
  <mergeCells count="1">
    <mergeCell ref="B6:L6"/>
  </mergeCells>
  <hyperlinks>
    <hyperlink ref="D8" location="Enquiries!A1" display="Enquiries" xr:uid="{00000000-0004-0000-0000-000000000000}"/>
    <hyperlink ref="E12" location="A130126900T" display="A130126900T" xr:uid="{00000000-0004-0000-0000-000001000000}"/>
    <hyperlink ref="E13" location="A130157140R" display="A130157140R" xr:uid="{00000000-0004-0000-0000-000002000000}"/>
    <hyperlink ref="E14" location="A130142020V" display="A130142020V" xr:uid="{00000000-0004-0000-0000-000003000000}"/>
    <hyperlink ref="E15" location="A130126972C" display="A130126972C" xr:uid="{00000000-0004-0000-0000-000004000000}"/>
    <hyperlink ref="E16" location="A130157212R" display="A130157212R" xr:uid="{00000000-0004-0000-0000-000005000000}"/>
    <hyperlink ref="E17" location="A130142092F" display="A130142092F" xr:uid="{00000000-0004-0000-0000-000006000000}"/>
    <hyperlink ref="E18" location="A130126868C" display="A130126868C" xr:uid="{00000000-0004-0000-0000-000007000000}"/>
    <hyperlink ref="E19" location="A130157108R" display="A130157108R" xr:uid="{00000000-0004-0000-0000-000008000000}"/>
    <hyperlink ref="E20" location="A130141988C" display="A130141988C" xr:uid="{00000000-0004-0000-0000-000009000000}"/>
    <hyperlink ref="E21" location="A130126980C" display="A130126980C" xr:uid="{00000000-0004-0000-0000-00000A000000}"/>
    <hyperlink ref="E22" location="A130157220R" display="A130157220R" xr:uid="{00000000-0004-0000-0000-00000B000000}"/>
    <hyperlink ref="E23" location="A130142100V" display="A130142100V" xr:uid="{00000000-0004-0000-0000-00000C000000}"/>
    <hyperlink ref="E24" location="A130126988W" display="A130126988W" xr:uid="{00000000-0004-0000-0000-00000D000000}"/>
    <hyperlink ref="E25" location="A130157228J" display="A130157228J" xr:uid="{00000000-0004-0000-0000-00000E000000}"/>
    <hyperlink ref="E26" location="A130142108L" display="A130142108L" xr:uid="{00000000-0004-0000-0000-00000F000000}"/>
    <hyperlink ref="E27" location="A130126876C" display="A130126876C" xr:uid="{00000000-0004-0000-0000-000010000000}"/>
    <hyperlink ref="E28" location="A130157116R" display="A130157116R" xr:uid="{00000000-0004-0000-0000-000011000000}"/>
    <hyperlink ref="E29" location="A130141996C" display="A130141996C" xr:uid="{00000000-0004-0000-0000-000012000000}"/>
    <hyperlink ref="E30" location="A130126884C" display="A130126884C" xr:uid="{00000000-0004-0000-0000-000013000000}"/>
    <hyperlink ref="E31" location="A130157124R" display="A130157124R" xr:uid="{00000000-0004-0000-0000-000014000000}"/>
    <hyperlink ref="E32" location="A130142004V" display="A130142004V" xr:uid="{00000000-0004-0000-0000-000015000000}"/>
    <hyperlink ref="E33" location="A130126932K" display="A130126932K" xr:uid="{00000000-0004-0000-0000-000016000000}"/>
    <hyperlink ref="E34" location="A130157172J" display="A130157172J" xr:uid="{00000000-0004-0000-0000-000017000000}"/>
    <hyperlink ref="E35" location="A130142052L" display="A130142052L" xr:uid="{00000000-0004-0000-0000-000018000000}"/>
    <hyperlink ref="E36" location="A130126820T" display="A130126820T" xr:uid="{00000000-0004-0000-0000-000019000000}"/>
    <hyperlink ref="E37" location="A130157060R" display="A130157060R" xr:uid="{00000000-0004-0000-0000-00001A000000}"/>
    <hyperlink ref="E38" location="A130141940T" display="A130141940T" xr:uid="{00000000-0004-0000-0000-00001B000000}"/>
    <hyperlink ref="E39" location="A130126996W" display="A130126996W" xr:uid="{00000000-0004-0000-0000-00001C000000}"/>
    <hyperlink ref="E40" location="A130157236J" display="A130157236J" xr:uid="{00000000-0004-0000-0000-00001D000000}"/>
    <hyperlink ref="E41" location="A130142116L" display="A130142116L" xr:uid="{00000000-0004-0000-0000-00001E000000}"/>
    <hyperlink ref="E42" location="A130126940K" display="A130126940K" xr:uid="{00000000-0004-0000-0000-00001F000000}"/>
    <hyperlink ref="E43" location="A130157180J" display="A130157180J" xr:uid="{00000000-0004-0000-0000-000020000000}"/>
    <hyperlink ref="E44" location="A130142060L" display="A130142060L" xr:uid="{00000000-0004-0000-0000-000021000000}"/>
    <hyperlink ref="E45" location="A130127004L" display="A130127004L" xr:uid="{00000000-0004-0000-0000-000022000000}"/>
    <hyperlink ref="E46" location="A130157244J" display="A130157244J" xr:uid="{00000000-0004-0000-0000-000023000000}"/>
    <hyperlink ref="E47" location="A130142124L" display="A130142124L" xr:uid="{00000000-0004-0000-0000-000024000000}"/>
    <hyperlink ref="E48" location="A130126828K" display="A130126828K" xr:uid="{00000000-0004-0000-0000-000025000000}"/>
    <hyperlink ref="E49" location="A130157068J" display="A130157068J" xr:uid="{00000000-0004-0000-0000-000026000000}"/>
    <hyperlink ref="E50" location="A130141948K" display="A130141948K" xr:uid="{00000000-0004-0000-0000-000027000000}"/>
    <hyperlink ref="E51" location="A130126740T" display="A130126740T" xr:uid="{00000000-0004-0000-0000-000028000000}"/>
    <hyperlink ref="E52" location="A130156980L" display="A130156980L" xr:uid="{00000000-0004-0000-0000-000029000000}"/>
    <hyperlink ref="E53" location="A130141860T" display="A130141860T" xr:uid="{00000000-0004-0000-0000-00002A000000}"/>
    <hyperlink ref="E54" location="A130126764K" display="A130126764K" xr:uid="{00000000-0004-0000-0000-00002B000000}"/>
    <hyperlink ref="E55" location="A130157004W" display="A130157004W" xr:uid="{00000000-0004-0000-0000-00002C000000}"/>
    <hyperlink ref="E56" location="A130141884K" display="A130141884K" xr:uid="{00000000-0004-0000-0000-00002D000000}"/>
    <hyperlink ref="E57" location="A130126892C" display="A130126892C" xr:uid="{00000000-0004-0000-0000-00002E000000}"/>
    <hyperlink ref="E58" location="A130157132R" display="A130157132R" xr:uid="{00000000-0004-0000-0000-00002F000000}"/>
    <hyperlink ref="E59" location="A130142012V" display="A130142012V" xr:uid="{00000000-0004-0000-0000-000030000000}"/>
    <hyperlink ref="E60" location="A130126772K" display="A130126772K" xr:uid="{00000000-0004-0000-0000-000031000000}"/>
    <hyperlink ref="E61" location="A130157012W" display="A130157012W" xr:uid="{00000000-0004-0000-0000-000032000000}"/>
    <hyperlink ref="E62" location="A130141892K" display="A130141892K" xr:uid="{00000000-0004-0000-0000-000033000000}"/>
    <hyperlink ref="E63" location="A130126814W" display="A130126814W" xr:uid="{00000000-0004-0000-0000-000034000000}"/>
    <hyperlink ref="E64" location="A130157054V" display="A130157054V" xr:uid="{00000000-0004-0000-0000-000035000000}"/>
    <hyperlink ref="E65" location="A130141934W" display="A130141934W" xr:uid="{00000000-0004-0000-0000-000036000000}"/>
    <hyperlink ref="E66" location="A130126756K" display="A130126756K" xr:uid="{00000000-0004-0000-0000-000037000000}"/>
    <hyperlink ref="E67" location="A130156996F" display="A130156996F" xr:uid="{00000000-0004-0000-0000-000038000000}"/>
    <hyperlink ref="E68" location="A130141876K" display="A130141876K" xr:uid="{00000000-0004-0000-0000-000039000000}"/>
    <hyperlink ref="E69" location="A130126948C" display="A130126948C" xr:uid="{00000000-0004-0000-0000-00003A000000}"/>
    <hyperlink ref="E70" location="A130157188A" display="A130157188A" xr:uid="{00000000-0004-0000-0000-00003B000000}"/>
    <hyperlink ref="E71" location="A130142068F" display="A130142068F" xr:uid="{00000000-0004-0000-0000-00003C000000}"/>
    <hyperlink ref="E72" location="A130126956C" display="A130126956C" xr:uid="{00000000-0004-0000-0000-00003D000000}"/>
    <hyperlink ref="E73" location="A130157196A" display="A130157196A" xr:uid="{00000000-0004-0000-0000-00003E000000}"/>
    <hyperlink ref="E74" location="A130142076F" display="A130142076F" xr:uid="{00000000-0004-0000-0000-00003F000000}"/>
    <hyperlink ref="E75" location="A130126788C" display="A130126788C" xr:uid="{00000000-0004-0000-0000-000040000000}"/>
    <hyperlink ref="E76" location="A130157028R" display="A130157028R" xr:uid="{00000000-0004-0000-0000-000041000000}"/>
    <hyperlink ref="E77" location="A130141908T" display="A130141908T" xr:uid="{00000000-0004-0000-0000-000042000000}"/>
    <hyperlink ref="E78" location="A130126748K" display="A130126748K" xr:uid="{00000000-0004-0000-0000-000043000000}"/>
    <hyperlink ref="E79" location="A130156988F" display="A130156988F" xr:uid="{00000000-0004-0000-0000-000044000000}"/>
    <hyperlink ref="E80" location="A130141868K" display="A130141868K" xr:uid="{00000000-0004-0000-0000-000045000000}"/>
    <hyperlink ref="E81" location="A130126836K" display="A130126836K" xr:uid="{00000000-0004-0000-0000-000046000000}"/>
    <hyperlink ref="E82" location="A130157076J" display="A130157076J" xr:uid="{00000000-0004-0000-0000-000047000000}"/>
    <hyperlink ref="E83" location="A130141956K" display="A130141956K" xr:uid="{00000000-0004-0000-0000-000048000000}"/>
    <hyperlink ref="E84" location="A130126780K" display="A130126780K" xr:uid="{00000000-0004-0000-0000-000049000000}"/>
    <hyperlink ref="E85" location="A130157020W" display="A130157020W" xr:uid="{00000000-0004-0000-0000-00004A000000}"/>
    <hyperlink ref="E86" location="A130141900X" display="A130141900X" xr:uid="{00000000-0004-0000-0000-00004B000000}"/>
    <hyperlink ref="E87" location="A130126844K" display="A130126844K" xr:uid="{00000000-0004-0000-0000-00004C000000}"/>
    <hyperlink ref="E88" location="A130157084J" display="A130157084J" xr:uid="{00000000-0004-0000-0000-00004D000000}"/>
    <hyperlink ref="E89" location="A130141964K" display="A130141964K" xr:uid="{00000000-0004-0000-0000-00004E000000}"/>
    <hyperlink ref="E90" location="A130126796C" display="A130126796C" xr:uid="{00000000-0004-0000-0000-00004F000000}"/>
    <hyperlink ref="E91" location="A130157036R" display="A130157036R" xr:uid="{00000000-0004-0000-0000-000050000000}"/>
    <hyperlink ref="E92" location="A130141916T" display="A130141916T" xr:uid="{00000000-0004-0000-0000-000051000000}"/>
    <hyperlink ref="E93" location="A130126852K" display="A130126852K" xr:uid="{00000000-0004-0000-0000-000052000000}"/>
    <hyperlink ref="E94" location="A130157092J" display="A130157092J" xr:uid="{00000000-0004-0000-0000-000053000000}"/>
    <hyperlink ref="E95" location="A130141972K" display="A130141972K" xr:uid="{00000000-0004-0000-0000-000054000000}"/>
    <hyperlink ref="E96" location="A130126908K" display="A130126908K" xr:uid="{00000000-0004-0000-0000-000055000000}"/>
    <hyperlink ref="E97" location="A130157148J" display="A130157148J" xr:uid="{00000000-0004-0000-0000-000056000000}"/>
    <hyperlink ref="E98" location="A130142028L" display="A130142028L" xr:uid="{00000000-0004-0000-0000-000057000000}"/>
    <hyperlink ref="E99" location="A130126860K" display="A130126860K" xr:uid="{00000000-0004-0000-0000-000058000000}"/>
    <hyperlink ref="E100" location="A130157100W" display="A130157100W" xr:uid="{00000000-0004-0000-0000-000059000000}"/>
    <hyperlink ref="E101" location="A130141980K" display="A130141980K" xr:uid="{00000000-0004-0000-0000-00005A000000}"/>
    <hyperlink ref="E102" location="A130126804T" display="A130126804T" xr:uid="{00000000-0004-0000-0000-00005B000000}"/>
    <hyperlink ref="E103" location="A130157044R" display="A130157044R" xr:uid="{00000000-0004-0000-0000-00005C000000}"/>
    <hyperlink ref="E104" location="A130141924T" display="A130141924T" xr:uid="{00000000-0004-0000-0000-00005D000000}"/>
    <hyperlink ref="E105" location="A130126964C" display="A130126964C" xr:uid="{00000000-0004-0000-0000-00005E000000}"/>
    <hyperlink ref="E106" location="A130157204R" display="A130157204R" xr:uid="{00000000-0004-0000-0000-00005F000000}"/>
    <hyperlink ref="E107" location="A130142084F" display="A130142084F" xr:uid="{00000000-0004-0000-0000-000060000000}"/>
    <hyperlink ref="E108" location="A130126916K" display="A130126916K" xr:uid="{00000000-0004-0000-0000-000061000000}"/>
    <hyperlink ref="E109" location="A130157156J" display="A130157156J" xr:uid="{00000000-0004-0000-0000-000062000000}"/>
    <hyperlink ref="E110" location="A130142036L" display="A130142036L" xr:uid="{00000000-0004-0000-0000-000063000000}"/>
    <hyperlink ref="E111" location="A130126924K" display="A130126924K" xr:uid="{00000000-0004-0000-0000-000064000000}"/>
    <hyperlink ref="E112" location="A130157164J" display="A130157164J" xr:uid="{00000000-0004-0000-0000-000065000000}"/>
    <hyperlink ref="E113" location="A130142044L" display="A130142044L" xr:uid="{00000000-0004-0000-0000-000066000000}"/>
    <hyperlink ref="E114" location="A130127012L" display="A130127012L" xr:uid="{00000000-0004-0000-0000-000067000000}"/>
    <hyperlink ref="E115" location="A130157252J" display="A130157252J" xr:uid="{00000000-0004-0000-0000-000068000000}"/>
    <hyperlink ref="E116" location="A130142132L" display="A130142132L" xr:uid="{00000000-0004-0000-0000-000069000000}"/>
    <hyperlink ref="E117" location="A130134460X" display="A130134460X" xr:uid="{00000000-0004-0000-0000-00006A000000}"/>
    <hyperlink ref="E118" location="A130164700J" display="A130164700J" xr:uid="{00000000-0004-0000-0000-00006B000000}"/>
    <hyperlink ref="E119" location="A130149580V" display="A130149580V" xr:uid="{00000000-0004-0000-0000-00006C000000}"/>
    <hyperlink ref="E120" location="A130134532X" display="A130134532X" xr:uid="{00000000-0004-0000-0000-00006D000000}"/>
    <hyperlink ref="E121" location="A130164772V" display="A130164772V" xr:uid="{00000000-0004-0000-0000-00006E000000}"/>
    <hyperlink ref="E122" location="A130149652V" display="A130149652V" xr:uid="{00000000-0004-0000-0000-00006F000000}"/>
    <hyperlink ref="E123" location="A130134428X" display="A130134428X" xr:uid="{00000000-0004-0000-0000-000070000000}"/>
    <hyperlink ref="E124" location="A130164668V" display="A130164668V" xr:uid="{00000000-0004-0000-0000-000071000000}"/>
    <hyperlink ref="E125" location="A130149548V" display="A130149548V" xr:uid="{00000000-0004-0000-0000-000072000000}"/>
    <hyperlink ref="E126" location="A130134540X" display="A130134540X" xr:uid="{00000000-0004-0000-0000-000073000000}"/>
    <hyperlink ref="E127" location="A130164780V" display="A130164780V" xr:uid="{00000000-0004-0000-0000-000074000000}"/>
    <hyperlink ref="E128" location="A130149660V" display="A130149660V" xr:uid="{00000000-0004-0000-0000-000075000000}"/>
    <hyperlink ref="E129" location="A130134548T" display="A130134548T" xr:uid="{00000000-0004-0000-0000-000076000000}"/>
    <hyperlink ref="E130" location="A130164788L" display="A130164788L" xr:uid="{00000000-0004-0000-0000-000077000000}"/>
    <hyperlink ref="E131" location="A130149668L" display="A130149668L" xr:uid="{00000000-0004-0000-0000-000078000000}"/>
    <hyperlink ref="E132" location="A130134436X" display="A130134436X" xr:uid="{00000000-0004-0000-0000-000079000000}"/>
    <hyperlink ref="E133" location="A130164676V" display="A130164676V" xr:uid="{00000000-0004-0000-0000-00007A000000}"/>
    <hyperlink ref="E134" location="A130149556V" display="A130149556V" xr:uid="{00000000-0004-0000-0000-00007B000000}"/>
    <hyperlink ref="E135" location="A130134444X" display="A130134444X" xr:uid="{00000000-0004-0000-0000-00007C000000}"/>
    <hyperlink ref="E136" location="A130164684V" display="A130164684V" xr:uid="{00000000-0004-0000-0000-00007D000000}"/>
    <hyperlink ref="E137" location="A130149564V" display="A130149564V" xr:uid="{00000000-0004-0000-0000-00007E000000}"/>
    <hyperlink ref="E138" location="A130134492T" display="A130134492T" xr:uid="{00000000-0004-0000-0000-00007F000000}"/>
    <hyperlink ref="E139" location="A130164732A" display="A130164732A" xr:uid="{00000000-0004-0000-0000-000080000000}"/>
    <hyperlink ref="E140" location="A130149612A" display="A130149612A" xr:uid="{00000000-0004-0000-0000-000081000000}"/>
    <hyperlink ref="E141" location="A130134380X" display="A130134380X" xr:uid="{00000000-0004-0000-0000-000082000000}"/>
    <hyperlink ref="E142" location="A130164620J" display="A130164620J" xr:uid="{00000000-0004-0000-0000-000083000000}"/>
    <hyperlink ref="E143" location="A130149500J" display="A130149500J" xr:uid="{00000000-0004-0000-0000-000084000000}"/>
    <hyperlink ref="E144" location="A130134556T" display="A130134556T" xr:uid="{00000000-0004-0000-0000-000085000000}"/>
    <hyperlink ref="E145" location="A130164796L" display="A130164796L" xr:uid="{00000000-0004-0000-0000-000086000000}"/>
    <hyperlink ref="E146" location="A130149676L" display="A130149676L" xr:uid="{00000000-0004-0000-0000-000087000000}"/>
    <hyperlink ref="E147" location="A130134500F" display="A130134500F" xr:uid="{00000000-0004-0000-0000-000088000000}"/>
    <hyperlink ref="E148" location="A130164740A" display="A130164740A" xr:uid="{00000000-0004-0000-0000-000089000000}"/>
    <hyperlink ref="E149" location="A130149620A" display="A130149620A" xr:uid="{00000000-0004-0000-0000-00008A000000}"/>
    <hyperlink ref="E150" location="A130134564T" display="A130134564T" xr:uid="{00000000-0004-0000-0000-00008B000000}"/>
    <hyperlink ref="E151" location="A130164804A" display="A130164804A" xr:uid="{00000000-0004-0000-0000-00008C000000}"/>
    <hyperlink ref="E152" location="A130149684L" display="A130149684L" xr:uid="{00000000-0004-0000-0000-00008D000000}"/>
    <hyperlink ref="E153" location="A130134388T" display="A130134388T" xr:uid="{00000000-0004-0000-0000-00008E000000}"/>
    <hyperlink ref="E154" location="A130164628A" display="A130164628A" xr:uid="{00000000-0004-0000-0000-00008F000000}"/>
    <hyperlink ref="E155" location="A130149508A" display="A130149508A" xr:uid="{00000000-0004-0000-0000-000090000000}"/>
    <hyperlink ref="E156" location="A130134300L" display="A130134300L" xr:uid="{00000000-0004-0000-0000-000091000000}"/>
    <hyperlink ref="E157" location="A130164540J" display="A130164540J" xr:uid="{00000000-0004-0000-0000-000092000000}"/>
    <hyperlink ref="E158" location="A130149420J" display="A130149420J" xr:uid="{00000000-0004-0000-0000-000093000000}"/>
    <hyperlink ref="E159" location="A130134324F" display="A130134324F" xr:uid="{00000000-0004-0000-0000-000094000000}"/>
    <hyperlink ref="E160" location="A130164564A" display="A130164564A" xr:uid="{00000000-0004-0000-0000-000095000000}"/>
    <hyperlink ref="E161" location="A130149444A" display="A130149444A" xr:uid="{00000000-0004-0000-0000-000096000000}"/>
    <hyperlink ref="E162" location="A130134452X" display="A130134452X" xr:uid="{00000000-0004-0000-0000-000097000000}"/>
    <hyperlink ref="E163" location="A130164692V" display="A130164692V" xr:uid="{00000000-0004-0000-0000-000098000000}"/>
    <hyperlink ref="E164" location="A130149572V" display="A130149572V" xr:uid="{00000000-0004-0000-0000-000099000000}"/>
    <hyperlink ref="E165" location="A130134332F" display="A130134332F" xr:uid="{00000000-0004-0000-0000-00009A000000}"/>
    <hyperlink ref="E166" location="A130164572A" display="A130164572A" xr:uid="{00000000-0004-0000-0000-00009B000000}"/>
    <hyperlink ref="E167" location="A130149452A" display="A130149452A" xr:uid="{00000000-0004-0000-0000-00009C000000}"/>
    <hyperlink ref="E168" location="A130134374C" display="A130134374C" xr:uid="{00000000-0004-0000-0000-00009D000000}"/>
    <hyperlink ref="E169" location="A130164614L" display="A130164614L" xr:uid="{00000000-0004-0000-0000-00009E000000}"/>
    <hyperlink ref="E170" location="A130149494X" display="A130149494X" xr:uid="{00000000-0004-0000-0000-00009F000000}"/>
    <hyperlink ref="E171" location="A130134316F" display="A130134316F" xr:uid="{00000000-0004-0000-0000-0000A0000000}"/>
    <hyperlink ref="E172" location="A130164556A" display="A130164556A" xr:uid="{00000000-0004-0000-0000-0000A1000000}"/>
    <hyperlink ref="E173" location="A130149436A" display="A130149436A" xr:uid="{00000000-0004-0000-0000-0000A2000000}"/>
    <hyperlink ref="E174" location="A130134508X" display="A130134508X" xr:uid="{00000000-0004-0000-0000-0000A3000000}"/>
    <hyperlink ref="E175" location="A130164748V" display="A130164748V" xr:uid="{00000000-0004-0000-0000-0000A4000000}"/>
    <hyperlink ref="E176" location="A130149628V" display="A130149628V" xr:uid="{00000000-0004-0000-0000-0000A5000000}"/>
    <hyperlink ref="E177" location="A130134516X" display="A130134516X" xr:uid="{00000000-0004-0000-0000-0000A6000000}"/>
    <hyperlink ref="E178" location="A130164756V" display="A130164756V" xr:uid="{00000000-0004-0000-0000-0000A7000000}"/>
    <hyperlink ref="E179" location="A130149636V" display="A130149636V" xr:uid="{00000000-0004-0000-0000-0000A8000000}"/>
    <hyperlink ref="E180" location="A130134348X" display="A130134348X" xr:uid="{00000000-0004-0000-0000-0000A9000000}"/>
    <hyperlink ref="E181" location="A130164588V" display="A130164588V" xr:uid="{00000000-0004-0000-0000-0000AA000000}"/>
    <hyperlink ref="E182" location="A130149468V" display="A130149468V" xr:uid="{00000000-0004-0000-0000-0000AB000000}"/>
    <hyperlink ref="E183" location="A130134308F" display="A130134308F" xr:uid="{00000000-0004-0000-0000-0000AC000000}"/>
    <hyperlink ref="E184" location="A130164548A" display="A130164548A" xr:uid="{00000000-0004-0000-0000-0000AD000000}"/>
    <hyperlink ref="E185" location="A130149428A" display="A130149428A" xr:uid="{00000000-0004-0000-0000-0000AE000000}"/>
    <hyperlink ref="E186" location="A130134396T" display="A130134396T" xr:uid="{00000000-0004-0000-0000-0000AF000000}"/>
    <hyperlink ref="E187" location="A130164636A" display="A130164636A" xr:uid="{00000000-0004-0000-0000-0000B0000000}"/>
    <hyperlink ref="E188" location="A130149516A" display="A130149516A" xr:uid="{00000000-0004-0000-0000-0000B1000000}"/>
    <hyperlink ref="E189" location="A130134340F" display="A130134340F" xr:uid="{00000000-0004-0000-0000-0000B2000000}"/>
    <hyperlink ref="E190" location="A130164580A" display="A130164580A" xr:uid="{00000000-0004-0000-0000-0000B3000000}"/>
    <hyperlink ref="E191" location="A130149460A" display="A130149460A" xr:uid="{00000000-0004-0000-0000-0000B4000000}"/>
    <hyperlink ref="E192" location="A130134404F" display="A130134404F" xr:uid="{00000000-0004-0000-0000-0000B5000000}"/>
    <hyperlink ref="E193" location="A130164644A" display="A130164644A" xr:uid="{00000000-0004-0000-0000-0000B6000000}"/>
    <hyperlink ref="E194" location="A130149524A" display="A130149524A" xr:uid="{00000000-0004-0000-0000-0000B7000000}"/>
    <hyperlink ref="E195" location="A130134356X" display="A130134356X" xr:uid="{00000000-0004-0000-0000-0000B8000000}"/>
    <hyperlink ref="E196" location="A130164596V" display="A130164596V" xr:uid="{00000000-0004-0000-0000-0000B9000000}"/>
    <hyperlink ref="E197" location="A130149476V" display="A130149476V" xr:uid="{00000000-0004-0000-0000-0000BA000000}"/>
    <hyperlink ref="E198" location="A130134412F" display="A130134412F" xr:uid="{00000000-0004-0000-0000-0000BB000000}"/>
    <hyperlink ref="E199" location="A130164652A" display="A130164652A" xr:uid="{00000000-0004-0000-0000-0000BC000000}"/>
    <hyperlink ref="E200" location="A130149532A" display="A130149532A" xr:uid="{00000000-0004-0000-0000-0000BD000000}"/>
    <hyperlink ref="E201" location="A130134468T" display="A130134468T" xr:uid="{00000000-0004-0000-0000-0000BE000000}"/>
    <hyperlink ref="E202" location="A130164708A" display="A130164708A" xr:uid="{00000000-0004-0000-0000-0000BF000000}"/>
    <hyperlink ref="E203" location="A130149588L" display="A130149588L" xr:uid="{00000000-0004-0000-0000-0000C0000000}"/>
    <hyperlink ref="E204" location="A130134420F" display="A130134420F" xr:uid="{00000000-0004-0000-0000-0000C1000000}"/>
    <hyperlink ref="E205" location="A130164660A" display="A130164660A" xr:uid="{00000000-0004-0000-0000-0000C2000000}"/>
    <hyperlink ref="E206" location="A130149540A" display="A130149540A" xr:uid="{00000000-0004-0000-0000-0000C3000000}"/>
    <hyperlink ref="E207" location="A130134364X" display="A130134364X" xr:uid="{00000000-0004-0000-0000-0000C4000000}"/>
    <hyperlink ref="E208" location="A130164604J" display="A130164604J" xr:uid="{00000000-0004-0000-0000-0000C5000000}"/>
    <hyperlink ref="E209" location="A130149484V" display="A130149484V" xr:uid="{00000000-0004-0000-0000-0000C6000000}"/>
    <hyperlink ref="E210" location="A130134524X" display="A130134524X" xr:uid="{00000000-0004-0000-0000-0000C7000000}"/>
    <hyperlink ref="E211" location="A130164764V" display="A130164764V" xr:uid="{00000000-0004-0000-0000-0000C8000000}"/>
    <hyperlink ref="E212" location="A130149644V" display="A130149644V" xr:uid="{00000000-0004-0000-0000-0000C9000000}"/>
    <hyperlink ref="E213" location="A130134476T" display="A130134476T" xr:uid="{00000000-0004-0000-0000-0000CA000000}"/>
    <hyperlink ref="E214" location="A130164716A" display="A130164716A" xr:uid="{00000000-0004-0000-0000-0000CB000000}"/>
    <hyperlink ref="E215" location="A130149596L" display="A130149596L" xr:uid="{00000000-0004-0000-0000-0000CC000000}"/>
    <hyperlink ref="E216" location="A130134484T" display="A130134484T" xr:uid="{00000000-0004-0000-0000-0000CD000000}"/>
    <hyperlink ref="E217" location="A130164724A" display="A130164724A" xr:uid="{00000000-0004-0000-0000-0000CE000000}"/>
    <hyperlink ref="E218" location="A130149604A" display="A130149604A" xr:uid="{00000000-0004-0000-0000-0000CF000000}"/>
    <hyperlink ref="E219" location="A130134572T" display="A130134572T" xr:uid="{00000000-0004-0000-0000-0000D0000000}"/>
    <hyperlink ref="E220" location="A130164812A" display="A130164812A" xr:uid="{00000000-0004-0000-0000-0000D1000000}"/>
    <hyperlink ref="E221" location="A130149692L" display="A130149692L" xr:uid="{00000000-0004-0000-0000-0000D2000000}"/>
    <hyperlink ref="E222" location="A130129420K" display="A130129420K" xr:uid="{00000000-0004-0000-0000-0000D3000000}"/>
    <hyperlink ref="E223" location="A130159660F" display="A130159660F" xr:uid="{00000000-0004-0000-0000-0000D4000000}"/>
    <hyperlink ref="E224" location="A130144540K" display="A130144540K" xr:uid="{00000000-0004-0000-0000-0000D5000000}"/>
    <hyperlink ref="E225" location="A130129492W" display="A130129492W" xr:uid="{00000000-0004-0000-0000-0000D6000000}"/>
    <hyperlink ref="E226" location="A130159732F" display="A130159732F" xr:uid="{00000000-0004-0000-0000-0000D7000000}"/>
    <hyperlink ref="E227" location="A130144612K" display="A130144612K" xr:uid="{00000000-0004-0000-0000-0000D8000000}"/>
    <hyperlink ref="E228" location="A130129388W" display="A130129388W" xr:uid="{00000000-0004-0000-0000-0000D9000000}"/>
    <hyperlink ref="E229" location="A130159628F" display="A130159628F" xr:uid="{00000000-0004-0000-0000-0000DA000000}"/>
    <hyperlink ref="E230" location="A130144508K" display="A130144508K" xr:uid="{00000000-0004-0000-0000-0000DB000000}"/>
    <hyperlink ref="E231" location="A130129500K" display="A130129500K" xr:uid="{00000000-0004-0000-0000-0000DC000000}"/>
    <hyperlink ref="E232" location="A130159740F" display="A130159740F" xr:uid="{00000000-0004-0000-0000-0000DD000000}"/>
    <hyperlink ref="E233" location="A130144620K" display="A130144620K" xr:uid="{00000000-0004-0000-0000-0000DE000000}"/>
    <hyperlink ref="E234" location="A130129508C" display="A130129508C" xr:uid="{00000000-0004-0000-0000-0000DF000000}"/>
    <hyperlink ref="E235" location="A130159748X" display="A130159748X" xr:uid="{00000000-0004-0000-0000-0000E0000000}"/>
    <hyperlink ref="E236" location="A130144628C" display="A130144628C" xr:uid="{00000000-0004-0000-0000-0000E1000000}"/>
    <hyperlink ref="E237" location="A130129396W" display="A130129396W" xr:uid="{00000000-0004-0000-0000-0000E2000000}"/>
    <hyperlink ref="E238" location="A130159636F" display="A130159636F" xr:uid="{00000000-0004-0000-0000-0000E3000000}"/>
    <hyperlink ref="E239" location="A130144516K" display="A130144516K" xr:uid="{00000000-0004-0000-0000-0000E4000000}"/>
    <hyperlink ref="E240" location="A130129404K" display="A130129404K" xr:uid="{00000000-0004-0000-0000-0000E5000000}"/>
    <hyperlink ref="E241" location="A130159644F" display="A130159644F" xr:uid="{00000000-0004-0000-0000-0000E6000000}"/>
    <hyperlink ref="E242" location="A130144524K" display="A130144524K" xr:uid="{00000000-0004-0000-0000-0000E7000000}"/>
    <hyperlink ref="E243" location="A130129452C" display="A130129452C" xr:uid="{00000000-0004-0000-0000-0000E8000000}"/>
    <hyperlink ref="E244" location="A130159692X" display="A130159692X" xr:uid="{00000000-0004-0000-0000-0000E9000000}"/>
    <hyperlink ref="E245" location="A130144572C" display="A130144572C" xr:uid="{00000000-0004-0000-0000-0000EA000000}"/>
    <hyperlink ref="E246" location="A130129340K" display="A130129340K" xr:uid="{00000000-0004-0000-0000-0000EB000000}"/>
    <hyperlink ref="E247" location="A130159580F" display="A130159580F" xr:uid="{00000000-0004-0000-0000-0000EC000000}"/>
    <hyperlink ref="E248" location="A130144460K" display="A130144460K" xr:uid="{00000000-0004-0000-0000-0000ED000000}"/>
    <hyperlink ref="E249" location="A130129516C" display="A130129516C" xr:uid="{00000000-0004-0000-0000-0000EE000000}"/>
    <hyperlink ref="E250" location="A130159756X" display="A130159756X" xr:uid="{00000000-0004-0000-0000-0000EF000000}"/>
    <hyperlink ref="E251" location="A130144636C" display="A130144636C" xr:uid="{00000000-0004-0000-0000-0000F0000000}"/>
    <hyperlink ref="E252" location="A130129460C" display="A130129460C" xr:uid="{00000000-0004-0000-0000-0000F1000000}"/>
    <hyperlink ref="E253" location="A130159700L" display="A130159700L" xr:uid="{00000000-0004-0000-0000-0000F2000000}"/>
    <hyperlink ref="E254" location="A130144580C" display="A130144580C" xr:uid="{00000000-0004-0000-0000-0000F3000000}"/>
    <hyperlink ref="E255" location="A130129524C" display="A130129524C" xr:uid="{00000000-0004-0000-0000-0000F4000000}"/>
    <hyperlink ref="E256" location="A130159764X" display="A130159764X" xr:uid="{00000000-0004-0000-0000-0000F5000000}"/>
    <hyperlink ref="E257" location="A130144644C" display="A130144644C" xr:uid="{00000000-0004-0000-0000-0000F6000000}"/>
    <hyperlink ref="E258" location="A130129348C" display="A130129348C" xr:uid="{00000000-0004-0000-0000-0000F7000000}"/>
    <hyperlink ref="E259" location="A130159588X" display="A130159588X" xr:uid="{00000000-0004-0000-0000-0000F8000000}"/>
    <hyperlink ref="E260" location="A130144468C" display="A130144468C" xr:uid="{00000000-0004-0000-0000-0000F9000000}"/>
    <hyperlink ref="E261" location="A130129260K" display="A130129260K" xr:uid="{00000000-0004-0000-0000-0000FA000000}"/>
    <hyperlink ref="E262" location="A130159500V" display="A130159500V" xr:uid="{00000000-0004-0000-0000-0000FB000000}"/>
    <hyperlink ref="E263" location="A130144380K" display="A130144380K" xr:uid="{00000000-0004-0000-0000-0000FC000000}"/>
    <hyperlink ref="E264" location="A130129284C" display="A130129284C" xr:uid="{00000000-0004-0000-0000-0000FD000000}"/>
    <hyperlink ref="E265" location="A130159524L" display="A130159524L" xr:uid="{00000000-0004-0000-0000-0000FE000000}"/>
    <hyperlink ref="E266" location="A130144404T" display="A130144404T" xr:uid="{00000000-0004-0000-0000-0000FF000000}"/>
    <hyperlink ref="E267" location="A130129412K" display="A130129412K" xr:uid="{00000000-0004-0000-0000-000000010000}"/>
    <hyperlink ref="E268" location="A130159652F" display="A130159652F" xr:uid="{00000000-0004-0000-0000-000001010000}"/>
    <hyperlink ref="E269" location="A130144532K" display="A130144532K" xr:uid="{00000000-0004-0000-0000-000002010000}"/>
    <hyperlink ref="E270" location="A130129292C" display="A130129292C" xr:uid="{00000000-0004-0000-0000-000003010000}"/>
    <hyperlink ref="E271" location="A130159532L" display="A130159532L" xr:uid="{00000000-0004-0000-0000-000004010000}"/>
    <hyperlink ref="E272" location="A130144412T" display="A130144412T" xr:uid="{00000000-0004-0000-0000-000005010000}"/>
    <hyperlink ref="E273" location="A130129334R" display="A130129334R" xr:uid="{00000000-0004-0000-0000-000006010000}"/>
    <hyperlink ref="E274" location="A130159574K" display="A130159574K" xr:uid="{00000000-0004-0000-0000-000007010000}"/>
    <hyperlink ref="E275" location="A130144454R" display="A130144454R" xr:uid="{00000000-0004-0000-0000-000008010000}"/>
    <hyperlink ref="E276" location="A130129276C" display="A130129276C" xr:uid="{00000000-0004-0000-0000-000009010000}"/>
    <hyperlink ref="E277" location="A130159516L" display="A130159516L" xr:uid="{00000000-0004-0000-0000-00000A010000}"/>
    <hyperlink ref="E278" location="A130144396C" display="A130144396C" xr:uid="{00000000-0004-0000-0000-00000B010000}"/>
    <hyperlink ref="E279" location="A130129468W" display="A130129468W" xr:uid="{00000000-0004-0000-0000-00000C010000}"/>
    <hyperlink ref="E280" location="A130159708F" display="A130159708F" xr:uid="{00000000-0004-0000-0000-00000D010000}"/>
    <hyperlink ref="E281" location="A130144588W" display="A130144588W" xr:uid="{00000000-0004-0000-0000-00000E010000}"/>
    <hyperlink ref="E282" location="A130129476W" display="A130129476W" xr:uid="{00000000-0004-0000-0000-00000F010000}"/>
    <hyperlink ref="E283" location="A130159716F" display="A130159716F" xr:uid="{00000000-0004-0000-0000-000010010000}"/>
    <hyperlink ref="E284" location="A130144596W" display="A130144596W" xr:uid="{00000000-0004-0000-0000-000011010000}"/>
    <hyperlink ref="E285" location="A130129308K" display="A130129308K" xr:uid="{00000000-0004-0000-0000-000012010000}"/>
    <hyperlink ref="E286" location="A130159548F" display="A130159548F" xr:uid="{00000000-0004-0000-0000-000013010000}"/>
    <hyperlink ref="E287" location="A130144428K" display="A130144428K" xr:uid="{00000000-0004-0000-0000-000014010000}"/>
    <hyperlink ref="E288" location="A130129268C" display="A130129268C" xr:uid="{00000000-0004-0000-0000-000015010000}"/>
    <hyperlink ref="E289" location="A130159508L" display="A130159508L" xr:uid="{00000000-0004-0000-0000-000016010000}"/>
    <hyperlink ref="E290" location="A130144388C" display="A130144388C" xr:uid="{00000000-0004-0000-0000-000017010000}"/>
    <hyperlink ref="E291" location="A130129356C" display="A130129356C" xr:uid="{00000000-0004-0000-0000-000018010000}"/>
    <hyperlink ref="E292" location="A130159596X" display="A130159596X" xr:uid="{00000000-0004-0000-0000-000019010000}"/>
    <hyperlink ref="E293" location="A130144476C" display="A130144476C" xr:uid="{00000000-0004-0000-0000-00001A010000}"/>
    <hyperlink ref="E294" location="A130129300T" display="A130129300T" xr:uid="{00000000-0004-0000-0000-00001B010000}"/>
    <hyperlink ref="E295" location="A130159540L" display="A130159540L" xr:uid="{00000000-0004-0000-0000-00001C010000}"/>
    <hyperlink ref="E296" location="A130144420T" display="A130144420T" xr:uid="{00000000-0004-0000-0000-00001D010000}"/>
    <hyperlink ref="E297" location="A130129364C" display="A130129364C" xr:uid="{00000000-0004-0000-0000-00001E010000}"/>
    <hyperlink ref="E298" location="A130159604L" display="A130159604L" xr:uid="{00000000-0004-0000-0000-00001F010000}"/>
    <hyperlink ref="E299" location="A130144484C" display="A130144484C" xr:uid="{00000000-0004-0000-0000-000020010000}"/>
    <hyperlink ref="E300" location="A130129316K" display="A130129316K" xr:uid="{00000000-0004-0000-0000-000021010000}"/>
    <hyperlink ref="E301" location="A130159556F" display="A130159556F" xr:uid="{00000000-0004-0000-0000-000022010000}"/>
    <hyperlink ref="E302" location="A130144436K" display="A130144436K" xr:uid="{00000000-0004-0000-0000-000023010000}"/>
    <hyperlink ref="E303" location="A130129372C" display="A130129372C" xr:uid="{00000000-0004-0000-0000-000024010000}"/>
    <hyperlink ref="E304" location="A130159612L" display="A130159612L" xr:uid="{00000000-0004-0000-0000-000025010000}"/>
    <hyperlink ref="E305" location="A130144492C" display="A130144492C" xr:uid="{00000000-0004-0000-0000-000026010000}"/>
    <hyperlink ref="E306" location="A130129428C" display="A130129428C" xr:uid="{00000000-0004-0000-0000-000027010000}"/>
    <hyperlink ref="E307" location="A130159668X" display="A130159668X" xr:uid="{00000000-0004-0000-0000-000028010000}"/>
    <hyperlink ref="E308" location="A130144548C" display="A130144548C" xr:uid="{00000000-0004-0000-0000-000029010000}"/>
    <hyperlink ref="E309" location="A130129380C" display="A130129380C" xr:uid="{00000000-0004-0000-0000-00002A010000}"/>
    <hyperlink ref="E310" location="A130159620L" display="A130159620L" xr:uid="{00000000-0004-0000-0000-00002B010000}"/>
    <hyperlink ref="E311" location="A130144500T" display="A130144500T" xr:uid="{00000000-0004-0000-0000-00002C010000}"/>
    <hyperlink ref="E312" location="A130129324K" display="A130129324K" xr:uid="{00000000-0004-0000-0000-00002D010000}"/>
    <hyperlink ref="E313" location="A130159564F" display="A130159564F" xr:uid="{00000000-0004-0000-0000-00002E010000}"/>
    <hyperlink ref="E314" location="A130144444K" display="A130144444K" xr:uid="{00000000-0004-0000-0000-00002F010000}"/>
    <hyperlink ref="E315" location="A130129484W" display="A130129484W" xr:uid="{00000000-0004-0000-0000-000030010000}"/>
    <hyperlink ref="E316" location="A130159724F" display="A130159724F" xr:uid="{00000000-0004-0000-0000-000031010000}"/>
    <hyperlink ref="E317" location="A130144604K" display="A130144604K" xr:uid="{00000000-0004-0000-0000-000032010000}"/>
    <hyperlink ref="E318" location="A130129436C" display="A130129436C" xr:uid="{00000000-0004-0000-0000-000033010000}"/>
    <hyperlink ref="E319" location="A130159676X" display="A130159676X" xr:uid="{00000000-0004-0000-0000-000034010000}"/>
    <hyperlink ref="E320" location="A130144556C" display="A130144556C" xr:uid="{00000000-0004-0000-0000-000035010000}"/>
    <hyperlink ref="E321" location="A130129444C" display="A130129444C" xr:uid="{00000000-0004-0000-0000-000036010000}"/>
    <hyperlink ref="E322" location="A130159684X" display="A130159684X" xr:uid="{00000000-0004-0000-0000-000037010000}"/>
    <hyperlink ref="E323" location="A130144564C" display="A130144564C" xr:uid="{00000000-0004-0000-0000-000038010000}"/>
    <hyperlink ref="E324" location="A130129532C" display="A130129532C" xr:uid="{00000000-0004-0000-0000-000039010000}"/>
    <hyperlink ref="E325" location="A130159772X" display="A130159772X" xr:uid="{00000000-0004-0000-0000-00003A010000}"/>
    <hyperlink ref="E326" location="A130144652C" display="A130144652C" xr:uid="{00000000-0004-0000-0000-00003B010000}"/>
    <hyperlink ref="E327" location="A130136980R" display="A130136980R" xr:uid="{00000000-0004-0000-0000-00003C010000}"/>
    <hyperlink ref="E328" location="A130167220A" display="A130167220A" xr:uid="{00000000-0004-0000-0000-00003D010000}"/>
    <hyperlink ref="E329" location="A130152100F" display="A130152100F" xr:uid="{00000000-0004-0000-0000-00003E010000}"/>
    <hyperlink ref="E330" location="A130137052T" display="A130137052T" xr:uid="{00000000-0004-0000-0000-00003F010000}"/>
    <hyperlink ref="E331" location="A130167292L" display="A130167292L" xr:uid="{00000000-0004-0000-0000-000040010000}"/>
    <hyperlink ref="E332" location="A130152172T" display="A130152172T" xr:uid="{00000000-0004-0000-0000-000041010000}"/>
    <hyperlink ref="E333" location="A130136948R" display="A130136948R" xr:uid="{00000000-0004-0000-0000-000042010000}"/>
    <hyperlink ref="E334" location="A130167188L" display="A130167188L" xr:uid="{00000000-0004-0000-0000-000043010000}"/>
    <hyperlink ref="E335" location="A130152068T" display="A130152068T" xr:uid="{00000000-0004-0000-0000-000044010000}"/>
    <hyperlink ref="E336" location="A130137060T" display="A130137060T" xr:uid="{00000000-0004-0000-0000-000045010000}"/>
    <hyperlink ref="E337" location="A130167300A" display="A130167300A" xr:uid="{00000000-0004-0000-0000-000046010000}"/>
    <hyperlink ref="E338" location="A130152180T" display="A130152180T" xr:uid="{00000000-0004-0000-0000-000047010000}"/>
    <hyperlink ref="E339" location="A130137068K" display="A130137068K" xr:uid="{00000000-0004-0000-0000-000048010000}"/>
    <hyperlink ref="E340" location="A130167308V" display="A130167308V" xr:uid="{00000000-0004-0000-0000-000049010000}"/>
    <hyperlink ref="E341" location="A130152188K" display="A130152188K" xr:uid="{00000000-0004-0000-0000-00004A010000}"/>
    <hyperlink ref="E342" location="A130136956R" display="A130136956R" xr:uid="{00000000-0004-0000-0000-00004B010000}"/>
    <hyperlink ref="E343" location="A130167196L" display="A130167196L" xr:uid="{00000000-0004-0000-0000-00004C010000}"/>
    <hyperlink ref="E344" location="A130152076T" display="A130152076T" xr:uid="{00000000-0004-0000-0000-00004D010000}"/>
    <hyperlink ref="E345" location="A130136964R" display="A130136964R" xr:uid="{00000000-0004-0000-0000-00004E010000}"/>
    <hyperlink ref="E346" location="A130167204A" display="A130167204A" xr:uid="{00000000-0004-0000-0000-00004F010000}"/>
    <hyperlink ref="E347" location="A130152084T" display="A130152084T" xr:uid="{00000000-0004-0000-0000-000050010000}"/>
    <hyperlink ref="E348" location="A130137012X" display="A130137012X" xr:uid="{00000000-0004-0000-0000-000051010000}"/>
    <hyperlink ref="E349" location="A130167252V" display="A130167252V" xr:uid="{00000000-0004-0000-0000-000052010000}"/>
    <hyperlink ref="E350" location="A130152132X" display="A130152132X" xr:uid="{00000000-0004-0000-0000-000053010000}"/>
    <hyperlink ref="E351" location="A130136900C" display="A130136900C" xr:uid="{00000000-0004-0000-0000-000054010000}"/>
    <hyperlink ref="E352" location="A130167140A" display="A130167140A" xr:uid="{00000000-0004-0000-0000-000055010000}"/>
    <hyperlink ref="E353" location="A130152020F" display="A130152020F" xr:uid="{00000000-0004-0000-0000-000056010000}"/>
    <hyperlink ref="E354" location="A130137076K" display="A130137076K" xr:uid="{00000000-0004-0000-0000-000057010000}"/>
    <hyperlink ref="E355" location="A130167316V" display="A130167316V" xr:uid="{00000000-0004-0000-0000-000058010000}"/>
    <hyperlink ref="E356" location="A130152196K" display="A130152196K" xr:uid="{00000000-0004-0000-0000-000059010000}"/>
    <hyperlink ref="E357" location="A130137020X" display="A130137020X" xr:uid="{00000000-0004-0000-0000-00005A010000}"/>
    <hyperlink ref="E358" location="A130167260V" display="A130167260V" xr:uid="{00000000-0004-0000-0000-00005B010000}"/>
    <hyperlink ref="E359" location="A130152140X" display="A130152140X" xr:uid="{00000000-0004-0000-0000-00005C010000}"/>
    <hyperlink ref="E360" location="A130137084K" display="A130137084K" xr:uid="{00000000-0004-0000-0000-00005D010000}"/>
    <hyperlink ref="E361" location="A130167324V" display="A130167324V" xr:uid="{00000000-0004-0000-0000-00005E010000}"/>
    <hyperlink ref="E362" location="A130152204X" display="A130152204X" xr:uid="{00000000-0004-0000-0000-00005F010000}"/>
    <hyperlink ref="E363" location="A130136908W" display="A130136908W" xr:uid="{00000000-0004-0000-0000-000060010000}"/>
    <hyperlink ref="E364" location="A130167148V" display="A130167148V" xr:uid="{00000000-0004-0000-0000-000061010000}"/>
    <hyperlink ref="E365" location="A130152028X" display="A130152028X" xr:uid="{00000000-0004-0000-0000-000062010000}"/>
    <hyperlink ref="E366" location="A130136820C" display="A130136820C" xr:uid="{00000000-0004-0000-0000-000063010000}"/>
    <hyperlink ref="E367" location="A130167060A" display="A130167060A" xr:uid="{00000000-0004-0000-0000-000064010000}"/>
    <hyperlink ref="E368" location="A130151940C" display="A130151940C" xr:uid="{00000000-0004-0000-0000-000065010000}"/>
    <hyperlink ref="E369" location="A130136844W" display="A130136844W" xr:uid="{00000000-0004-0000-0000-000066010000}"/>
    <hyperlink ref="E370" location="A130167084V" display="A130167084V" xr:uid="{00000000-0004-0000-0000-000067010000}"/>
    <hyperlink ref="E371" location="A130151964W" display="A130151964W" xr:uid="{00000000-0004-0000-0000-000068010000}"/>
    <hyperlink ref="E372" location="A130136972R" display="A130136972R" xr:uid="{00000000-0004-0000-0000-000069010000}"/>
    <hyperlink ref="E373" location="A130167212A" display="A130167212A" xr:uid="{00000000-0004-0000-0000-00006A010000}"/>
    <hyperlink ref="E374" location="A130152092T" display="A130152092T" xr:uid="{00000000-0004-0000-0000-00006B010000}"/>
    <hyperlink ref="E375" location="A130136852W" display="A130136852W" xr:uid="{00000000-0004-0000-0000-00006C010000}"/>
    <hyperlink ref="E376" location="A130167092V" display="A130167092V" xr:uid="{00000000-0004-0000-0000-00006D010000}"/>
    <hyperlink ref="E377" location="A130151972W" display="A130151972W" xr:uid="{00000000-0004-0000-0000-00006E010000}"/>
    <hyperlink ref="E378" location="A130136894V" display="A130136894V" xr:uid="{00000000-0004-0000-0000-00006F010000}"/>
    <hyperlink ref="E379" location="A130167134F" display="A130167134F" xr:uid="{00000000-0004-0000-0000-000070010000}"/>
    <hyperlink ref="E380" location="A130152014K" display="A130152014K" xr:uid="{00000000-0004-0000-0000-000071010000}"/>
    <hyperlink ref="E381" location="A130136836W" display="A130136836W" xr:uid="{00000000-0004-0000-0000-000072010000}"/>
    <hyperlink ref="E382" location="A130167076V" display="A130167076V" xr:uid="{00000000-0004-0000-0000-000073010000}"/>
    <hyperlink ref="E383" location="A130151956W" display="A130151956W" xr:uid="{00000000-0004-0000-0000-000074010000}"/>
    <hyperlink ref="E384" location="A130137028T" display="A130137028T" xr:uid="{00000000-0004-0000-0000-000075010000}"/>
    <hyperlink ref="E385" location="A130167268L" display="A130167268L" xr:uid="{00000000-0004-0000-0000-000076010000}"/>
    <hyperlink ref="E386" location="A130152148T" display="A130152148T" xr:uid="{00000000-0004-0000-0000-000077010000}"/>
    <hyperlink ref="E387" location="A130137036T" display="A130137036T" xr:uid="{00000000-0004-0000-0000-000078010000}"/>
    <hyperlink ref="E388" location="A130167276L" display="A130167276L" xr:uid="{00000000-0004-0000-0000-000079010000}"/>
    <hyperlink ref="E389" location="A130152156T" display="A130152156T" xr:uid="{00000000-0004-0000-0000-00007A010000}"/>
    <hyperlink ref="E390" location="A130136868R" display="A130136868R" xr:uid="{00000000-0004-0000-0000-00007B010000}"/>
    <hyperlink ref="E391" location="A130167108A" display="A130167108A" xr:uid="{00000000-0004-0000-0000-00007C010000}"/>
    <hyperlink ref="E392" location="A130151988R" display="A130151988R" xr:uid="{00000000-0004-0000-0000-00007D010000}"/>
    <hyperlink ref="E393" location="A130136828W" display="A130136828W" xr:uid="{00000000-0004-0000-0000-00007E010000}"/>
    <hyperlink ref="E394" location="A130167068V" display="A130167068V" xr:uid="{00000000-0004-0000-0000-00007F010000}"/>
    <hyperlink ref="E395" location="A130151948W" display="A130151948W" xr:uid="{00000000-0004-0000-0000-000080010000}"/>
    <hyperlink ref="E396" location="A130136916W" display="A130136916W" xr:uid="{00000000-0004-0000-0000-000081010000}"/>
    <hyperlink ref="E397" location="A130167156V" display="A130167156V" xr:uid="{00000000-0004-0000-0000-000082010000}"/>
    <hyperlink ref="E398" location="A130152036X" display="A130152036X" xr:uid="{00000000-0004-0000-0000-000083010000}"/>
    <hyperlink ref="E399" location="A130136860W" display="A130136860W" xr:uid="{00000000-0004-0000-0000-000084010000}"/>
    <hyperlink ref="E400" location="A130167100J" display="A130167100J" xr:uid="{00000000-0004-0000-0000-000085010000}"/>
    <hyperlink ref="E401" location="A130151980W" display="A130151980W" xr:uid="{00000000-0004-0000-0000-000086010000}"/>
    <hyperlink ref="E402" location="A130136924W" display="A130136924W" xr:uid="{00000000-0004-0000-0000-000087010000}"/>
    <hyperlink ref="E403" location="A130167164V" display="A130167164V" xr:uid="{00000000-0004-0000-0000-000088010000}"/>
    <hyperlink ref="E404" location="A130152044X" display="A130152044X" xr:uid="{00000000-0004-0000-0000-000089010000}"/>
    <hyperlink ref="E405" location="A130136876R" display="A130136876R" xr:uid="{00000000-0004-0000-0000-00008A010000}"/>
    <hyperlink ref="E406" location="A130167116A" display="A130167116A" xr:uid="{00000000-0004-0000-0000-00008B010000}"/>
    <hyperlink ref="E407" location="A130151996R" display="A130151996R" xr:uid="{00000000-0004-0000-0000-00008C010000}"/>
    <hyperlink ref="E408" location="A130136932W" display="A130136932W" xr:uid="{00000000-0004-0000-0000-00008D010000}"/>
    <hyperlink ref="E409" location="A130167172V" display="A130167172V" xr:uid="{00000000-0004-0000-0000-00008E010000}"/>
    <hyperlink ref="E410" location="A130152052X" display="A130152052X" xr:uid="{00000000-0004-0000-0000-00008F010000}"/>
    <hyperlink ref="E411" location="A130136988J" display="A130136988J" xr:uid="{00000000-0004-0000-0000-000090010000}"/>
    <hyperlink ref="E412" location="A130167228V" display="A130167228V" xr:uid="{00000000-0004-0000-0000-000091010000}"/>
    <hyperlink ref="E413" location="A130152108X" display="A130152108X" xr:uid="{00000000-0004-0000-0000-000092010000}"/>
    <hyperlink ref="E414" location="A130136940W" display="A130136940W" xr:uid="{00000000-0004-0000-0000-000093010000}"/>
    <hyperlink ref="E415" location="A130167180V" display="A130167180V" xr:uid="{00000000-0004-0000-0000-000094010000}"/>
    <hyperlink ref="E416" location="A130152060X" display="A130152060X" xr:uid="{00000000-0004-0000-0000-000095010000}"/>
    <hyperlink ref="E417" location="A130136884R" display="A130136884R" xr:uid="{00000000-0004-0000-0000-000096010000}"/>
    <hyperlink ref="E418" location="A130167124A" display="A130167124A" xr:uid="{00000000-0004-0000-0000-000097010000}"/>
    <hyperlink ref="E419" location="A130152004F" display="A130152004F" xr:uid="{00000000-0004-0000-0000-000098010000}"/>
    <hyperlink ref="E420" location="A130137044T" display="A130137044T" xr:uid="{00000000-0004-0000-0000-000099010000}"/>
    <hyperlink ref="E421" location="A130167284L" display="A130167284L" xr:uid="{00000000-0004-0000-0000-00009A010000}"/>
    <hyperlink ref="E422" location="A130152164T" display="A130152164T" xr:uid="{00000000-0004-0000-0000-00009B010000}"/>
    <hyperlink ref="E423" location="A130136996J" display="A130136996J" xr:uid="{00000000-0004-0000-0000-00009C010000}"/>
    <hyperlink ref="E424" location="A130167236V" display="A130167236V" xr:uid="{00000000-0004-0000-0000-00009D010000}"/>
    <hyperlink ref="E425" location="A130152116X" display="A130152116X" xr:uid="{00000000-0004-0000-0000-00009E010000}"/>
    <hyperlink ref="E426" location="A130137004X" display="A130137004X" xr:uid="{00000000-0004-0000-0000-00009F010000}"/>
    <hyperlink ref="E427" location="A130167244V" display="A130167244V" xr:uid="{00000000-0004-0000-0000-0000A0010000}"/>
    <hyperlink ref="E428" location="A130152124X" display="A130152124X" xr:uid="{00000000-0004-0000-0000-0000A1010000}"/>
    <hyperlink ref="E429" location="A130137092K" display="A130137092K" xr:uid="{00000000-0004-0000-0000-0000A2010000}"/>
    <hyperlink ref="E430" location="A130167332V" display="A130167332V" xr:uid="{00000000-0004-0000-0000-0000A3010000}"/>
    <hyperlink ref="E431" location="A130152212X" display="A130152212X" xr:uid="{00000000-0004-0000-0000-0000A4010000}"/>
    <hyperlink ref="E432" location="A130139500W" display="A130139500W" xr:uid="{00000000-0004-0000-0000-0000A5010000}"/>
    <hyperlink ref="E433" location="A130169740T" display="A130169740T" xr:uid="{00000000-0004-0000-0000-0000A6010000}"/>
    <hyperlink ref="E434" location="A130154620W" display="A130154620W" xr:uid="{00000000-0004-0000-0000-0000A7010000}"/>
    <hyperlink ref="E435" location="A130139572J" display="A130139572J" xr:uid="{00000000-0004-0000-0000-0000A8010000}"/>
    <hyperlink ref="E436" location="A130169812T" display="A130169812T" xr:uid="{00000000-0004-0000-0000-0000A9010000}"/>
    <hyperlink ref="E437" location="A130154692J" display="A130154692J" xr:uid="{00000000-0004-0000-0000-0000AA010000}"/>
    <hyperlink ref="E438" location="A130139468J" display="A130139468J" xr:uid="{00000000-0004-0000-0000-0000AB010000}"/>
    <hyperlink ref="E439" location="A130169708T" display="A130169708T" xr:uid="{00000000-0004-0000-0000-0000AC010000}"/>
    <hyperlink ref="E440" location="A130154588J" display="A130154588J" xr:uid="{00000000-0004-0000-0000-0000AD010000}"/>
    <hyperlink ref="E441" location="A130139580J" display="A130139580J" xr:uid="{00000000-0004-0000-0000-0000AE010000}"/>
    <hyperlink ref="E442" location="A130169820T" display="A130169820T" xr:uid="{00000000-0004-0000-0000-0000AF010000}"/>
    <hyperlink ref="E443" location="A130154700W" display="A130154700W" xr:uid="{00000000-0004-0000-0000-0000B0010000}"/>
    <hyperlink ref="E444" location="A130139588A" display="A130139588A" xr:uid="{00000000-0004-0000-0000-0000B1010000}"/>
    <hyperlink ref="E445" location="A130169828K" display="A130169828K" xr:uid="{00000000-0004-0000-0000-0000B2010000}"/>
    <hyperlink ref="E446" location="A130154708R" display="A130154708R" xr:uid="{00000000-0004-0000-0000-0000B3010000}"/>
    <hyperlink ref="E447" location="A130139476J" display="A130139476J" xr:uid="{00000000-0004-0000-0000-0000B4010000}"/>
    <hyperlink ref="E448" location="A130169716T" display="A130169716T" xr:uid="{00000000-0004-0000-0000-0000B5010000}"/>
    <hyperlink ref="E449" location="A130154596J" display="A130154596J" xr:uid="{00000000-0004-0000-0000-0000B6010000}"/>
    <hyperlink ref="E450" location="A130139484J" display="A130139484J" xr:uid="{00000000-0004-0000-0000-0000B7010000}"/>
    <hyperlink ref="E451" location="A130169724T" display="A130169724T" xr:uid="{00000000-0004-0000-0000-0000B8010000}"/>
    <hyperlink ref="E452" location="A130154604W" display="A130154604W" xr:uid="{00000000-0004-0000-0000-0000B9010000}"/>
    <hyperlink ref="E453" location="A130139532R" display="A130139532R" xr:uid="{00000000-0004-0000-0000-0000BA010000}"/>
    <hyperlink ref="E454" location="A130169772K" display="A130169772K" xr:uid="{00000000-0004-0000-0000-0000BB010000}"/>
    <hyperlink ref="E455" location="A130154652R" display="A130154652R" xr:uid="{00000000-0004-0000-0000-0000BC010000}"/>
    <hyperlink ref="E456" location="A130139420W" display="A130139420W" xr:uid="{00000000-0004-0000-0000-0000BD010000}"/>
    <hyperlink ref="E457" location="A130169660T" display="A130169660T" xr:uid="{00000000-0004-0000-0000-0000BE010000}"/>
    <hyperlink ref="E458" location="A130154540W" display="A130154540W" xr:uid="{00000000-0004-0000-0000-0000BF010000}"/>
    <hyperlink ref="E459" location="A130139596A" display="A130139596A" xr:uid="{00000000-0004-0000-0000-0000C0010000}"/>
    <hyperlink ref="E460" location="A130169836K" display="A130169836K" xr:uid="{00000000-0004-0000-0000-0000C1010000}"/>
    <hyperlink ref="E461" location="A130154716R" display="A130154716R" xr:uid="{00000000-0004-0000-0000-0000C2010000}"/>
    <hyperlink ref="E462" location="A130139540R" display="A130139540R" xr:uid="{00000000-0004-0000-0000-0000C3010000}"/>
    <hyperlink ref="E463" location="A130169780K" display="A130169780K" xr:uid="{00000000-0004-0000-0000-0000C4010000}"/>
    <hyperlink ref="E464" location="A130154660R" display="A130154660R" xr:uid="{00000000-0004-0000-0000-0000C5010000}"/>
    <hyperlink ref="E465" location="A130139604R" display="A130139604R" xr:uid="{00000000-0004-0000-0000-0000C6010000}"/>
    <hyperlink ref="E466" location="A130169844K" display="A130169844K" xr:uid="{00000000-0004-0000-0000-0000C7010000}"/>
    <hyperlink ref="E467" location="A130154724R" display="A130154724R" xr:uid="{00000000-0004-0000-0000-0000C8010000}"/>
    <hyperlink ref="E468" location="A130139428R" display="A130139428R" xr:uid="{00000000-0004-0000-0000-0000C9010000}"/>
    <hyperlink ref="E469" location="A130169668K" display="A130169668K" xr:uid="{00000000-0004-0000-0000-0000CA010000}"/>
    <hyperlink ref="E470" location="A130154548R" display="A130154548R" xr:uid="{00000000-0004-0000-0000-0000CB010000}"/>
    <hyperlink ref="E471" location="A130139340W" display="A130139340W" xr:uid="{00000000-0004-0000-0000-0000CC010000}"/>
    <hyperlink ref="E472" location="A130169580T" display="A130169580T" xr:uid="{00000000-0004-0000-0000-0000CD010000}"/>
    <hyperlink ref="E473" location="A130154460W" display="A130154460W" xr:uid="{00000000-0004-0000-0000-0000CE010000}"/>
    <hyperlink ref="E474" location="A130139364R" display="A130139364R" xr:uid="{00000000-0004-0000-0000-0000CF010000}"/>
    <hyperlink ref="E475" location="A130169604X" display="A130169604X" xr:uid="{00000000-0004-0000-0000-0000D0010000}"/>
    <hyperlink ref="E476" location="A130154484R" display="A130154484R" xr:uid="{00000000-0004-0000-0000-0000D1010000}"/>
    <hyperlink ref="E477" location="A130139492J" display="A130139492J" xr:uid="{00000000-0004-0000-0000-0000D2010000}"/>
    <hyperlink ref="E478" location="A130169732T" display="A130169732T" xr:uid="{00000000-0004-0000-0000-0000D3010000}"/>
    <hyperlink ref="E479" location="A130154612W" display="A130154612W" xr:uid="{00000000-0004-0000-0000-0000D4010000}"/>
    <hyperlink ref="E480" location="A130139372R" display="A130139372R" xr:uid="{00000000-0004-0000-0000-0000D5010000}"/>
    <hyperlink ref="E481" location="A130169612X" display="A130169612X" xr:uid="{00000000-0004-0000-0000-0000D6010000}"/>
    <hyperlink ref="E482" location="A130154492R" display="A130154492R" xr:uid="{00000000-0004-0000-0000-0000D7010000}"/>
    <hyperlink ref="E483" location="A130139414A" display="A130139414A" xr:uid="{00000000-0004-0000-0000-0000D8010000}"/>
    <hyperlink ref="E484" location="A130169654W" display="A130169654W" xr:uid="{00000000-0004-0000-0000-0000D9010000}"/>
    <hyperlink ref="E485" location="A130154534A" display="A130154534A" xr:uid="{00000000-0004-0000-0000-0000DA010000}"/>
    <hyperlink ref="E486" location="A130139356R" display="A130139356R" xr:uid="{00000000-0004-0000-0000-0000DB010000}"/>
    <hyperlink ref="E487" location="A130169596K" display="A130169596K" xr:uid="{00000000-0004-0000-0000-0000DC010000}"/>
    <hyperlink ref="E488" location="A130154476R" display="A130154476R" xr:uid="{00000000-0004-0000-0000-0000DD010000}"/>
    <hyperlink ref="E489" location="A130139548J" display="A130139548J" xr:uid="{00000000-0004-0000-0000-0000DE010000}"/>
    <hyperlink ref="E490" location="A130169788C" display="A130169788C" xr:uid="{00000000-0004-0000-0000-0000DF010000}"/>
    <hyperlink ref="E491" location="A130154668J" display="A130154668J" xr:uid="{00000000-0004-0000-0000-0000E0010000}"/>
    <hyperlink ref="E492" location="A130139556J" display="A130139556J" xr:uid="{00000000-0004-0000-0000-0000E1010000}"/>
    <hyperlink ref="E493" location="A130169796C" display="A130169796C" xr:uid="{00000000-0004-0000-0000-0000E2010000}"/>
    <hyperlink ref="E494" location="A130154676J" display="A130154676J" xr:uid="{00000000-0004-0000-0000-0000E3010000}"/>
    <hyperlink ref="E495" location="A130139388J" display="A130139388J" xr:uid="{00000000-0004-0000-0000-0000E4010000}"/>
    <hyperlink ref="E496" location="A130169628T" display="A130169628T" xr:uid="{00000000-0004-0000-0000-0000E5010000}"/>
    <hyperlink ref="E497" location="A130154508W" display="A130154508W" xr:uid="{00000000-0004-0000-0000-0000E6010000}"/>
    <hyperlink ref="E498" location="A130139348R" display="A130139348R" xr:uid="{00000000-0004-0000-0000-0000E7010000}"/>
    <hyperlink ref="E499" location="A130169588K" display="A130169588K" xr:uid="{00000000-0004-0000-0000-0000E8010000}"/>
    <hyperlink ref="E500" location="A130154468R" display="A130154468R" xr:uid="{00000000-0004-0000-0000-0000E9010000}"/>
    <hyperlink ref="E501" location="A130139436R" display="A130139436R" xr:uid="{00000000-0004-0000-0000-0000EA010000}"/>
    <hyperlink ref="E502" location="A130169676K" display="A130169676K" xr:uid="{00000000-0004-0000-0000-0000EB010000}"/>
    <hyperlink ref="E503" location="A130154556R" display="A130154556R" xr:uid="{00000000-0004-0000-0000-0000EC010000}"/>
    <hyperlink ref="E504" location="A130139380R" display="A130139380R" xr:uid="{00000000-0004-0000-0000-0000ED010000}"/>
    <hyperlink ref="E505" location="A130169620X" display="A130169620X" xr:uid="{00000000-0004-0000-0000-0000EE010000}"/>
    <hyperlink ref="E506" location="A130154500C" display="A130154500C" xr:uid="{00000000-0004-0000-0000-0000EF010000}"/>
    <hyperlink ref="E507" location="A130139444R" display="A130139444R" xr:uid="{00000000-0004-0000-0000-0000F0010000}"/>
    <hyperlink ref="E508" location="A130169684K" display="A130169684K" xr:uid="{00000000-0004-0000-0000-0000F1010000}"/>
    <hyperlink ref="E509" location="A130154564R" display="A130154564R" xr:uid="{00000000-0004-0000-0000-0000F2010000}"/>
    <hyperlink ref="E510" location="A130139396J" display="A130139396J" xr:uid="{00000000-0004-0000-0000-0000F3010000}"/>
    <hyperlink ref="E511" location="A130169636T" display="A130169636T" xr:uid="{00000000-0004-0000-0000-0000F4010000}"/>
    <hyperlink ref="E512" location="A130154516W" display="A130154516W" xr:uid="{00000000-0004-0000-0000-0000F5010000}"/>
    <hyperlink ref="E513" location="A130139452R" display="A130139452R" xr:uid="{00000000-0004-0000-0000-0000F6010000}"/>
    <hyperlink ref="E514" location="A130169692K" display="A130169692K" xr:uid="{00000000-0004-0000-0000-0000F7010000}"/>
    <hyperlink ref="E515" location="A130154572R" display="A130154572R" xr:uid="{00000000-0004-0000-0000-0000F8010000}"/>
    <hyperlink ref="E516" location="A130139508R" display="A130139508R" xr:uid="{00000000-0004-0000-0000-0000F9010000}"/>
    <hyperlink ref="E517" location="A130169748K" display="A130169748K" xr:uid="{00000000-0004-0000-0000-0000FA010000}"/>
    <hyperlink ref="E518" location="A130154628R" display="A130154628R" xr:uid="{00000000-0004-0000-0000-0000FB010000}"/>
    <hyperlink ref="E519" location="A130139460R" display="A130139460R" xr:uid="{00000000-0004-0000-0000-0000FC010000}"/>
    <hyperlink ref="E520" location="A130169700X" display="A130169700X" xr:uid="{00000000-0004-0000-0000-0000FD010000}"/>
    <hyperlink ref="E521" location="A130154580R" display="A130154580R" xr:uid="{00000000-0004-0000-0000-0000FE010000}"/>
    <hyperlink ref="E522" location="A130139404W" display="A130139404W" xr:uid="{00000000-0004-0000-0000-0000FF010000}"/>
    <hyperlink ref="E523" location="A130169644T" display="A130169644T" xr:uid="{00000000-0004-0000-0000-000000020000}"/>
    <hyperlink ref="E524" location="A130154524W" display="A130154524W" xr:uid="{00000000-0004-0000-0000-000001020000}"/>
    <hyperlink ref="E525" location="A130139564J" display="A130139564J" xr:uid="{00000000-0004-0000-0000-000002020000}"/>
    <hyperlink ref="E526" location="A130169804T" display="A130169804T" xr:uid="{00000000-0004-0000-0000-000003020000}"/>
    <hyperlink ref="E527" location="A130154684J" display="A130154684J" xr:uid="{00000000-0004-0000-0000-000004020000}"/>
    <hyperlink ref="E528" location="A130139516R" display="A130139516R" xr:uid="{00000000-0004-0000-0000-000005020000}"/>
    <hyperlink ref="E529" location="A130169756K" display="A130169756K" xr:uid="{00000000-0004-0000-0000-000006020000}"/>
    <hyperlink ref="E530" location="A130154636R" display="A130154636R" xr:uid="{00000000-0004-0000-0000-000007020000}"/>
    <hyperlink ref="E531" location="A130139524R" display="A130139524R" xr:uid="{00000000-0004-0000-0000-000008020000}"/>
    <hyperlink ref="E532" location="A130169764K" display="A130169764K" xr:uid="{00000000-0004-0000-0000-000009020000}"/>
    <hyperlink ref="E533" location="A130154644R" display="A130154644R" xr:uid="{00000000-0004-0000-0000-00000A020000}"/>
    <hyperlink ref="E534" location="A130139612R" display="A130139612R" xr:uid="{00000000-0004-0000-0000-00000B020000}"/>
    <hyperlink ref="E535" location="A130169852K" display="A130169852K" xr:uid="{00000000-0004-0000-0000-00000C020000}"/>
    <hyperlink ref="E536" location="A130154732R" display="A130154732R" xr:uid="{00000000-0004-0000-0000-00000D020000}"/>
    <hyperlink ref="E537" location="A130131940F" display="A130131940F" xr:uid="{00000000-0004-0000-0000-00000E020000}"/>
    <hyperlink ref="E538" location="A130162180C" display="A130162180C" xr:uid="{00000000-0004-0000-0000-00000F020000}"/>
    <hyperlink ref="E539" location="A130147060C" display="A130147060C" xr:uid="{00000000-0004-0000-0000-000010020000}"/>
    <hyperlink ref="E540" location="A130132012J" display="A130132012J" xr:uid="{00000000-0004-0000-0000-000011020000}"/>
    <hyperlink ref="E541" location="A130162252C" display="A130162252C" xr:uid="{00000000-0004-0000-0000-000012020000}"/>
    <hyperlink ref="E542" location="A130147132C" display="A130147132C" xr:uid="{00000000-0004-0000-0000-000013020000}"/>
    <hyperlink ref="E543" location="A130131908F" display="A130131908F" xr:uid="{00000000-0004-0000-0000-000014020000}"/>
    <hyperlink ref="E544" location="A130162148C" display="A130162148C" xr:uid="{00000000-0004-0000-0000-000015020000}"/>
    <hyperlink ref="E545" location="A130147028C" display="A130147028C" xr:uid="{00000000-0004-0000-0000-000016020000}"/>
    <hyperlink ref="E546" location="A130132020J" display="A130132020J" xr:uid="{00000000-0004-0000-0000-000017020000}"/>
    <hyperlink ref="E547" location="A130162260C" display="A130162260C" xr:uid="{00000000-0004-0000-0000-000018020000}"/>
    <hyperlink ref="E548" location="A130147140C" display="A130147140C" xr:uid="{00000000-0004-0000-0000-000019020000}"/>
    <hyperlink ref="E549" location="A130132028A" display="A130132028A" xr:uid="{00000000-0004-0000-0000-00001A020000}"/>
    <hyperlink ref="E550" location="A130162268W" display="A130162268W" xr:uid="{00000000-0004-0000-0000-00001B020000}"/>
    <hyperlink ref="E551" location="A130147148W" display="A130147148W" xr:uid="{00000000-0004-0000-0000-00001C020000}"/>
    <hyperlink ref="E552" location="A130131916F" display="A130131916F" xr:uid="{00000000-0004-0000-0000-00001D020000}"/>
    <hyperlink ref="E553" location="A130162156C" display="A130162156C" xr:uid="{00000000-0004-0000-0000-00001E020000}"/>
    <hyperlink ref="E554" location="A130147036C" display="A130147036C" xr:uid="{00000000-0004-0000-0000-00001F020000}"/>
    <hyperlink ref="E555" location="A130131924F" display="A130131924F" xr:uid="{00000000-0004-0000-0000-000020020000}"/>
    <hyperlink ref="E556" location="A130162164C" display="A130162164C" xr:uid="{00000000-0004-0000-0000-000021020000}"/>
    <hyperlink ref="E557" location="A130147044C" display="A130147044C" xr:uid="{00000000-0004-0000-0000-000022020000}"/>
    <hyperlink ref="E558" location="A130131972X" display="A130131972X" xr:uid="{00000000-0004-0000-0000-000023020000}"/>
    <hyperlink ref="E559" location="A130162212K" display="A130162212K" xr:uid="{00000000-0004-0000-0000-000024020000}"/>
    <hyperlink ref="E560" location="A130147092W" display="A130147092W" xr:uid="{00000000-0004-0000-0000-000025020000}"/>
    <hyperlink ref="E561" location="A130131860F" display="A130131860F" xr:uid="{00000000-0004-0000-0000-000026020000}"/>
    <hyperlink ref="E562" location="A130162100T" display="A130162100T" xr:uid="{00000000-0004-0000-0000-000027020000}"/>
    <hyperlink ref="E563" location="A130146980A" display="A130146980A" xr:uid="{00000000-0004-0000-0000-000028020000}"/>
    <hyperlink ref="E564" location="A130132036A" display="A130132036A" xr:uid="{00000000-0004-0000-0000-000029020000}"/>
    <hyperlink ref="E565" location="A130162276W" display="A130162276W" xr:uid="{00000000-0004-0000-0000-00002A020000}"/>
    <hyperlink ref="E566" location="A130147156W" display="A130147156W" xr:uid="{00000000-0004-0000-0000-00002B020000}"/>
    <hyperlink ref="E567" location="A130131980X" display="A130131980X" xr:uid="{00000000-0004-0000-0000-00002C020000}"/>
    <hyperlink ref="E568" location="A130162220K" display="A130162220K" xr:uid="{00000000-0004-0000-0000-00002D020000}"/>
    <hyperlink ref="E569" location="A130147100K" display="A130147100K" xr:uid="{00000000-0004-0000-0000-00002E020000}"/>
    <hyperlink ref="E570" location="A130132044A" display="A130132044A" xr:uid="{00000000-0004-0000-0000-00002F020000}"/>
    <hyperlink ref="E571" location="A130162284W" display="A130162284W" xr:uid="{00000000-0004-0000-0000-000030020000}"/>
    <hyperlink ref="E572" location="A130147164W" display="A130147164W" xr:uid="{00000000-0004-0000-0000-000031020000}"/>
    <hyperlink ref="E573" location="A130131868X" display="A130131868X" xr:uid="{00000000-0004-0000-0000-000032020000}"/>
    <hyperlink ref="E574" location="A130162108K" display="A130162108K" xr:uid="{00000000-0004-0000-0000-000033020000}"/>
    <hyperlink ref="E575" location="A130146988V" display="A130146988V" xr:uid="{00000000-0004-0000-0000-000034020000}"/>
    <hyperlink ref="E576" location="A130131780F" display="A130131780F" xr:uid="{00000000-0004-0000-0000-000035020000}"/>
    <hyperlink ref="E577" location="A130162020T" display="A130162020T" xr:uid="{00000000-0004-0000-0000-000036020000}"/>
    <hyperlink ref="E578" location="A130146900R" display="A130146900R" xr:uid="{00000000-0004-0000-0000-000037020000}"/>
    <hyperlink ref="E579" location="A130131804L" display="A130131804L" xr:uid="{00000000-0004-0000-0000-000038020000}"/>
    <hyperlink ref="E580" location="A130162044K" display="A130162044K" xr:uid="{00000000-0004-0000-0000-000039020000}"/>
    <hyperlink ref="E581" location="A130146924J" display="A130146924J" xr:uid="{00000000-0004-0000-0000-00003A020000}"/>
    <hyperlink ref="E582" location="A130131932F" display="A130131932F" xr:uid="{00000000-0004-0000-0000-00003B020000}"/>
    <hyperlink ref="E583" location="A130162172C" display="A130162172C" xr:uid="{00000000-0004-0000-0000-00003C020000}"/>
    <hyperlink ref="E584" location="A130147052C" display="A130147052C" xr:uid="{00000000-0004-0000-0000-00003D020000}"/>
    <hyperlink ref="E585" location="A130131812L" display="A130131812L" xr:uid="{00000000-0004-0000-0000-00003E020000}"/>
    <hyperlink ref="E586" location="A130162052K" display="A130162052K" xr:uid="{00000000-0004-0000-0000-00003F020000}"/>
    <hyperlink ref="E587" location="A130146932J" display="A130146932J" xr:uid="{00000000-0004-0000-0000-000040020000}"/>
    <hyperlink ref="E588" location="A130131854K" display="A130131854K" xr:uid="{00000000-0004-0000-0000-000041020000}"/>
    <hyperlink ref="E589" location="A130162094J" display="A130162094J" xr:uid="{00000000-0004-0000-0000-000042020000}"/>
    <hyperlink ref="E590" location="A130146974F" display="A130146974F" xr:uid="{00000000-0004-0000-0000-000043020000}"/>
    <hyperlink ref="E591" location="A130131796X" display="A130131796X" xr:uid="{00000000-0004-0000-0000-000044020000}"/>
    <hyperlink ref="E592" location="A130162036K" display="A130162036K" xr:uid="{00000000-0004-0000-0000-000045020000}"/>
    <hyperlink ref="E593" location="A130146916J" display="A130146916J" xr:uid="{00000000-0004-0000-0000-000046020000}"/>
    <hyperlink ref="E594" location="A130131988T" display="A130131988T" xr:uid="{00000000-0004-0000-0000-000047020000}"/>
    <hyperlink ref="E595" location="A130162228C" display="A130162228C" xr:uid="{00000000-0004-0000-0000-000048020000}"/>
    <hyperlink ref="E596" location="A130147108C" display="A130147108C" xr:uid="{00000000-0004-0000-0000-000049020000}"/>
    <hyperlink ref="E597" location="A130131996T" display="A130131996T" xr:uid="{00000000-0004-0000-0000-00004A020000}"/>
    <hyperlink ref="E598" location="A130162236C" display="A130162236C" xr:uid="{00000000-0004-0000-0000-00004B020000}"/>
    <hyperlink ref="E599" location="A130147116C" display="A130147116C" xr:uid="{00000000-0004-0000-0000-00004C020000}"/>
    <hyperlink ref="E600" location="A130131828F" display="A130131828F" xr:uid="{00000000-0004-0000-0000-00004D020000}"/>
    <hyperlink ref="E601" location="A130162068C" display="A130162068C" xr:uid="{00000000-0004-0000-0000-00004E020000}"/>
    <hyperlink ref="E602" location="A130146948A" display="A130146948A" xr:uid="{00000000-0004-0000-0000-00004F020000}"/>
    <hyperlink ref="E603" location="A130131788X" display="A130131788X" xr:uid="{00000000-0004-0000-0000-000050020000}"/>
    <hyperlink ref="E604" location="A130162028K" display="A130162028K" xr:uid="{00000000-0004-0000-0000-000051020000}"/>
    <hyperlink ref="E605" location="A130146908J" display="A130146908J" xr:uid="{00000000-0004-0000-0000-000052020000}"/>
    <hyperlink ref="E606" location="A130131876X" display="A130131876X" xr:uid="{00000000-0004-0000-0000-000053020000}"/>
    <hyperlink ref="E607" location="A130162116K" display="A130162116K" xr:uid="{00000000-0004-0000-0000-000054020000}"/>
    <hyperlink ref="E608" location="A130146996V" display="A130146996V" xr:uid="{00000000-0004-0000-0000-000055020000}"/>
    <hyperlink ref="E609" location="A130131820L" display="A130131820L" xr:uid="{00000000-0004-0000-0000-000056020000}"/>
    <hyperlink ref="E610" location="A130162060K" display="A130162060K" xr:uid="{00000000-0004-0000-0000-000057020000}"/>
    <hyperlink ref="E611" location="A130146940J" display="A130146940J" xr:uid="{00000000-0004-0000-0000-000058020000}"/>
    <hyperlink ref="E612" location="A130131884X" display="A130131884X" xr:uid="{00000000-0004-0000-0000-000059020000}"/>
    <hyperlink ref="E613" location="A130162124K" display="A130162124K" xr:uid="{00000000-0004-0000-0000-00005A020000}"/>
    <hyperlink ref="E614" location="A130147004K" display="A130147004K" xr:uid="{00000000-0004-0000-0000-00005B020000}"/>
    <hyperlink ref="E615" location="A130131836F" display="A130131836F" xr:uid="{00000000-0004-0000-0000-00005C020000}"/>
    <hyperlink ref="E616" location="A130162076C" display="A130162076C" xr:uid="{00000000-0004-0000-0000-00005D020000}"/>
    <hyperlink ref="E617" location="A130146956A" display="A130146956A" xr:uid="{00000000-0004-0000-0000-00005E020000}"/>
    <hyperlink ref="E618" location="A130131892X" display="A130131892X" xr:uid="{00000000-0004-0000-0000-00005F020000}"/>
    <hyperlink ref="E619" location="A130162132K" display="A130162132K" xr:uid="{00000000-0004-0000-0000-000060020000}"/>
    <hyperlink ref="E620" location="A130147012K" display="A130147012K" xr:uid="{00000000-0004-0000-0000-000061020000}"/>
    <hyperlink ref="E621" location="A130131948X" display="A130131948X" xr:uid="{00000000-0004-0000-0000-000062020000}"/>
    <hyperlink ref="E622" location="A130162188W" display="A130162188W" xr:uid="{00000000-0004-0000-0000-000063020000}"/>
    <hyperlink ref="E623" location="A130147068W" display="A130147068W" xr:uid="{00000000-0004-0000-0000-000064020000}"/>
    <hyperlink ref="E624" location="A130131900L" display="A130131900L" xr:uid="{00000000-0004-0000-0000-000065020000}"/>
    <hyperlink ref="E625" location="A130162140K" display="A130162140K" xr:uid="{00000000-0004-0000-0000-000066020000}"/>
    <hyperlink ref="E626" location="A130147020K" display="A130147020K" xr:uid="{00000000-0004-0000-0000-000067020000}"/>
    <hyperlink ref="E627" location="A130131844F" display="A130131844F" xr:uid="{00000000-0004-0000-0000-000068020000}"/>
    <hyperlink ref="E628" location="A130162084C" display="A130162084C" xr:uid="{00000000-0004-0000-0000-000069020000}"/>
    <hyperlink ref="E629" location="A130146964A" display="A130146964A" xr:uid="{00000000-0004-0000-0000-00006A020000}"/>
    <hyperlink ref="E630" location="A130132004J" display="A130132004J" xr:uid="{00000000-0004-0000-0000-00006B020000}"/>
    <hyperlink ref="E631" location="A130162244C" display="A130162244C" xr:uid="{00000000-0004-0000-0000-00006C020000}"/>
    <hyperlink ref="E632" location="A130147124C" display="A130147124C" xr:uid="{00000000-0004-0000-0000-00006D020000}"/>
    <hyperlink ref="E633" location="A130131956X" display="A130131956X" xr:uid="{00000000-0004-0000-0000-00006E020000}"/>
    <hyperlink ref="E634" location="A130162196W" display="A130162196W" xr:uid="{00000000-0004-0000-0000-00006F020000}"/>
    <hyperlink ref="E635" location="A130147076W" display="A130147076W" xr:uid="{00000000-0004-0000-0000-000070020000}"/>
    <hyperlink ref="E636" location="A130131964X" display="A130131964X" xr:uid="{00000000-0004-0000-0000-000071020000}"/>
    <hyperlink ref="E637" location="A130162204K" display="A130162204K" xr:uid="{00000000-0004-0000-0000-000072020000}"/>
    <hyperlink ref="E638" location="A130147084W" display="A130147084W" xr:uid="{00000000-0004-0000-0000-000073020000}"/>
    <hyperlink ref="E639" location="A130132052A" display="A130132052A" xr:uid="{00000000-0004-0000-0000-000074020000}"/>
    <hyperlink ref="E640" location="A130162292W" display="A130162292W" xr:uid="{00000000-0004-0000-0000-000075020000}"/>
    <hyperlink ref="E641" location="A130147172W" display="A130147172W" xr:uid="{00000000-0004-0000-0000-000076020000}"/>
    <hyperlink ref="E642" location="A130128580C" display="A130128580C" xr:uid="{00000000-0004-0000-0000-000077020000}"/>
    <hyperlink ref="E643" location="A130158820L" display="A130158820L" xr:uid="{00000000-0004-0000-0000-000078020000}"/>
    <hyperlink ref="E644" location="A130143700T" display="A130143700T" xr:uid="{00000000-0004-0000-0000-000079020000}"/>
    <hyperlink ref="E645" location="A130128652C" display="A130128652C" xr:uid="{00000000-0004-0000-0000-00007A020000}"/>
    <hyperlink ref="E646" location="A130158892X" display="A130158892X" xr:uid="{00000000-0004-0000-0000-00007B020000}"/>
    <hyperlink ref="E647" location="A130143772C" display="A130143772C" xr:uid="{00000000-0004-0000-0000-00007C020000}"/>
    <hyperlink ref="E648" location="A130128548C" display="A130128548C" xr:uid="{00000000-0004-0000-0000-00007D020000}"/>
    <hyperlink ref="E649" location="A130158788X" display="A130158788X" xr:uid="{00000000-0004-0000-0000-00007E020000}"/>
    <hyperlink ref="E650" location="A130143668C" display="A130143668C" xr:uid="{00000000-0004-0000-0000-00007F020000}"/>
    <hyperlink ref="E651" location="A130128660C" display="A130128660C" xr:uid="{00000000-0004-0000-0000-000080020000}"/>
    <hyperlink ref="E652" location="A130158900L" display="A130158900L" xr:uid="{00000000-0004-0000-0000-000081020000}"/>
    <hyperlink ref="E653" location="A130143780C" display="A130143780C" xr:uid="{00000000-0004-0000-0000-000082020000}"/>
    <hyperlink ref="E654" location="A130128668W" display="A130128668W" xr:uid="{00000000-0004-0000-0000-000083020000}"/>
    <hyperlink ref="E655" location="A130158908F" display="A130158908F" xr:uid="{00000000-0004-0000-0000-000084020000}"/>
    <hyperlink ref="E656" location="A130143788W" display="A130143788W" xr:uid="{00000000-0004-0000-0000-000085020000}"/>
    <hyperlink ref="E657" location="A130128556C" display="A130128556C" xr:uid="{00000000-0004-0000-0000-000086020000}"/>
    <hyperlink ref="E658" location="A130158796X" display="A130158796X" xr:uid="{00000000-0004-0000-0000-000087020000}"/>
    <hyperlink ref="E659" location="A130143676C" display="A130143676C" xr:uid="{00000000-0004-0000-0000-000088020000}"/>
    <hyperlink ref="E660" location="A130128564C" display="A130128564C" xr:uid="{00000000-0004-0000-0000-000089020000}"/>
    <hyperlink ref="E661" location="A130158804L" display="A130158804L" xr:uid="{00000000-0004-0000-0000-00008A020000}"/>
    <hyperlink ref="E662" location="A130143684C" display="A130143684C" xr:uid="{00000000-0004-0000-0000-00008B020000}"/>
    <hyperlink ref="E663" location="A130128612K" display="A130128612K" xr:uid="{00000000-0004-0000-0000-00008C020000}"/>
    <hyperlink ref="E664" location="A130158852F" display="A130158852F" xr:uid="{00000000-0004-0000-0000-00008D020000}"/>
    <hyperlink ref="E665" location="A130143732K" display="A130143732K" xr:uid="{00000000-0004-0000-0000-00008E020000}"/>
    <hyperlink ref="E666" location="A130128500T" display="A130128500T" xr:uid="{00000000-0004-0000-0000-00008F020000}"/>
    <hyperlink ref="E667" location="A130158740L" display="A130158740L" xr:uid="{00000000-0004-0000-0000-000090020000}"/>
    <hyperlink ref="E668" location="A130143620T" display="A130143620T" xr:uid="{00000000-0004-0000-0000-000091020000}"/>
    <hyperlink ref="E669" location="A130128676W" display="A130128676W" xr:uid="{00000000-0004-0000-0000-000092020000}"/>
    <hyperlink ref="E670" location="A130158916F" display="A130158916F" xr:uid="{00000000-0004-0000-0000-000093020000}"/>
    <hyperlink ref="E671" location="A130143796W" display="A130143796W" xr:uid="{00000000-0004-0000-0000-000094020000}"/>
    <hyperlink ref="E672" location="A130128620K" display="A130128620K" xr:uid="{00000000-0004-0000-0000-000095020000}"/>
    <hyperlink ref="E673" location="A130158860F" display="A130158860F" xr:uid="{00000000-0004-0000-0000-000096020000}"/>
    <hyperlink ref="E674" location="A130143740K" display="A130143740K" xr:uid="{00000000-0004-0000-0000-000097020000}"/>
    <hyperlink ref="E675" location="A130128684W" display="A130128684W" xr:uid="{00000000-0004-0000-0000-000098020000}"/>
    <hyperlink ref="E676" location="A130158924F" display="A130158924F" xr:uid="{00000000-0004-0000-0000-000099020000}"/>
    <hyperlink ref="E677" location="A130143804K" display="A130143804K" xr:uid="{00000000-0004-0000-0000-00009A020000}"/>
    <hyperlink ref="E678" location="A130128508K" display="A130128508K" xr:uid="{00000000-0004-0000-0000-00009B020000}"/>
    <hyperlink ref="E679" location="A130158748F" display="A130158748F" xr:uid="{00000000-0004-0000-0000-00009C020000}"/>
    <hyperlink ref="E680" location="A130143628K" display="A130143628K" xr:uid="{00000000-0004-0000-0000-00009D020000}"/>
    <hyperlink ref="E681" location="A130128420T" display="A130128420T" xr:uid="{00000000-0004-0000-0000-00009E020000}"/>
    <hyperlink ref="E682" location="A130158660L" display="A130158660L" xr:uid="{00000000-0004-0000-0000-00009F020000}"/>
    <hyperlink ref="E683" location="A130143540T" display="A130143540T" xr:uid="{00000000-0004-0000-0000-0000A0020000}"/>
    <hyperlink ref="E684" location="A130128444K" display="A130128444K" xr:uid="{00000000-0004-0000-0000-0000A1020000}"/>
    <hyperlink ref="E685" location="A130158684F" display="A130158684F" xr:uid="{00000000-0004-0000-0000-0000A2020000}"/>
    <hyperlink ref="E686" location="A130143564K" display="A130143564K" xr:uid="{00000000-0004-0000-0000-0000A3020000}"/>
    <hyperlink ref="E687" location="A130128572C" display="A130128572C" xr:uid="{00000000-0004-0000-0000-0000A4020000}"/>
    <hyperlink ref="E688" location="A130158812L" display="A130158812L" xr:uid="{00000000-0004-0000-0000-0000A5020000}"/>
    <hyperlink ref="E689" location="A130143692C" display="A130143692C" xr:uid="{00000000-0004-0000-0000-0000A6020000}"/>
    <hyperlink ref="E690" location="A130128452K" display="A130128452K" xr:uid="{00000000-0004-0000-0000-0000A7020000}"/>
    <hyperlink ref="E691" location="A130158692F" display="A130158692F" xr:uid="{00000000-0004-0000-0000-0000A8020000}"/>
    <hyperlink ref="E692" location="A130143572K" display="A130143572K" xr:uid="{00000000-0004-0000-0000-0000A9020000}"/>
    <hyperlink ref="E693" location="A130128494J" display="A130128494J" xr:uid="{00000000-0004-0000-0000-0000AA020000}"/>
    <hyperlink ref="E694" location="A130158734T" display="A130158734T" xr:uid="{00000000-0004-0000-0000-0000AB020000}"/>
    <hyperlink ref="E695" location="A130143614W" display="A130143614W" xr:uid="{00000000-0004-0000-0000-0000AC020000}"/>
    <hyperlink ref="E696" location="A130128436K" display="A130128436K" xr:uid="{00000000-0004-0000-0000-0000AD020000}"/>
    <hyperlink ref="E697" location="A130158676F" display="A130158676F" xr:uid="{00000000-0004-0000-0000-0000AE020000}"/>
    <hyperlink ref="E698" location="A130143556K" display="A130143556K" xr:uid="{00000000-0004-0000-0000-0000AF020000}"/>
    <hyperlink ref="E699" location="A130128628C" display="A130128628C" xr:uid="{00000000-0004-0000-0000-0000B0020000}"/>
    <hyperlink ref="E700" location="A130158868X" display="A130158868X" xr:uid="{00000000-0004-0000-0000-0000B1020000}"/>
    <hyperlink ref="E701" location="A130143748C" display="A130143748C" xr:uid="{00000000-0004-0000-0000-0000B2020000}"/>
    <hyperlink ref="E702" location="A130128636C" display="A130128636C" xr:uid="{00000000-0004-0000-0000-0000B3020000}"/>
    <hyperlink ref="E703" location="A130158876X" display="A130158876X" xr:uid="{00000000-0004-0000-0000-0000B4020000}"/>
    <hyperlink ref="E704" location="A130143756C" display="A130143756C" xr:uid="{00000000-0004-0000-0000-0000B5020000}"/>
    <hyperlink ref="E705" location="A130128468C" display="A130128468C" xr:uid="{00000000-0004-0000-0000-0000B6020000}"/>
    <hyperlink ref="E706" location="A130158708L" display="A130158708L" xr:uid="{00000000-0004-0000-0000-0000B7020000}"/>
    <hyperlink ref="E707" location="A130143588C" display="A130143588C" xr:uid="{00000000-0004-0000-0000-0000B8020000}"/>
    <hyperlink ref="E708" location="A130128428K" display="A130128428K" xr:uid="{00000000-0004-0000-0000-0000B9020000}"/>
    <hyperlink ref="E709" location="A130158668F" display="A130158668F" xr:uid="{00000000-0004-0000-0000-0000BA020000}"/>
    <hyperlink ref="E710" location="A130143548K" display="A130143548K" xr:uid="{00000000-0004-0000-0000-0000BB020000}"/>
    <hyperlink ref="E711" location="A130128516K" display="A130128516K" xr:uid="{00000000-0004-0000-0000-0000BC020000}"/>
    <hyperlink ref="E712" location="A130158756F" display="A130158756F" xr:uid="{00000000-0004-0000-0000-0000BD020000}"/>
    <hyperlink ref="E713" location="A130143636K" display="A130143636K" xr:uid="{00000000-0004-0000-0000-0000BE020000}"/>
    <hyperlink ref="E714" location="A130128460K" display="A130128460K" xr:uid="{00000000-0004-0000-0000-0000BF020000}"/>
    <hyperlink ref="E715" location="A130158700V" display="A130158700V" xr:uid="{00000000-0004-0000-0000-0000C0020000}"/>
    <hyperlink ref="E716" location="A130143580K" display="A130143580K" xr:uid="{00000000-0004-0000-0000-0000C1020000}"/>
    <hyperlink ref="E717" location="A130128524K" display="A130128524K" xr:uid="{00000000-0004-0000-0000-0000C2020000}"/>
    <hyperlink ref="E718" location="A130158764F" display="A130158764F" xr:uid="{00000000-0004-0000-0000-0000C3020000}"/>
    <hyperlink ref="E719" location="A130143644K" display="A130143644K" xr:uid="{00000000-0004-0000-0000-0000C4020000}"/>
    <hyperlink ref="E720" location="A130128476C" display="A130128476C" xr:uid="{00000000-0004-0000-0000-0000C5020000}"/>
    <hyperlink ref="E721" location="A130158716L" display="A130158716L" xr:uid="{00000000-0004-0000-0000-0000C6020000}"/>
    <hyperlink ref="E722" location="A130143596C" display="A130143596C" xr:uid="{00000000-0004-0000-0000-0000C7020000}"/>
    <hyperlink ref="E723" location="A130128532K" display="A130128532K" xr:uid="{00000000-0004-0000-0000-0000C8020000}"/>
    <hyperlink ref="E724" location="A130158772F" display="A130158772F" xr:uid="{00000000-0004-0000-0000-0000C9020000}"/>
    <hyperlink ref="E725" location="A130143652K" display="A130143652K" xr:uid="{00000000-0004-0000-0000-0000CA020000}"/>
    <hyperlink ref="E726" location="A130128588W" display="A130128588W" xr:uid="{00000000-0004-0000-0000-0000CB020000}"/>
    <hyperlink ref="E727" location="A130158828F" display="A130158828F" xr:uid="{00000000-0004-0000-0000-0000CC020000}"/>
    <hyperlink ref="E728" location="A130143708K" display="A130143708K" xr:uid="{00000000-0004-0000-0000-0000CD020000}"/>
    <hyperlink ref="E729" location="A130128540K" display="A130128540K" xr:uid="{00000000-0004-0000-0000-0000CE020000}"/>
    <hyperlink ref="E730" location="A130158780F" display="A130158780F" xr:uid="{00000000-0004-0000-0000-0000CF020000}"/>
    <hyperlink ref="E731" location="A130143660K" display="A130143660K" xr:uid="{00000000-0004-0000-0000-0000D0020000}"/>
    <hyperlink ref="E732" location="A130128484C" display="A130128484C" xr:uid="{00000000-0004-0000-0000-0000D1020000}"/>
    <hyperlink ref="E733" location="A130158724L" display="A130158724L" xr:uid="{00000000-0004-0000-0000-0000D2020000}"/>
    <hyperlink ref="E734" location="A130143604T" display="A130143604T" xr:uid="{00000000-0004-0000-0000-0000D3020000}"/>
    <hyperlink ref="E735" location="A130128644C" display="A130128644C" xr:uid="{00000000-0004-0000-0000-0000D4020000}"/>
    <hyperlink ref="E736" location="A130158884X" display="A130158884X" xr:uid="{00000000-0004-0000-0000-0000D5020000}"/>
    <hyperlink ref="E737" location="A130143764C" display="A130143764C" xr:uid="{00000000-0004-0000-0000-0000D6020000}"/>
    <hyperlink ref="E738" location="A130128596W" display="A130128596W" xr:uid="{00000000-0004-0000-0000-0000D7020000}"/>
    <hyperlink ref="E739" location="A130158836F" display="A130158836F" xr:uid="{00000000-0004-0000-0000-0000D8020000}"/>
    <hyperlink ref="E740" location="A130143716K" display="A130143716K" xr:uid="{00000000-0004-0000-0000-0000D9020000}"/>
    <hyperlink ref="E741" location="A130128604K" display="A130128604K" xr:uid="{00000000-0004-0000-0000-0000DA020000}"/>
    <hyperlink ref="E742" location="A130158844F" display="A130158844F" xr:uid="{00000000-0004-0000-0000-0000DB020000}"/>
    <hyperlink ref="E743" location="A130143724K" display="A130143724K" xr:uid="{00000000-0004-0000-0000-0000DC020000}"/>
    <hyperlink ref="E744" location="A130128692W" display="A130128692W" xr:uid="{00000000-0004-0000-0000-0000DD020000}"/>
    <hyperlink ref="E745" location="A130158932F" display="A130158932F" xr:uid="{00000000-0004-0000-0000-0000DE020000}"/>
    <hyperlink ref="E746" location="A130143812K" display="A130143812K" xr:uid="{00000000-0004-0000-0000-0000DF020000}"/>
    <hyperlink ref="E747" location="A130127460T" display="A130127460T" xr:uid="{00000000-0004-0000-0000-0000E0020000}"/>
    <hyperlink ref="E748" location="A130157700A" display="A130157700A" xr:uid="{00000000-0004-0000-0000-0000E1020000}"/>
    <hyperlink ref="E749" location="A130142580T" display="A130142580T" xr:uid="{00000000-0004-0000-0000-0000E2020000}"/>
    <hyperlink ref="E750" location="A130127532T" display="A130127532T" xr:uid="{00000000-0004-0000-0000-0000E3020000}"/>
    <hyperlink ref="E751" location="A130157772L" display="A130157772L" xr:uid="{00000000-0004-0000-0000-0000E4020000}"/>
    <hyperlink ref="E752" location="A130142652T" display="A130142652T" xr:uid="{00000000-0004-0000-0000-0000E5020000}"/>
    <hyperlink ref="E753" location="A130127428T" display="A130127428T" xr:uid="{00000000-0004-0000-0000-0000E6020000}"/>
    <hyperlink ref="E754" location="A130157668L" display="A130157668L" xr:uid="{00000000-0004-0000-0000-0000E7020000}"/>
    <hyperlink ref="E755" location="A130142548T" display="A130142548T" xr:uid="{00000000-0004-0000-0000-0000E8020000}"/>
    <hyperlink ref="E756" location="A130127540T" display="A130127540T" xr:uid="{00000000-0004-0000-0000-0000E9020000}"/>
    <hyperlink ref="E757" location="A130157780L" display="A130157780L" xr:uid="{00000000-0004-0000-0000-0000EA020000}"/>
    <hyperlink ref="E758" location="A130142660T" display="A130142660T" xr:uid="{00000000-0004-0000-0000-0000EB020000}"/>
    <hyperlink ref="E759" location="A130127548K" display="A130127548K" xr:uid="{00000000-0004-0000-0000-0000EC020000}"/>
    <hyperlink ref="E760" location="A130157788F" display="A130157788F" xr:uid="{00000000-0004-0000-0000-0000ED020000}"/>
    <hyperlink ref="E761" location="A130142668K" display="A130142668K" xr:uid="{00000000-0004-0000-0000-0000EE020000}"/>
    <hyperlink ref="E762" location="A130127436T" display="A130127436T" xr:uid="{00000000-0004-0000-0000-0000EF020000}"/>
    <hyperlink ref="E763" location="A130157676L" display="A130157676L" xr:uid="{00000000-0004-0000-0000-0000F0020000}"/>
    <hyperlink ref="E764" location="A130142556T" display="A130142556T" xr:uid="{00000000-0004-0000-0000-0000F1020000}"/>
    <hyperlink ref="E765" location="A130127444T" display="A130127444T" xr:uid="{00000000-0004-0000-0000-0000F2020000}"/>
    <hyperlink ref="E766" location="A130157684L" display="A130157684L" xr:uid="{00000000-0004-0000-0000-0000F3020000}"/>
    <hyperlink ref="E767" location="A130142564T" display="A130142564T" xr:uid="{00000000-0004-0000-0000-0000F4020000}"/>
    <hyperlink ref="E768" location="A130127492K" display="A130127492K" xr:uid="{00000000-0004-0000-0000-0000F5020000}"/>
    <hyperlink ref="E769" location="A130157732V" display="A130157732V" xr:uid="{00000000-0004-0000-0000-0000F6020000}"/>
    <hyperlink ref="E770" location="A130142612X" display="A130142612X" xr:uid="{00000000-0004-0000-0000-0000F7020000}"/>
    <hyperlink ref="E771" location="A130127380T" display="A130127380T" xr:uid="{00000000-0004-0000-0000-0000F8020000}"/>
    <hyperlink ref="E772" location="A130157620A" display="A130157620A" xr:uid="{00000000-0004-0000-0000-0000F9020000}"/>
    <hyperlink ref="E773" location="A130142500F" display="A130142500F" xr:uid="{00000000-0004-0000-0000-0000FA020000}"/>
    <hyperlink ref="E774" location="A130127556K" display="A130127556K" xr:uid="{00000000-0004-0000-0000-0000FB020000}"/>
    <hyperlink ref="E775" location="A130157796F" display="A130157796F" xr:uid="{00000000-0004-0000-0000-0000FC020000}"/>
    <hyperlink ref="E776" location="A130142676K" display="A130142676K" xr:uid="{00000000-0004-0000-0000-0000FD020000}"/>
    <hyperlink ref="E777" location="A130127500X" display="A130127500X" xr:uid="{00000000-0004-0000-0000-0000FE020000}"/>
    <hyperlink ref="E778" location="A130157740V" display="A130157740V" xr:uid="{00000000-0004-0000-0000-0000FF020000}"/>
    <hyperlink ref="E779" location="A130142620X" display="A130142620X" xr:uid="{00000000-0004-0000-0000-000000030000}"/>
    <hyperlink ref="E780" location="A130127564K" display="A130127564K" xr:uid="{00000000-0004-0000-0000-000001030000}"/>
    <hyperlink ref="E781" location="A130157804V" display="A130157804V" xr:uid="{00000000-0004-0000-0000-000002030000}"/>
    <hyperlink ref="E782" location="A130142684K" display="A130142684K" xr:uid="{00000000-0004-0000-0000-000003030000}"/>
    <hyperlink ref="E783" location="A130127388K" display="A130127388K" xr:uid="{00000000-0004-0000-0000-000004030000}"/>
    <hyperlink ref="E784" location="A130157628V" display="A130157628V" xr:uid="{00000000-0004-0000-0000-000005030000}"/>
    <hyperlink ref="E785" location="A130142508X" display="A130142508X" xr:uid="{00000000-0004-0000-0000-000006030000}"/>
    <hyperlink ref="E786" location="A130127300F" display="A130127300F" xr:uid="{00000000-0004-0000-0000-000007030000}"/>
    <hyperlink ref="E787" location="A130157540A" display="A130157540A" xr:uid="{00000000-0004-0000-0000-000008030000}"/>
    <hyperlink ref="E788" location="A130142420F" display="A130142420F" xr:uid="{00000000-0004-0000-0000-000009030000}"/>
    <hyperlink ref="E789" location="A130127324X" display="A130127324X" xr:uid="{00000000-0004-0000-0000-00000A030000}"/>
    <hyperlink ref="E790" location="A130157564V" display="A130157564V" xr:uid="{00000000-0004-0000-0000-00000B030000}"/>
    <hyperlink ref="E791" location="A130142444X" display="A130142444X" xr:uid="{00000000-0004-0000-0000-00000C030000}"/>
    <hyperlink ref="E792" location="A130127452T" display="A130127452T" xr:uid="{00000000-0004-0000-0000-00000D030000}"/>
    <hyperlink ref="E793" location="A130157692L" display="A130157692L" xr:uid="{00000000-0004-0000-0000-00000E030000}"/>
    <hyperlink ref="E794" location="A130142572T" display="A130142572T" xr:uid="{00000000-0004-0000-0000-00000F030000}"/>
    <hyperlink ref="E795" location="A130127332X" display="A130127332X" xr:uid="{00000000-0004-0000-0000-000010030000}"/>
    <hyperlink ref="E796" location="A130157572V" display="A130157572V" xr:uid="{00000000-0004-0000-0000-000011030000}"/>
    <hyperlink ref="E797" location="A130142452X" display="A130142452X" xr:uid="{00000000-0004-0000-0000-000012030000}"/>
    <hyperlink ref="E798" location="A130127374W" display="A130127374W" xr:uid="{00000000-0004-0000-0000-000013030000}"/>
    <hyperlink ref="E799" location="A130157614F" display="A130157614F" xr:uid="{00000000-0004-0000-0000-000014030000}"/>
    <hyperlink ref="E800" location="A130142494W" display="A130142494W" xr:uid="{00000000-0004-0000-0000-000015030000}"/>
    <hyperlink ref="E801" location="A130127316X" display="A130127316X" xr:uid="{00000000-0004-0000-0000-000016030000}"/>
    <hyperlink ref="E802" location="A130157556V" display="A130157556V" xr:uid="{00000000-0004-0000-0000-000017030000}"/>
    <hyperlink ref="E803" location="A130142436X" display="A130142436X" xr:uid="{00000000-0004-0000-0000-000018030000}"/>
    <hyperlink ref="E804" location="A130127508T" display="A130127508T" xr:uid="{00000000-0004-0000-0000-000019030000}"/>
    <hyperlink ref="E805" location="A130157748L" display="A130157748L" xr:uid="{00000000-0004-0000-0000-00001A030000}"/>
    <hyperlink ref="E806" location="A130142628T" display="A130142628T" xr:uid="{00000000-0004-0000-0000-00001B030000}"/>
    <hyperlink ref="E807" location="A130127516T" display="A130127516T" xr:uid="{00000000-0004-0000-0000-00001C030000}"/>
    <hyperlink ref="E808" location="A130157756L" display="A130157756L" xr:uid="{00000000-0004-0000-0000-00001D030000}"/>
    <hyperlink ref="E809" location="A130142636T" display="A130142636T" xr:uid="{00000000-0004-0000-0000-00001E030000}"/>
    <hyperlink ref="E810" location="A130127348T" display="A130127348T" xr:uid="{00000000-0004-0000-0000-00001F030000}"/>
    <hyperlink ref="E811" location="A130157588L" display="A130157588L" xr:uid="{00000000-0004-0000-0000-000020030000}"/>
    <hyperlink ref="E812" location="A130142468T" display="A130142468T" xr:uid="{00000000-0004-0000-0000-000021030000}"/>
    <hyperlink ref="E813" location="A130127308X" display="A130127308X" xr:uid="{00000000-0004-0000-0000-000022030000}"/>
    <hyperlink ref="E814" location="A130157548V" display="A130157548V" xr:uid="{00000000-0004-0000-0000-000023030000}"/>
    <hyperlink ref="E815" location="A130142428X" display="A130142428X" xr:uid="{00000000-0004-0000-0000-000024030000}"/>
    <hyperlink ref="E816" location="A130127396K" display="A130127396K" xr:uid="{00000000-0004-0000-0000-000025030000}"/>
    <hyperlink ref="E817" location="A130157636V" display="A130157636V" xr:uid="{00000000-0004-0000-0000-000026030000}"/>
    <hyperlink ref="E818" location="A130142516X" display="A130142516X" xr:uid="{00000000-0004-0000-0000-000027030000}"/>
    <hyperlink ref="E819" location="A130127340X" display="A130127340X" xr:uid="{00000000-0004-0000-0000-000028030000}"/>
    <hyperlink ref="E820" location="A130157580V" display="A130157580V" xr:uid="{00000000-0004-0000-0000-000029030000}"/>
    <hyperlink ref="E821" location="A130142460X" display="A130142460X" xr:uid="{00000000-0004-0000-0000-00002A030000}"/>
    <hyperlink ref="E822" location="A130127404X" display="A130127404X" xr:uid="{00000000-0004-0000-0000-00002B030000}"/>
    <hyperlink ref="E823" location="A130157644V" display="A130157644V" xr:uid="{00000000-0004-0000-0000-00002C030000}"/>
    <hyperlink ref="E824" location="A130142524X" display="A130142524X" xr:uid="{00000000-0004-0000-0000-00002D030000}"/>
    <hyperlink ref="E825" location="A130127356T" display="A130127356T" xr:uid="{00000000-0004-0000-0000-00002E030000}"/>
    <hyperlink ref="E826" location="A130157596L" display="A130157596L" xr:uid="{00000000-0004-0000-0000-00002F030000}"/>
    <hyperlink ref="E827" location="A130142476T" display="A130142476T" xr:uid="{00000000-0004-0000-0000-000030030000}"/>
    <hyperlink ref="E828" location="A130127412X" display="A130127412X" xr:uid="{00000000-0004-0000-0000-000031030000}"/>
    <hyperlink ref="E829" location="A130157652V" display="A130157652V" xr:uid="{00000000-0004-0000-0000-000032030000}"/>
    <hyperlink ref="E830" location="A130142532X" display="A130142532X" xr:uid="{00000000-0004-0000-0000-000033030000}"/>
    <hyperlink ref="E831" location="A130127468K" display="A130127468K" xr:uid="{00000000-0004-0000-0000-000034030000}"/>
    <hyperlink ref="E832" location="A130157708V" display="A130157708V" xr:uid="{00000000-0004-0000-0000-000035030000}"/>
    <hyperlink ref="E833" location="A130142588K" display="A130142588K" xr:uid="{00000000-0004-0000-0000-000036030000}"/>
    <hyperlink ref="E834" location="A130127420X" display="A130127420X" xr:uid="{00000000-0004-0000-0000-000037030000}"/>
    <hyperlink ref="E835" location="A130157660V" display="A130157660V" xr:uid="{00000000-0004-0000-0000-000038030000}"/>
    <hyperlink ref="E836" location="A130142540X" display="A130142540X" xr:uid="{00000000-0004-0000-0000-000039030000}"/>
    <hyperlink ref="E837" location="A130127364T" display="A130127364T" xr:uid="{00000000-0004-0000-0000-00003A030000}"/>
    <hyperlink ref="E838" location="A130157604A" display="A130157604A" xr:uid="{00000000-0004-0000-0000-00003B030000}"/>
    <hyperlink ref="E839" location="A130142484T" display="A130142484T" xr:uid="{00000000-0004-0000-0000-00003C030000}"/>
    <hyperlink ref="E840" location="A130127524T" display="A130127524T" xr:uid="{00000000-0004-0000-0000-00003D030000}"/>
    <hyperlink ref="E841" location="A130157764L" display="A130157764L" xr:uid="{00000000-0004-0000-0000-00003E030000}"/>
    <hyperlink ref="E842" location="A130142644T" display="A130142644T" xr:uid="{00000000-0004-0000-0000-00003F030000}"/>
    <hyperlink ref="E843" location="A130127476K" display="A130127476K" xr:uid="{00000000-0004-0000-0000-000040030000}"/>
    <hyperlink ref="E844" location="A130157716V" display="A130157716V" xr:uid="{00000000-0004-0000-0000-000041030000}"/>
    <hyperlink ref="E845" location="A130142596K" display="A130142596K" xr:uid="{00000000-0004-0000-0000-000042030000}"/>
    <hyperlink ref="E846" location="A130127484K" display="A130127484K" xr:uid="{00000000-0004-0000-0000-000043030000}"/>
    <hyperlink ref="E847" location="A130157724V" display="A130157724V" xr:uid="{00000000-0004-0000-0000-000044030000}"/>
    <hyperlink ref="E848" location="A130142604X" display="A130142604X" xr:uid="{00000000-0004-0000-0000-000045030000}"/>
    <hyperlink ref="E849" location="A130127572K" display="A130127572K" xr:uid="{00000000-0004-0000-0000-000046030000}"/>
    <hyperlink ref="E850" location="A130157812V" display="A130157812V" xr:uid="{00000000-0004-0000-0000-000047030000}"/>
    <hyperlink ref="E851" location="A130142692K" display="A130142692K" xr:uid="{00000000-0004-0000-0000-000048030000}"/>
    <hyperlink ref="E852" location="A130128860W" display="A130128860W" xr:uid="{00000000-0004-0000-0000-000049030000}"/>
    <hyperlink ref="E853" location="A130159100J" display="A130159100J" xr:uid="{00000000-0004-0000-0000-00004A030000}"/>
    <hyperlink ref="E854" location="A130143980W" display="A130143980W" xr:uid="{00000000-0004-0000-0000-00004B030000}"/>
    <hyperlink ref="E855" location="A130128932W" display="A130128932W" xr:uid="{00000000-0004-0000-0000-00004C030000}"/>
    <hyperlink ref="E856" location="A130159172V" display="A130159172V" xr:uid="{00000000-0004-0000-0000-00004D030000}"/>
    <hyperlink ref="E857" location="A130144052X" display="A130144052X" xr:uid="{00000000-0004-0000-0000-00004E030000}"/>
    <hyperlink ref="E858" location="A130128828W" display="A130128828W" xr:uid="{00000000-0004-0000-0000-00004F030000}"/>
    <hyperlink ref="E859" location="A130159068V" display="A130159068V" xr:uid="{00000000-0004-0000-0000-000050030000}"/>
    <hyperlink ref="E860" location="A130143948W" display="A130143948W" xr:uid="{00000000-0004-0000-0000-000051030000}"/>
    <hyperlink ref="E861" location="A130128940W" display="A130128940W" xr:uid="{00000000-0004-0000-0000-000052030000}"/>
    <hyperlink ref="E862" location="A130159180V" display="A130159180V" xr:uid="{00000000-0004-0000-0000-000053030000}"/>
    <hyperlink ref="E863" location="A130144060X" display="A130144060X" xr:uid="{00000000-0004-0000-0000-000054030000}"/>
    <hyperlink ref="E864" location="A130128948R" display="A130128948R" xr:uid="{00000000-0004-0000-0000-000055030000}"/>
    <hyperlink ref="E865" location="A130159188L" display="A130159188L" xr:uid="{00000000-0004-0000-0000-000056030000}"/>
    <hyperlink ref="E866" location="A130144068T" display="A130144068T" xr:uid="{00000000-0004-0000-0000-000057030000}"/>
    <hyperlink ref="E867" location="A130128836W" display="A130128836W" xr:uid="{00000000-0004-0000-0000-000058030000}"/>
    <hyperlink ref="E868" location="A130159076V" display="A130159076V" xr:uid="{00000000-0004-0000-0000-000059030000}"/>
    <hyperlink ref="E869" location="A130143956W" display="A130143956W" xr:uid="{00000000-0004-0000-0000-00005A030000}"/>
    <hyperlink ref="E870" location="A130128844W" display="A130128844W" xr:uid="{00000000-0004-0000-0000-00005B030000}"/>
    <hyperlink ref="E871" location="A130159084V" display="A130159084V" xr:uid="{00000000-0004-0000-0000-00005C030000}"/>
    <hyperlink ref="E872" location="A130143964W" display="A130143964W" xr:uid="{00000000-0004-0000-0000-00005D030000}"/>
    <hyperlink ref="E873" location="A130128892R" display="A130128892R" xr:uid="{00000000-0004-0000-0000-00005E030000}"/>
    <hyperlink ref="E874" location="A130159132A" display="A130159132A" xr:uid="{00000000-0004-0000-0000-00005F030000}"/>
    <hyperlink ref="E875" location="A130144012F" display="A130144012F" xr:uid="{00000000-0004-0000-0000-000060030000}"/>
    <hyperlink ref="E876" location="A130128780W" display="A130128780W" xr:uid="{00000000-0004-0000-0000-000061030000}"/>
    <hyperlink ref="E877" location="A130159020J" display="A130159020J" xr:uid="{00000000-0004-0000-0000-000062030000}"/>
    <hyperlink ref="E878" location="A130143900K" display="A130143900K" xr:uid="{00000000-0004-0000-0000-000063030000}"/>
    <hyperlink ref="E879" location="A130128956R" display="A130128956R" xr:uid="{00000000-0004-0000-0000-000064030000}"/>
    <hyperlink ref="E880" location="A130159196L" display="A130159196L" xr:uid="{00000000-0004-0000-0000-000065030000}"/>
    <hyperlink ref="E881" location="A130144076T" display="A130144076T" xr:uid="{00000000-0004-0000-0000-000066030000}"/>
    <hyperlink ref="E882" location="A130128900C" display="A130128900C" xr:uid="{00000000-0004-0000-0000-000067030000}"/>
    <hyperlink ref="E883" location="A130159140A" display="A130159140A" xr:uid="{00000000-0004-0000-0000-000068030000}"/>
    <hyperlink ref="E884" location="A130144020F" display="A130144020F" xr:uid="{00000000-0004-0000-0000-000069030000}"/>
    <hyperlink ref="E885" location="A130128964R" display="A130128964R" xr:uid="{00000000-0004-0000-0000-00006A030000}"/>
    <hyperlink ref="E886" location="A130159204A" display="A130159204A" xr:uid="{00000000-0004-0000-0000-00006B030000}"/>
    <hyperlink ref="E887" location="A130144084T" display="A130144084T" xr:uid="{00000000-0004-0000-0000-00006C030000}"/>
    <hyperlink ref="E888" location="A130128788R" display="A130128788R" xr:uid="{00000000-0004-0000-0000-00006D030000}"/>
    <hyperlink ref="E889" location="A130159028A" display="A130159028A" xr:uid="{00000000-0004-0000-0000-00006E030000}"/>
    <hyperlink ref="E890" location="A130143908C" display="A130143908C" xr:uid="{00000000-0004-0000-0000-00006F030000}"/>
    <hyperlink ref="E891" location="A130128700K" display="A130128700K" xr:uid="{00000000-0004-0000-0000-000070030000}"/>
    <hyperlink ref="E892" location="A130158940F" display="A130158940F" xr:uid="{00000000-0004-0000-0000-000071030000}"/>
    <hyperlink ref="E893" location="A130143820K" display="A130143820K" xr:uid="{00000000-0004-0000-0000-000072030000}"/>
    <hyperlink ref="E894" location="A130128724C" display="A130128724C" xr:uid="{00000000-0004-0000-0000-000073030000}"/>
    <hyperlink ref="E895" location="A130158964X" display="A130158964X" xr:uid="{00000000-0004-0000-0000-000074030000}"/>
    <hyperlink ref="E896" location="A130143844C" display="A130143844C" xr:uid="{00000000-0004-0000-0000-000075030000}"/>
    <hyperlink ref="E897" location="A130128852W" display="A130128852W" xr:uid="{00000000-0004-0000-0000-000076030000}"/>
    <hyperlink ref="E898" location="A130159092V" display="A130159092V" xr:uid="{00000000-0004-0000-0000-000077030000}"/>
    <hyperlink ref="E899" location="A130143972W" display="A130143972W" xr:uid="{00000000-0004-0000-0000-000078030000}"/>
    <hyperlink ref="E900" location="A130128732C" display="A130128732C" xr:uid="{00000000-0004-0000-0000-000079030000}"/>
    <hyperlink ref="E901" location="A130158972X" display="A130158972X" xr:uid="{00000000-0004-0000-0000-00007A030000}"/>
    <hyperlink ref="E902" location="A130143852C" display="A130143852C" xr:uid="{00000000-0004-0000-0000-00007B030000}"/>
    <hyperlink ref="E903" location="A130128774A" display="A130128774A" xr:uid="{00000000-0004-0000-0000-00007C030000}"/>
    <hyperlink ref="E904" location="A130159014L" display="A130159014L" xr:uid="{00000000-0004-0000-0000-00007D030000}"/>
    <hyperlink ref="E905" location="A130143894A" display="A130143894A" xr:uid="{00000000-0004-0000-0000-00007E030000}"/>
    <hyperlink ref="E906" location="A130128716C" display="A130128716C" xr:uid="{00000000-0004-0000-0000-00007F030000}"/>
    <hyperlink ref="E907" location="A130158956X" display="A130158956X" xr:uid="{00000000-0004-0000-0000-000080030000}"/>
    <hyperlink ref="E908" location="A130143836C" display="A130143836C" xr:uid="{00000000-0004-0000-0000-000081030000}"/>
    <hyperlink ref="E909" location="A130128908W" display="A130128908W" xr:uid="{00000000-0004-0000-0000-000082030000}"/>
    <hyperlink ref="E910" location="A130159148V" display="A130159148V" xr:uid="{00000000-0004-0000-0000-000083030000}"/>
    <hyperlink ref="E911" location="A130144028X" display="A130144028X" xr:uid="{00000000-0004-0000-0000-000084030000}"/>
    <hyperlink ref="E912" location="A130128916W" display="A130128916W" xr:uid="{00000000-0004-0000-0000-000085030000}"/>
    <hyperlink ref="E913" location="A130159156V" display="A130159156V" xr:uid="{00000000-0004-0000-0000-000086030000}"/>
    <hyperlink ref="E914" location="A130144036X" display="A130144036X" xr:uid="{00000000-0004-0000-0000-000087030000}"/>
    <hyperlink ref="E915" location="A130128748W" display="A130128748W" xr:uid="{00000000-0004-0000-0000-000088030000}"/>
    <hyperlink ref="E916" location="A130158988T" display="A130158988T" xr:uid="{00000000-0004-0000-0000-000089030000}"/>
    <hyperlink ref="E917" location="A130143868W" display="A130143868W" xr:uid="{00000000-0004-0000-0000-00008A030000}"/>
    <hyperlink ref="E918" location="A130128708C" display="A130128708C" xr:uid="{00000000-0004-0000-0000-00008B030000}"/>
    <hyperlink ref="E919" location="A130158948X" display="A130158948X" xr:uid="{00000000-0004-0000-0000-00008C030000}"/>
    <hyperlink ref="E920" location="A130143828C" display="A130143828C" xr:uid="{00000000-0004-0000-0000-00008D030000}"/>
    <hyperlink ref="E921" location="A130128796R" display="A130128796R" xr:uid="{00000000-0004-0000-0000-00008E030000}"/>
    <hyperlink ref="E922" location="A130159036A" display="A130159036A" xr:uid="{00000000-0004-0000-0000-00008F030000}"/>
    <hyperlink ref="E923" location="A130143916C" display="A130143916C" xr:uid="{00000000-0004-0000-0000-000090030000}"/>
    <hyperlink ref="E924" location="A130128740C" display="A130128740C" xr:uid="{00000000-0004-0000-0000-000091030000}"/>
    <hyperlink ref="E925" location="A130158980X" display="A130158980X" xr:uid="{00000000-0004-0000-0000-000092030000}"/>
    <hyperlink ref="E926" location="A130143860C" display="A130143860C" xr:uid="{00000000-0004-0000-0000-000093030000}"/>
    <hyperlink ref="E927" location="A130128804C" display="A130128804C" xr:uid="{00000000-0004-0000-0000-000094030000}"/>
    <hyperlink ref="E928" location="A130159044A" display="A130159044A" xr:uid="{00000000-0004-0000-0000-000095030000}"/>
    <hyperlink ref="E929" location="A130143924C" display="A130143924C" xr:uid="{00000000-0004-0000-0000-000096030000}"/>
    <hyperlink ref="E930" location="A130128756W" display="A130128756W" xr:uid="{00000000-0004-0000-0000-000097030000}"/>
    <hyperlink ref="E931" location="A130158996T" display="A130158996T" xr:uid="{00000000-0004-0000-0000-000098030000}"/>
    <hyperlink ref="E932" location="A130143876W" display="A130143876W" xr:uid="{00000000-0004-0000-0000-000099030000}"/>
    <hyperlink ref="E933" location="A130128812C" display="A130128812C" xr:uid="{00000000-0004-0000-0000-00009A030000}"/>
    <hyperlink ref="E934" location="A130159052A" display="A130159052A" xr:uid="{00000000-0004-0000-0000-00009B030000}"/>
    <hyperlink ref="E935" location="A130143932C" display="A130143932C" xr:uid="{00000000-0004-0000-0000-00009C030000}"/>
    <hyperlink ref="E936" location="A130128868R" display="A130128868R" xr:uid="{00000000-0004-0000-0000-00009D030000}"/>
    <hyperlink ref="E937" location="A130159108A" display="A130159108A" xr:uid="{00000000-0004-0000-0000-00009E030000}"/>
    <hyperlink ref="E938" location="A130143988R" display="A130143988R" xr:uid="{00000000-0004-0000-0000-00009F030000}"/>
    <hyperlink ref="E939" location="A130128820C" display="A130128820C" xr:uid="{00000000-0004-0000-0000-0000A0030000}"/>
    <hyperlink ref="E940" location="A130159060A" display="A130159060A" xr:uid="{00000000-0004-0000-0000-0000A1030000}"/>
    <hyperlink ref="E941" location="A130143940C" display="A130143940C" xr:uid="{00000000-0004-0000-0000-0000A2030000}"/>
    <hyperlink ref="E942" location="A130128764W" display="A130128764W" xr:uid="{00000000-0004-0000-0000-0000A3030000}"/>
    <hyperlink ref="E943" location="A130159004J" display="A130159004J" xr:uid="{00000000-0004-0000-0000-0000A4030000}"/>
    <hyperlink ref="E944" location="A130143884W" display="A130143884W" xr:uid="{00000000-0004-0000-0000-0000A5030000}"/>
    <hyperlink ref="E945" location="A130128924W" display="A130128924W" xr:uid="{00000000-0004-0000-0000-0000A6030000}"/>
    <hyperlink ref="E946" location="A130159164V" display="A130159164V" xr:uid="{00000000-0004-0000-0000-0000A7030000}"/>
    <hyperlink ref="E947" location="A130144044X" display="A130144044X" xr:uid="{00000000-0004-0000-0000-0000A8030000}"/>
    <hyperlink ref="E948" location="A130128876R" display="A130128876R" xr:uid="{00000000-0004-0000-0000-0000A9030000}"/>
    <hyperlink ref="E949" location="A130159116A" display="A130159116A" xr:uid="{00000000-0004-0000-0000-0000AA030000}"/>
    <hyperlink ref="E950" location="A130143996R" display="A130143996R" xr:uid="{00000000-0004-0000-0000-0000AB030000}"/>
    <hyperlink ref="E951" location="A130128884R" display="A130128884R" xr:uid="{00000000-0004-0000-0000-0000AC030000}"/>
    <hyperlink ref="E952" location="A130159124A" display="A130159124A" xr:uid="{00000000-0004-0000-0000-0000AD030000}"/>
    <hyperlink ref="E953" location="A130144004F" display="A130144004F" xr:uid="{00000000-0004-0000-0000-0000AE030000}"/>
    <hyperlink ref="E954" location="A130128972R" display="A130128972R" xr:uid="{00000000-0004-0000-0000-0000AF030000}"/>
    <hyperlink ref="E955" location="A130159212A" display="A130159212A" xr:uid="{00000000-0004-0000-0000-0000B0030000}"/>
    <hyperlink ref="E956" location="A130144092T" display="A130144092T" xr:uid="{00000000-0004-0000-0000-0000B1030000}"/>
    <hyperlink ref="E957" location="A130129140T" display="A130129140T" xr:uid="{00000000-0004-0000-0000-0000B2030000}"/>
    <hyperlink ref="E958" location="A130159380L" display="A130159380L" xr:uid="{00000000-0004-0000-0000-0000B3030000}"/>
    <hyperlink ref="E959" location="A130144260T" display="A130144260T" xr:uid="{00000000-0004-0000-0000-0000B4030000}"/>
    <hyperlink ref="E960" location="A130129212T" display="A130129212T" xr:uid="{00000000-0004-0000-0000-0000B5030000}"/>
    <hyperlink ref="E961" location="A130159452L" display="A130159452L" xr:uid="{00000000-0004-0000-0000-0000B6030000}"/>
    <hyperlink ref="E962" location="A130144332T" display="A130144332T" xr:uid="{00000000-0004-0000-0000-0000B7030000}"/>
    <hyperlink ref="E963" location="A130129108T" display="A130129108T" xr:uid="{00000000-0004-0000-0000-0000B8030000}"/>
    <hyperlink ref="E964" location="A130159348L" display="A130159348L" xr:uid="{00000000-0004-0000-0000-0000B9030000}"/>
    <hyperlink ref="E965" location="A130144228T" display="A130144228T" xr:uid="{00000000-0004-0000-0000-0000BA030000}"/>
    <hyperlink ref="E966" location="A130129220T" display="A130129220T" xr:uid="{00000000-0004-0000-0000-0000BB030000}"/>
    <hyperlink ref="E967" location="A130159460L" display="A130159460L" xr:uid="{00000000-0004-0000-0000-0000BC030000}"/>
    <hyperlink ref="E968" location="A130144340T" display="A130144340T" xr:uid="{00000000-0004-0000-0000-0000BD030000}"/>
    <hyperlink ref="E969" location="A130129228K" display="A130129228K" xr:uid="{00000000-0004-0000-0000-0000BE030000}"/>
    <hyperlink ref="E970" location="A130159468F" display="A130159468F" xr:uid="{00000000-0004-0000-0000-0000BF030000}"/>
    <hyperlink ref="E971" location="A130144348K" display="A130144348K" xr:uid="{00000000-0004-0000-0000-0000C0030000}"/>
    <hyperlink ref="E972" location="A130129116T" display="A130129116T" xr:uid="{00000000-0004-0000-0000-0000C1030000}"/>
    <hyperlink ref="E973" location="A130159356L" display="A130159356L" xr:uid="{00000000-0004-0000-0000-0000C2030000}"/>
    <hyperlink ref="E974" location="A130144236T" display="A130144236T" xr:uid="{00000000-0004-0000-0000-0000C3030000}"/>
    <hyperlink ref="E975" location="A130129124T" display="A130129124T" xr:uid="{00000000-0004-0000-0000-0000C4030000}"/>
    <hyperlink ref="E976" location="A130159364L" display="A130159364L" xr:uid="{00000000-0004-0000-0000-0000C5030000}"/>
    <hyperlink ref="E977" location="A130144244T" display="A130144244T" xr:uid="{00000000-0004-0000-0000-0000C6030000}"/>
    <hyperlink ref="E978" location="A130129172K" display="A130129172K" xr:uid="{00000000-0004-0000-0000-0000C7030000}"/>
    <hyperlink ref="E979" location="A130159412V" display="A130159412V" xr:uid="{00000000-0004-0000-0000-0000C8030000}"/>
    <hyperlink ref="E980" location="A130144292K" display="A130144292K" xr:uid="{00000000-0004-0000-0000-0000C9030000}"/>
    <hyperlink ref="E981" location="A130129060T" display="A130129060T" xr:uid="{00000000-0004-0000-0000-0000CA030000}"/>
    <hyperlink ref="E982" location="A130159300A" display="A130159300A" xr:uid="{00000000-0004-0000-0000-0000CB030000}"/>
    <hyperlink ref="E983" location="A130144180T" display="A130144180T" xr:uid="{00000000-0004-0000-0000-0000CC030000}"/>
    <hyperlink ref="E984" location="A130129236K" display="A130129236K" xr:uid="{00000000-0004-0000-0000-0000CD030000}"/>
    <hyperlink ref="E985" location="A130159476F" display="A130159476F" xr:uid="{00000000-0004-0000-0000-0000CE030000}"/>
    <hyperlink ref="E986" location="A130144356K" display="A130144356K" xr:uid="{00000000-0004-0000-0000-0000CF030000}"/>
    <hyperlink ref="E987" location="A130129180K" display="A130129180K" xr:uid="{00000000-0004-0000-0000-0000D0030000}"/>
    <hyperlink ref="E988" location="A130159420V" display="A130159420V" xr:uid="{00000000-0004-0000-0000-0000D1030000}"/>
    <hyperlink ref="E989" location="A130144300X" display="A130144300X" xr:uid="{00000000-0004-0000-0000-0000D2030000}"/>
    <hyperlink ref="E990" location="A130129244K" display="A130129244K" xr:uid="{00000000-0004-0000-0000-0000D3030000}"/>
    <hyperlink ref="E991" location="A130159484F" display="A130159484F" xr:uid="{00000000-0004-0000-0000-0000D4030000}"/>
    <hyperlink ref="E992" location="A130144364K" display="A130144364K" xr:uid="{00000000-0004-0000-0000-0000D5030000}"/>
    <hyperlink ref="E993" location="A130129068K" display="A130129068K" xr:uid="{00000000-0004-0000-0000-0000D6030000}"/>
    <hyperlink ref="E994" location="A130159308V" display="A130159308V" xr:uid="{00000000-0004-0000-0000-0000D7030000}"/>
    <hyperlink ref="E995" location="A130144188K" display="A130144188K" xr:uid="{00000000-0004-0000-0000-0000D8030000}"/>
    <hyperlink ref="E996" location="A130128980R" display="A130128980R" xr:uid="{00000000-0004-0000-0000-0000D9030000}"/>
    <hyperlink ref="E997" location="A130159220A" display="A130159220A" xr:uid="{00000000-0004-0000-0000-0000DA030000}"/>
    <hyperlink ref="E998" location="A130144100F" display="A130144100F" xr:uid="{00000000-0004-0000-0000-0000DB030000}"/>
    <hyperlink ref="E999" location="A130129004X" display="A130129004X" xr:uid="{00000000-0004-0000-0000-0000DC030000}"/>
    <hyperlink ref="E1000" location="A130159244V" display="A130159244V" xr:uid="{00000000-0004-0000-0000-0000DD030000}"/>
    <hyperlink ref="E1001" location="A130144124X" display="A130144124X" xr:uid="{00000000-0004-0000-0000-0000DE030000}"/>
    <hyperlink ref="E1002" location="A130129132T" display="A130129132T" xr:uid="{00000000-0004-0000-0000-0000DF030000}"/>
    <hyperlink ref="E1003" location="A130159372L" display="A130159372L" xr:uid="{00000000-0004-0000-0000-0000E0030000}"/>
    <hyperlink ref="E1004" location="A130144252T" display="A130144252T" xr:uid="{00000000-0004-0000-0000-0000E1030000}"/>
    <hyperlink ref="E1005" location="A130129012X" display="A130129012X" xr:uid="{00000000-0004-0000-0000-0000E2030000}"/>
    <hyperlink ref="E1006" location="A130159252V" display="A130159252V" xr:uid="{00000000-0004-0000-0000-0000E3030000}"/>
    <hyperlink ref="E1007" location="A130144132X" display="A130144132X" xr:uid="{00000000-0004-0000-0000-0000E4030000}"/>
    <hyperlink ref="E1008" location="A130129054W" display="A130129054W" xr:uid="{00000000-0004-0000-0000-0000E5030000}"/>
    <hyperlink ref="E1009" location="A130159294T" display="A130159294T" xr:uid="{00000000-0004-0000-0000-0000E6030000}"/>
    <hyperlink ref="E1010" location="A130144174W" display="A130144174W" xr:uid="{00000000-0004-0000-0000-0000E7030000}"/>
    <hyperlink ref="E1011" location="A130128996J" display="A130128996J" xr:uid="{00000000-0004-0000-0000-0000E8030000}"/>
    <hyperlink ref="E1012" location="A130159236V" display="A130159236V" xr:uid="{00000000-0004-0000-0000-0000E9030000}"/>
    <hyperlink ref="E1013" location="A130144116X" display="A130144116X" xr:uid="{00000000-0004-0000-0000-0000EA030000}"/>
    <hyperlink ref="E1014" location="A130129188C" display="A130129188C" xr:uid="{00000000-0004-0000-0000-0000EB030000}"/>
    <hyperlink ref="E1015" location="A130159428L" display="A130159428L" xr:uid="{00000000-0004-0000-0000-0000EC030000}"/>
    <hyperlink ref="E1016" location="A130144308T" display="A130144308T" xr:uid="{00000000-0004-0000-0000-0000ED030000}"/>
    <hyperlink ref="E1017" location="A130129196C" display="A130129196C" xr:uid="{00000000-0004-0000-0000-0000EE030000}"/>
    <hyperlink ref="E1018" location="A130159436L" display="A130159436L" xr:uid="{00000000-0004-0000-0000-0000EF030000}"/>
    <hyperlink ref="E1019" location="A130144316T" display="A130144316T" xr:uid="{00000000-0004-0000-0000-0000F0030000}"/>
    <hyperlink ref="E1020" location="A130129028T" display="A130129028T" xr:uid="{00000000-0004-0000-0000-0000F1030000}"/>
    <hyperlink ref="E1021" location="A130159268L" display="A130159268L" xr:uid="{00000000-0004-0000-0000-0000F2030000}"/>
    <hyperlink ref="E1022" location="A130144148T" display="A130144148T" xr:uid="{00000000-0004-0000-0000-0000F3030000}"/>
    <hyperlink ref="E1023" location="A130128988J" display="A130128988J" xr:uid="{00000000-0004-0000-0000-0000F4030000}"/>
    <hyperlink ref="E1024" location="A130159228V" display="A130159228V" xr:uid="{00000000-0004-0000-0000-0000F5030000}"/>
    <hyperlink ref="E1025" location="A130144108X" display="A130144108X" xr:uid="{00000000-0004-0000-0000-0000F6030000}"/>
    <hyperlink ref="E1026" location="A130129076K" display="A130129076K" xr:uid="{00000000-0004-0000-0000-0000F7030000}"/>
    <hyperlink ref="E1027" location="A130159316V" display="A130159316V" xr:uid="{00000000-0004-0000-0000-0000F8030000}"/>
    <hyperlink ref="E1028" location="A130144196K" display="A130144196K" xr:uid="{00000000-0004-0000-0000-0000F9030000}"/>
    <hyperlink ref="E1029" location="A130129020X" display="A130129020X" xr:uid="{00000000-0004-0000-0000-0000FA030000}"/>
    <hyperlink ref="E1030" location="A130159260V" display="A130159260V" xr:uid="{00000000-0004-0000-0000-0000FB030000}"/>
    <hyperlink ref="E1031" location="A130144140X" display="A130144140X" xr:uid="{00000000-0004-0000-0000-0000FC030000}"/>
    <hyperlink ref="E1032" location="A130129084K" display="A130129084K" xr:uid="{00000000-0004-0000-0000-0000FD030000}"/>
    <hyperlink ref="E1033" location="A130159324V" display="A130159324V" xr:uid="{00000000-0004-0000-0000-0000FE030000}"/>
    <hyperlink ref="E1034" location="A130144204X" display="A130144204X" xr:uid="{00000000-0004-0000-0000-0000FF030000}"/>
    <hyperlink ref="E1035" location="A130129036T" display="A130129036T" xr:uid="{00000000-0004-0000-0000-000000040000}"/>
    <hyperlink ref="E1036" location="A130159276L" display="A130159276L" xr:uid="{00000000-0004-0000-0000-000001040000}"/>
    <hyperlink ref="E1037" location="A130144156T" display="A130144156T" xr:uid="{00000000-0004-0000-0000-000002040000}"/>
    <hyperlink ref="E1038" location="A130129092K" display="A130129092K" xr:uid="{00000000-0004-0000-0000-000003040000}"/>
    <hyperlink ref="E1039" location="A130159332V" display="A130159332V" xr:uid="{00000000-0004-0000-0000-000004040000}"/>
    <hyperlink ref="E1040" location="A130144212X" display="A130144212X" xr:uid="{00000000-0004-0000-0000-000005040000}"/>
    <hyperlink ref="E1041" location="A130129148K" display="A130129148K" xr:uid="{00000000-0004-0000-0000-000006040000}"/>
    <hyperlink ref="E1042" location="A130159388F" display="A130159388F" xr:uid="{00000000-0004-0000-0000-000007040000}"/>
    <hyperlink ref="E1043" location="A130144268K" display="A130144268K" xr:uid="{00000000-0004-0000-0000-000008040000}"/>
    <hyperlink ref="E1044" location="A130129100X" display="A130129100X" xr:uid="{00000000-0004-0000-0000-000009040000}"/>
    <hyperlink ref="E1045" location="A130159340V" display="A130159340V" xr:uid="{00000000-0004-0000-0000-00000A040000}"/>
    <hyperlink ref="E1046" location="A130144220X" display="A130144220X" xr:uid="{00000000-0004-0000-0000-00000B040000}"/>
    <hyperlink ref="E1047" location="A130129044T" display="A130129044T" xr:uid="{00000000-0004-0000-0000-00000C040000}"/>
    <hyperlink ref="E1048" location="A130159284L" display="A130159284L" xr:uid="{00000000-0004-0000-0000-00000D040000}"/>
    <hyperlink ref="E1049" location="A130144164T" display="A130144164T" xr:uid="{00000000-0004-0000-0000-00000E040000}"/>
    <hyperlink ref="E1050" location="A130129204T" display="A130129204T" xr:uid="{00000000-0004-0000-0000-00000F040000}"/>
    <hyperlink ref="E1051" location="A130159444L" display="A130159444L" xr:uid="{00000000-0004-0000-0000-000010040000}"/>
    <hyperlink ref="E1052" location="A130144324T" display="A130144324T" xr:uid="{00000000-0004-0000-0000-000011040000}"/>
    <hyperlink ref="E1053" location="A130129156K" display="A130129156K" xr:uid="{00000000-0004-0000-0000-000012040000}"/>
    <hyperlink ref="E1054" location="A130159396F" display="A130159396F" xr:uid="{00000000-0004-0000-0000-000013040000}"/>
    <hyperlink ref="E1055" location="A130144276K" display="A130144276K" xr:uid="{00000000-0004-0000-0000-000014040000}"/>
    <hyperlink ref="E1056" location="A130129164K" display="A130129164K" xr:uid="{00000000-0004-0000-0000-000015040000}"/>
    <hyperlink ref="E1057" location="A130159404V" display="A130159404V" xr:uid="{00000000-0004-0000-0000-000016040000}"/>
    <hyperlink ref="E1058" location="A130144284K" display="A130144284K" xr:uid="{00000000-0004-0000-0000-000017040000}"/>
    <hyperlink ref="E1059" location="A130129252K" display="A130129252K" xr:uid="{00000000-0004-0000-0000-000018040000}"/>
    <hyperlink ref="E1060" location="A130159492F" display="A130159492F" xr:uid="{00000000-0004-0000-0000-000019040000}"/>
    <hyperlink ref="E1061" location="A130144372K" display="A130144372K" xr:uid="{00000000-0004-0000-0000-00001A040000}"/>
    <hyperlink ref="E1062" location="A130127740K" display="A130127740K" xr:uid="{00000000-0004-0000-0000-00001B040000}"/>
    <hyperlink ref="E1063" location="A130157980F" display="A130157980F" xr:uid="{00000000-0004-0000-0000-00001C040000}"/>
    <hyperlink ref="E1064" location="A130142860K" display="A130142860K" xr:uid="{00000000-0004-0000-0000-00001D040000}"/>
    <hyperlink ref="E1065" location="A130127812K" display="A130127812K" xr:uid="{00000000-0004-0000-0000-00001E040000}"/>
    <hyperlink ref="E1066" location="A130158052J" display="A130158052J" xr:uid="{00000000-0004-0000-0000-00001F040000}"/>
    <hyperlink ref="E1067" location="A130142932K" display="A130142932K" xr:uid="{00000000-0004-0000-0000-000020040000}"/>
    <hyperlink ref="E1068" location="A130127708K" display="A130127708K" xr:uid="{00000000-0004-0000-0000-000021040000}"/>
    <hyperlink ref="E1069" location="A130157948F" display="A130157948F" xr:uid="{00000000-0004-0000-0000-000022040000}"/>
    <hyperlink ref="E1070" location="A130142828K" display="A130142828K" xr:uid="{00000000-0004-0000-0000-000023040000}"/>
    <hyperlink ref="E1071" location="A130127820K" display="A130127820K" xr:uid="{00000000-0004-0000-0000-000024040000}"/>
    <hyperlink ref="E1072" location="A130158060J" display="A130158060J" xr:uid="{00000000-0004-0000-0000-000025040000}"/>
    <hyperlink ref="E1073" location="A130142940K" display="A130142940K" xr:uid="{00000000-0004-0000-0000-000026040000}"/>
    <hyperlink ref="E1074" location="A130127828C" display="A130127828C" xr:uid="{00000000-0004-0000-0000-000027040000}"/>
    <hyperlink ref="E1075" location="A130158068A" display="A130158068A" xr:uid="{00000000-0004-0000-0000-000028040000}"/>
    <hyperlink ref="E1076" location="A130142948C" display="A130142948C" xr:uid="{00000000-0004-0000-0000-000029040000}"/>
    <hyperlink ref="E1077" location="A130127716K" display="A130127716K" xr:uid="{00000000-0004-0000-0000-00002A040000}"/>
    <hyperlink ref="E1078" location="A130157956F" display="A130157956F" xr:uid="{00000000-0004-0000-0000-00002B040000}"/>
    <hyperlink ref="E1079" location="A130142836K" display="A130142836K" xr:uid="{00000000-0004-0000-0000-00002C040000}"/>
    <hyperlink ref="E1080" location="A130127724K" display="A130127724K" xr:uid="{00000000-0004-0000-0000-00002D040000}"/>
    <hyperlink ref="E1081" location="A130157964F" display="A130157964F" xr:uid="{00000000-0004-0000-0000-00002E040000}"/>
    <hyperlink ref="E1082" location="A130142844K" display="A130142844K" xr:uid="{00000000-0004-0000-0000-00002F040000}"/>
    <hyperlink ref="E1083" location="A130127772C" display="A130127772C" xr:uid="{00000000-0004-0000-0000-000030040000}"/>
    <hyperlink ref="E1084" location="A130158012R" display="A130158012R" xr:uid="{00000000-0004-0000-0000-000031040000}"/>
    <hyperlink ref="E1085" location="A130142892C" display="A130142892C" xr:uid="{00000000-0004-0000-0000-000032040000}"/>
    <hyperlink ref="E1086" location="A130127660K" display="A130127660K" xr:uid="{00000000-0004-0000-0000-000033040000}"/>
    <hyperlink ref="E1087" location="A130157900V" display="A130157900V" xr:uid="{00000000-0004-0000-0000-000034040000}"/>
    <hyperlink ref="E1088" location="A130142780K" display="A130142780K" xr:uid="{00000000-0004-0000-0000-000035040000}"/>
    <hyperlink ref="E1089" location="A130127836C" display="A130127836C" xr:uid="{00000000-0004-0000-0000-000036040000}"/>
    <hyperlink ref="E1090" location="A130158076A" display="A130158076A" xr:uid="{00000000-0004-0000-0000-000037040000}"/>
    <hyperlink ref="E1091" location="A130142956C" display="A130142956C" xr:uid="{00000000-0004-0000-0000-000038040000}"/>
    <hyperlink ref="E1092" location="A130127780C" display="A130127780C" xr:uid="{00000000-0004-0000-0000-000039040000}"/>
    <hyperlink ref="E1093" location="A130158020R" display="A130158020R" xr:uid="{00000000-0004-0000-0000-00003A040000}"/>
    <hyperlink ref="E1094" location="A130142900T" display="A130142900T" xr:uid="{00000000-0004-0000-0000-00003B040000}"/>
    <hyperlink ref="E1095" location="A130127844C" display="A130127844C" xr:uid="{00000000-0004-0000-0000-00003C040000}"/>
    <hyperlink ref="E1096" location="A130158084A" display="A130158084A" xr:uid="{00000000-0004-0000-0000-00003D040000}"/>
    <hyperlink ref="E1097" location="A130142964C" display="A130142964C" xr:uid="{00000000-0004-0000-0000-00003E040000}"/>
    <hyperlink ref="E1098" location="A130127668C" display="A130127668C" xr:uid="{00000000-0004-0000-0000-00003F040000}"/>
    <hyperlink ref="E1099" location="A130157908L" display="A130157908L" xr:uid="{00000000-0004-0000-0000-000040040000}"/>
    <hyperlink ref="E1100" location="A130142788C" display="A130142788C" xr:uid="{00000000-0004-0000-0000-000041040000}"/>
    <hyperlink ref="E1101" location="A130127580K" display="A130127580K" xr:uid="{00000000-0004-0000-0000-000042040000}"/>
    <hyperlink ref="E1102" location="A130157820V" display="A130157820V" xr:uid="{00000000-0004-0000-0000-000043040000}"/>
    <hyperlink ref="E1103" location="A130142700X" display="A130142700X" xr:uid="{00000000-0004-0000-0000-000044040000}"/>
    <hyperlink ref="E1104" location="A130127604T" display="A130127604T" xr:uid="{00000000-0004-0000-0000-000045040000}"/>
    <hyperlink ref="E1105" location="A130157844L" display="A130157844L" xr:uid="{00000000-0004-0000-0000-000046040000}"/>
    <hyperlink ref="E1106" location="A130142724T" display="A130142724T" xr:uid="{00000000-0004-0000-0000-000047040000}"/>
    <hyperlink ref="E1107" location="A130127732K" display="A130127732K" xr:uid="{00000000-0004-0000-0000-000048040000}"/>
    <hyperlink ref="E1108" location="A130157972F" display="A130157972F" xr:uid="{00000000-0004-0000-0000-000049040000}"/>
    <hyperlink ref="E1109" location="A130142852K" display="A130142852K" xr:uid="{00000000-0004-0000-0000-00004A040000}"/>
    <hyperlink ref="E1110" location="A130127612T" display="A130127612T" xr:uid="{00000000-0004-0000-0000-00004B040000}"/>
    <hyperlink ref="E1111" location="A130157852L" display="A130157852L" xr:uid="{00000000-0004-0000-0000-00004C040000}"/>
    <hyperlink ref="E1112" location="A130142732T" display="A130142732T" xr:uid="{00000000-0004-0000-0000-00004D040000}"/>
    <hyperlink ref="E1113" location="A130127654R" display="A130127654R" xr:uid="{00000000-0004-0000-0000-00004E040000}"/>
    <hyperlink ref="E1114" location="A130157894K" display="A130157894K" xr:uid="{00000000-0004-0000-0000-00004F040000}"/>
    <hyperlink ref="E1115" location="A130142774R" display="A130142774R" xr:uid="{00000000-0004-0000-0000-000050040000}"/>
    <hyperlink ref="E1116" location="A130127596C" display="A130127596C" xr:uid="{00000000-0004-0000-0000-000051040000}"/>
    <hyperlink ref="E1117" location="A130157836L" display="A130157836L" xr:uid="{00000000-0004-0000-0000-000052040000}"/>
    <hyperlink ref="E1118" location="A130142716T" display="A130142716T" xr:uid="{00000000-0004-0000-0000-000053040000}"/>
    <hyperlink ref="E1119" location="A130127788W" display="A130127788W" xr:uid="{00000000-0004-0000-0000-000054040000}"/>
    <hyperlink ref="E1120" location="A130158028J" display="A130158028J" xr:uid="{00000000-0004-0000-0000-000055040000}"/>
    <hyperlink ref="E1121" location="A130142908K" display="A130142908K" xr:uid="{00000000-0004-0000-0000-000056040000}"/>
    <hyperlink ref="E1122" location="A130127796W" display="A130127796W" xr:uid="{00000000-0004-0000-0000-000057040000}"/>
    <hyperlink ref="E1123" location="A130158036J" display="A130158036J" xr:uid="{00000000-0004-0000-0000-000058040000}"/>
    <hyperlink ref="E1124" location="A130142916K" display="A130142916K" xr:uid="{00000000-0004-0000-0000-000059040000}"/>
    <hyperlink ref="E1125" location="A130127628K" display="A130127628K" xr:uid="{00000000-0004-0000-0000-00005A040000}"/>
    <hyperlink ref="E1126" location="A130157868F" display="A130157868F" xr:uid="{00000000-0004-0000-0000-00005B040000}"/>
    <hyperlink ref="E1127" location="A130142748K" display="A130142748K" xr:uid="{00000000-0004-0000-0000-00005C040000}"/>
    <hyperlink ref="E1128" location="A130127588C" display="A130127588C" xr:uid="{00000000-0004-0000-0000-00005D040000}"/>
    <hyperlink ref="E1129" location="A130157828L" display="A130157828L" xr:uid="{00000000-0004-0000-0000-00005E040000}"/>
    <hyperlink ref="E1130" location="A130142708T" display="A130142708T" xr:uid="{00000000-0004-0000-0000-00005F040000}"/>
    <hyperlink ref="E1131" location="A130127676C" display="A130127676C" xr:uid="{00000000-0004-0000-0000-000060040000}"/>
    <hyperlink ref="E1132" location="A130157916L" display="A130157916L" xr:uid="{00000000-0004-0000-0000-000061040000}"/>
    <hyperlink ref="E1133" location="A130142796C" display="A130142796C" xr:uid="{00000000-0004-0000-0000-000062040000}"/>
    <hyperlink ref="E1134" location="A130127620T" display="A130127620T" xr:uid="{00000000-0004-0000-0000-000063040000}"/>
    <hyperlink ref="E1135" location="A130157860L" display="A130157860L" xr:uid="{00000000-0004-0000-0000-000064040000}"/>
    <hyperlink ref="E1136" location="A130142740T" display="A130142740T" xr:uid="{00000000-0004-0000-0000-000065040000}"/>
    <hyperlink ref="E1137" location="A130127684C" display="A130127684C" xr:uid="{00000000-0004-0000-0000-000066040000}"/>
    <hyperlink ref="E1138" location="A130157924L" display="A130157924L" xr:uid="{00000000-0004-0000-0000-000067040000}"/>
    <hyperlink ref="E1139" location="A130142804T" display="A130142804T" xr:uid="{00000000-0004-0000-0000-000068040000}"/>
    <hyperlink ref="E1140" location="A130127636K" display="A130127636K" xr:uid="{00000000-0004-0000-0000-000069040000}"/>
    <hyperlink ref="E1141" location="A130157876F" display="A130157876F" xr:uid="{00000000-0004-0000-0000-00006A040000}"/>
    <hyperlink ref="E1142" location="A130142756K" display="A130142756K" xr:uid="{00000000-0004-0000-0000-00006B040000}"/>
    <hyperlink ref="E1143" location="A130127692C" display="A130127692C" xr:uid="{00000000-0004-0000-0000-00006C040000}"/>
    <hyperlink ref="E1144" location="A130157932L" display="A130157932L" xr:uid="{00000000-0004-0000-0000-00006D040000}"/>
    <hyperlink ref="E1145" location="A130142812T" display="A130142812T" xr:uid="{00000000-0004-0000-0000-00006E040000}"/>
    <hyperlink ref="E1146" location="A130127748C" display="A130127748C" xr:uid="{00000000-0004-0000-0000-00006F040000}"/>
    <hyperlink ref="E1147" location="A130157988X" display="A130157988X" xr:uid="{00000000-0004-0000-0000-000070040000}"/>
    <hyperlink ref="E1148" location="A130142868C" display="A130142868C" xr:uid="{00000000-0004-0000-0000-000071040000}"/>
    <hyperlink ref="E1149" location="A130127700T" display="A130127700T" xr:uid="{00000000-0004-0000-0000-000072040000}"/>
    <hyperlink ref="E1150" location="A130157940L" display="A130157940L" xr:uid="{00000000-0004-0000-0000-000073040000}"/>
    <hyperlink ref="E1151" location="A130142820T" display="A130142820T" xr:uid="{00000000-0004-0000-0000-000074040000}"/>
    <hyperlink ref="E1152" location="A130127644K" display="A130127644K" xr:uid="{00000000-0004-0000-0000-000075040000}"/>
    <hyperlink ref="E1153" location="A130157884F" display="A130157884F" xr:uid="{00000000-0004-0000-0000-000076040000}"/>
    <hyperlink ref="E1154" location="A130142764K" display="A130142764K" xr:uid="{00000000-0004-0000-0000-000077040000}"/>
    <hyperlink ref="E1155" location="A130127804K" display="A130127804K" xr:uid="{00000000-0004-0000-0000-000078040000}"/>
    <hyperlink ref="E1156" location="A130158044J" display="A130158044J" xr:uid="{00000000-0004-0000-0000-000079040000}"/>
    <hyperlink ref="E1157" location="A130142924K" display="A130142924K" xr:uid="{00000000-0004-0000-0000-00007A040000}"/>
    <hyperlink ref="E1158" location="A130127756C" display="A130127756C" xr:uid="{00000000-0004-0000-0000-00007B040000}"/>
    <hyperlink ref="E1159" location="A130157996X" display="A130157996X" xr:uid="{00000000-0004-0000-0000-00007C040000}"/>
    <hyperlink ref="E1160" location="A130142876C" display="A130142876C" xr:uid="{00000000-0004-0000-0000-00007D040000}"/>
    <hyperlink ref="E1161" location="A130127764C" display="A130127764C" xr:uid="{00000000-0004-0000-0000-00007E040000}"/>
    <hyperlink ref="E1162" location="A130158004R" display="A130158004R" xr:uid="{00000000-0004-0000-0000-00007F040000}"/>
    <hyperlink ref="E1163" location="A130142884C" display="A130142884C" xr:uid="{00000000-0004-0000-0000-000080040000}"/>
    <hyperlink ref="E1164" location="A130127852C" display="A130127852C" xr:uid="{00000000-0004-0000-0000-000081040000}"/>
    <hyperlink ref="E1165" location="A130158092A" display="A130158092A" xr:uid="{00000000-0004-0000-0000-000082040000}"/>
    <hyperlink ref="E1166" location="A130142972C" display="A130142972C" xr:uid="{00000000-0004-0000-0000-000083040000}"/>
    <hyperlink ref="E1167" location="A130128020F" display="A130128020F" xr:uid="{00000000-0004-0000-0000-000084040000}"/>
    <hyperlink ref="E1168" location="A130158260A" display="A130158260A" xr:uid="{00000000-0004-0000-0000-000085040000}"/>
    <hyperlink ref="E1169" location="A130143140F" display="A130143140F" xr:uid="{00000000-0004-0000-0000-000086040000}"/>
    <hyperlink ref="E1170" location="A130128092T" display="A130128092T" xr:uid="{00000000-0004-0000-0000-000087040000}"/>
    <hyperlink ref="E1171" location="A130158332A" display="A130158332A" xr:uid="{00000000-0004-0000-0000-000088040000}"/>
    <hyperlink ref="E1172" location="A130143212F" display="A130143212F" xr:uid="{00000000-0004-0000-0000-000089040000}"/>
    <hyperlink ref="E1173" location="A130127988R" display="A130127988R" xr:uid="{00000000-0004-0000-0000-00008A040000}"/>
    <hyperlink ref="E1174" location="A130158228A" display="A130158228A" xr:uid="{00000000-0004-0000-0000-00008B040000}"/>
    <hyperlink ref="E1175" location="A130143108F" display="A130143108F" xr:uid="{00000000-0004-0000-0000-00008C040000}"/>
    <hyperlink ref="E1176" location="A130128100F" display="A130128100F" xr:uid="{00000000-0004-0000-0000-00008D040000}"/>
    <hyperlink ref="E1177" location="A130158340A" display="A130158340A" xr:uid="{00000000-0004-0000-0000-00008E040000}"/>
    <hyperlink ref="E1178" location="A130143220F" display="A130143220F" xr:uid="{00000000-0004-0000-0000-00008F040000}"/>
    <hyperlink ref="E1179" location="A130128108X" display="A130128108X" xr:uid="{00000000-0004-0000-0000-000090040000}"/>
    <hyperlink ref="E1180" location="A130158348V" display="A130158348V" xr:uid="{00000000-0004-0000-0000-000091040000}"/>
    <hyperlink ref="E1181" location="A130143228X" display="A130143228X" xr:uid="{00000000-0004-0000-0000-000092040000}"/>
    <hyperlink ref="E1182" location="A130127996R" display="A130127996R" xr:uid="{00000000-0004-0000-0000-000093040000}"/>
    <hyperlink ref="E1183" location="A130158236A" display="A130158236A" xr:uid="{00000000-0004-0000-0000-000094040000}"/>
    <hyperlink ref="E1184" location="A130143116F" display="A130143116F" xr:uid="{00000000-0004-0000-0000-000095040000}"/>
    <hyperlink ref="E1185" location="A130128004F" display="A130128004F" xr:uid="{00000000-0004-0000-0000-000096040000}"/>
    <hyperlink ref="E1186" location="A130158244A" display="A130158244A" xr:uid="{00000000-0004-0000-0000-000097040000}"/>
    <hyperlink ref="E1187" location="A130143124F" display="A130143124F" xr:uid="{00000000-0004-0000-0000-000098040000}"/>
    <hyperlink ref="E1188" location="A130128052X" display="A130128052X" xr:uid="{00000000-0004-0000-0000-000099040000}"/>
    <hyperlink ref="E1189" location="A130158292V" display="A130158292V" xr:uid="{00000000-0004-0000-0000-00009A040000}"/>
    <hyperlink ref="E1190" location="A130143172X" display="A130143172X" xr:uid="{00000000-0004-0000-0000-00009B040000}"/>
    <hyperlink ref="E1191" location="A130127940C" display="A130127940C" xr:uid="{00000000-0004-0000-0000-00009C040000}"/>
    <hyperlink ref="E1192" location="A130158180A" display="A130158180A" xr:uid="{00000000-0004-0000-0000-00009D040000}"/>
    <hyperlink ref="E1193" location="A130143060F" display="A130143060F" xr:uid="{00000000-0004-0000-0000-00009E040000}"/>
    <hyperlink ref="E1194" location="A130128116X" display="A130128116X" xr:uid="{00000000-0004-0000-0000-00009F040000}"/>
    <hyperlink ref="E1195" location="A130158356V" display="A130158356V" xr:uid="{00000000-0004-0000-0000-0000A0040000}"/>
    <hyperlink ref="E1196" location="A130143236X" display="A130143236X" xr:uid="{00000000-0004-0000-0000-0000A1040000}"/>
    <hyperlink ref="E1197" location="A130128060X" display="A130128060X" xr:uid="{00000000-0004-0000-0000-0000A2040000}"/>
    <hyperlink ref="E1198" location="A130158300J" display="A130158300J" xr:uid="{00000000-0004-0000-0000-0000A3040000}"/>
    <hyperlink ref="E1199" location="A130143180X" display="A130143180X" xr:uid="{00000000-0004-0000-0000-0000A4040000}"/>
    <hyperlink ref="E1200" location="A130128124X" display="A130128124X" xr:uid="{00000000-0004-0000-0000-0000A5040000}"/>
    <hyperlink ref="E1201" location="A130158364V" display="A130158364V" xr:uid="{00000000-0004-0000-0000-0000A6040000}"/>
    <hyperlink ref="E1202" location="A130143244X" display="A130143244X" xr:uid="{00000000-0004-0000-0000-0000A7040000}"/>
    <hyperlink ref="E1203" location="A130127948W" display="A130127948W" xr:uid="{00000000-0004-0000-0000-0000A8040000}"/>
    <hyperlink ref="E1204" location="A130158188V" display="A130158188V" xr:uid="{00000000-0004-0000-0000-0000A9040000}"/>
    <hyperlink ref="E1205" location="A130143068X" display="A130143068X" xr:uid="{00000000-0004-0000-0000-0000AA040000}"/>
    <hyperlink ref="E1206" location="A130127860C" display="A130127860C" xr:uid="{00000000-0004-0000-0000-0000AB040000}"/>
    <hyperlink ref="E1207" location="A130158100R" display="A130158100R" xr:uid="{00000000-0004-0000-0000-0000AC040000}"/>
    <hyperlink ref="E1208" location="A130142980C" display="A130142980C" xr:uid="{00000000-0004-0000-0000-0000AD040000}"/>
    <hyperlink ref="E1209" location="A130127884W" display="A130127884W" xr:uid="{00000000-0004-0000-0000-0000AE040000}"/>
    <hyperlink ref="E1210" location="A130158124J" display="A130158124J" xr:uid="{00000000-0004-0000-0000-0000AF040000}"/>
    <hyperlink ref="E1211" location="A130143004L" display="A130143004L" xr:uid="{00000000-0004-0000-0000-0000B0040000}"/>
    <hyperlink ref="E1212" location="A130128012F" display="A130128012F" xr:uid="{00000000-0004-0000-0000-0000B1040000}"/>
    <hyperlink ref="E1213" location="A130158252A" display="A130158252A" xr:uid="{00000000-0004-0000-0000-0000B2040000}"/>
    <hyperlink ref="E1214" location="A130143132F" display="A130143132F" xr:uid="{00000000-0004-0000-0000-0000B3040000}"/>
    <hyperlink ref="E1215" location="A130127892W" display="A130127892W" xr:uid="{00000000-0004-0000-0000-0000B4040000}"/>
    <hyperlink ref="E1216" location="A130158132J" display="A130158132J" xr:uid="{00000000-0004-0000-0000-0000B5040000}"/>
    <hyperlink ref="E1217" location="A130143012L" display="A130143012L" xr:uid="{00000000-0004-0000-0000-0000B6040000}"/>
    <hyperlink ref="E1218" location="A130127934J" display="A130127934J" xr:uid="{00000000-0004-0000-0000-0000B7040000}"/>
    <hyperlink ref="E1219" location="A130158174F" display="A130158174F" xr:uid="{00000000-0004-0000-0000-0000B8040000}"/>
    <hyperlink ref="E1220" location="A130143054K" display="A130143054K" xr:uid="{00000000-0004-0000-0000-0000B9040000}"/>
    <hyperlink ref="E1221" location="A130127876W" display="A130127876W" xr:uid="{00000000-0004-0000-0000-0000BA040000}"/>
    <hyperlink ref="E1222" location="A130158116J" display="A130158116J" xr:uid="{00000000-0004-0000-0000-0000BB040000}"/>
    <hyperlink ref="E1223" location="A130142996W" display="A130142996W" xr:uid="{00000000-0004-0000-0000-0000BC040000}"/>
    <hyperlink ref="E1224" location="A130128068T" display="A130128068T" xr:uid="{00000000-0004-0000-0000-0000BD040000}"/>
    <hyperlink ref="E1225" location="A130158308A" display="A130158308A" xr:uid="{00000000-0004-0000-0000-0000BE040000}"/>
    <hyperlink ref="E1226" location="A130143188T" display="A130143188T" xr:uid="{00000000-0004-0000-0000-0000BF040000}"/>
    <hyperlink ref="E1227" location="A130128076T" display="A130128076T" xr:uid="{00000000-0004-0000-0000-0000C0040000}"/>
    <hyperlink ref="E1228" location="A130158316A" display="A130158316A" xr:uid="{00000000-0004-0000-0000-0000C1040000}"/>
    <hyperlink ref="E1229" location="A130143196T" display="A130143196T" xr:uid="{00000000-0004-0000-0000-0000C2040000}"/>
    <hyperlink ref="E1230" location="A130127908C" display="A130127908C" xr:uid="{00000000-0004-0000-0000-0000C3040000}"/>
    <hyperlink ref="E1231" location="A130158148A" display="A130158148A" xr:uid="{00000000-0004-0000-0000-0000C4040000}"/>
    <hyperlink ref="E1232" location="A130143028F" display="A130143028F" xr:uid="{00000000-0004-0000-0000-0000C5040000}"/>
    <hyperlink ref="E1233" location="A130127868W" display="A130127868W" xr:uid="{00000000-0004-0000-0000-0000C6040000}"/>
    <hyperlink ref="E1234" location="A130158108J" display="A130158108J" xr:uid="{00000000-0004-0000-0000-0000C7040000}"/>
    <hyperlink ref="E1235" location="A130142988W" display="A130142988W" xr:uid="{00000000-0004-0000-0000-0000C8040000}"/>
    <hyperlink ref="E1236" location="A130127956W" display="A130127956W" xr:uid="{00000000-0004-0000-0000-0000C9040000}"/>
    <hyperlink ref="E1237" location="A130158196V" display="A130158196V" xr:uid="{00000000-0004-0000-0000-0000CA040000}"/>
    <hyperlink ref="E1238" location="A130143076X" display="A130143076X" xr:uid="{00000000-0004-0000-0000-0000CB040000}"/>
    <hyperlink ref="E1239" location="A130127900K" display="A130127900K" xr:uid="{00000000-0004-0000-0000-0000CC040000}"/>
    <hyperlink ref="E1240" location="A130158140J" display="A130158140J" xr:uid="{00000000-0004-0000-0000-0000CD040000}"/>
    <hyperlink ref="E1241" location="A130143020L" display="A130143020L" xr:uid="{00000000-0004-0000-0000-0000CE040000}"/>
    <hyperlink ref="E1242" location="A130127964W" display="A130127964W" xr:uid="{00000000-0004-0000-0000-0000CF040000}"/>
    <hyperlink ref="E1243" location="A130158204J" display="A130158204J" xr:uid="{00000000-0004-0000-0000-0000D0040000}"/>
    <hyperlink ref="E1244" location="A130143084X" display="A130143084X" xr:uid="{00000000-0004-0000-0000-0000D1040000}"/>
    <hyperlink ref="E1245" location="A130127916C" display="A130127916C" xr:uid="{00000000-0004-0000-0000-0000D2040000}"/>
    <hyperlink ref="E1246" location="A130158156A" display="A130158156A" xr:uid="{00000000-0004-0000-0000-0000D3040000}"/>
    <hyperlink ref="E1247" location="A130143036F" display="A130143036F" xr:uid="{00000000-0004-0000-0000-0000D4040000}"/>
    <hyperlink ref="E1248" location="A130127972W" display="A130127972W" xr:uid="{00000000-0004-0000-0000-0000D5040000}"/>
    <hyperlink ref="E1249" location="A130158212J" display="A130158212J" xr:uid="{00000000-0004-0000-0000-0000D6040000}"/>
    <hyperlink ref="E1250" location="A130143092X" display="A130143092X" xr:uid="{00000000-0004-0000-0000-0000D7040000}"/>
    <hyperlink ref="E1251" location="A130128028X" display="A130128028X" xr:uid="{00000000-0004-0000-0000-0000D8040000}"/>
    <hyperlink ref="E1252" location="A130158268V" display="A130158268V" xr:uid="{00000000-0004-0000-0000-0000D9040000}"/>
    <hyperlink ref="E1253" location="A130143148X" display="A130143148X" xr:uid="{00000000-0004-0000-0000-0000DA040000}"/>
    <hyperlink ref="E1254" location="A130127980W" display="A130127980W" xr:uid="{00000000-0004-0000-0000-0000DB040000}"/>
    <hyperlink ref="E1255" location="A130158220J" display="A130158220J" xr:uid="{00000000-0004-0000-0000-0000DC040000}"/>
    <hyperlink ref="E1256" location="A130143100L" display="A130143100L" xr:uid="{00000000-0004-0000-0000-0000DD040000}"/>
    <hyperlink ref="E1257" location="A130127924C" display="A130127924C" xr:uid="{00000000-0004-0000-0000-0000DE040000}"/>
    <hyperlink ref="E1258" location="A130158164A" display="A130158164A" xr:uid="{00000000-0004-0000-0000-0000DF040000}"/>
    <hyperlink ref="E1259" location="A130143044F" display="A130143044F" xr:uid="{00000000-0004-0000-0000-0000E0040000}"/>
    <hyperlink ref="E1260" location="A130128084T" display="A130128084T" xr:uid="{00000000-0004-0000-0000-0000E1040000}"/>
    <hyperlink ref="E1261" location="A130158324A" display="A130158324A" xr:uid="{00000000-0004-0000-0000-0000E2040000}"/>
    <hyperlink ref="E1262" location="A130143204F" display="A130143204F" xr:uid="{00000000-0004-0000-0000-0000E3040000}"/>
    <hyperlink ref="E1263" location="A130128036X" display="A130128036X" xr:uid="{00000000-0004-0000-0000-0000E4040000}"/>
    <hyperlink ref="E1264" location="A130158276V" display="A130158276V" xr:uid="{00000000-0004-0000-0000-0000E5040000}"/>
    <hyperlink ref="E1265" location="A130143156X" display="A130143156X" xr:uid="{00000000-0004-0000-0000-0000E6040000}"/>
    <hyperlink ref="E1266" location="A130128044X" display="A130128044X" xr:uid="{00000000-0004-0000-0000-0000E7040000}"/>
    <hyperlink ref="E1267" location="A130158284V" display="A130158284V" xr:uid="{00000000-0004-0000-0000-0000E8040000}"/>
    <hyperlink ref="E1268" location="A130143164X" display="A130143164X" xr:uid="{00000000-0004-0000-0000-0000E9040000}"/>
    <hyperlink ref="E1269" location="A130128132X" display="A130128132X" xr:uid="{00000000-0004-0000-0000-0000EA040000}"/>
    <hyperlink ref="E1270" location="A130158372V" display="A130158372V" xr:uid="{00000000-0004-0000-0000-0000EB040000}"/>
    <hyperlink ref="E1271" location="A130143252X" display="A130143252X" xr:uid="{00000000-0004-0000-0000-0000EC040000}"/>
    <hyperlink ref="E1272" location="A130128300X" display="A130128300X" xr:uid="{00000000-0004-0000-0000-0000ED040000}"/>
    <hyperlink ref="E1273" location="A130158540V" display="A130158540V" xr:uid="{00000000-0004-0000-0000-0000EE040000}"/>
    <hyperlink ref="E1274" location="A130143420X" display="A130143420X" xr:uid="{00000000-0004-0000-0000-0000EF040000}"/>
    <hyperlink ref="E1275" location="A130128372K" display="A130128372K" xr:uid="{00000000-0004-0000-0000-0000F0040000}"/>
    <hyperlink ref="E1276" location="A130158612V" display="A130158612V" xr:uid="{00000000-0004-0000-0000-0000F1040000}"/>
    <hyperlink ref="E1277" location="A130143492K" display="A130143492K" xr:uid="{00000000-0004-0000-0000-0000F2040000}"/>
    <hyperlink ref="E1278" location="A130128268K" display="A130128268K" xr:uid="{00000000-0004-0000-0000-0000F3040000}"/>
    <hyperlink ref="E1279" location="A130158508V" display="A130158508V" xr:uid="{00000000-0004-0000-0000-0000F4040000}"/>
    <hyperlink ref="E1280" location="A130143388K" display="A130143388K" xr:uid="{00000000-0004-0000-0000-0000F5040000}"/>
    <hyperlink ref="E1281" location="A130128380K" display="A130128380K" xr:uid="{00000000-0004-0000-0000-0000F6040000}"/>
    <hyperlink ref="E1282" location="A130158620V" display="A130158620V" xr:uid="{00000000-0004-0000-0000-0000F7040000}"/>
    <hyperlink ref="E1283" location="A130143500X" display="A130143500X" xr:uid="{00000000-0004-0000-0000-0000F8040000}"/>
    <hyperlink ref="E1284" location="A130128388C" display="A130128388C" xr:uid="{00000000-0004-0000-0000-0000F9040000}"/>
    <hyperlink ref="E1285" location="A130158628L" display="A130158628L" xr:uid="{00000000-0004-0000-0000-0000FA040000}"/>
    <hyperlink ref="E1286" location="A130143508T" display="A130143508T" xr:uid="{00000000-0004-0000-0000-0000FB040000}"/>
    <hyperlink ref="E1287" location="A130128276K" display="A130128276K" xr:uid="{00000000-0004-0000-0000-0000FC040000}"/>
    <hyperlink ref="E1288" location="A130158516V" display="A130158516V" xr:uid="{00000000-0004-0000-0000-0000FD040000}"/>
    <hyperlink ref="E1289" location="A130143396K" display="A130143396K" xr:uid="{00000000-0004-0000-0000-0000FE040000}"/>
    <hyperlink ref="E1290" location="A130128284K" display="A130128284K" xr:uid="{00000000-0004-0000-0000-0000FF040000}"/>
    <hyperlink ref="E1291" location="A130158524V" display="A130158524V" xr:uid="{00000000-0004-0000-0000-000000050000}"/>
    <hyperlink ref="E1292" location="A130143404X" display="A130143404X" xr:uid="{00000000-0004-0000-0000-000001050000}"/>
    <hyperlink ref="E1293" location="A130128332T" display="A130128332T" xr:uid="{00000000-0004-0000-0000-000002050000}"/>
    <hyperlink ref="E1294" location="A130158572L" display="A130158572L" xr:uid="{00000000-0004-0000-0000-000003050000}"/>
    <hyperlink ref="E1295" location="A130143452T" display="A130143452T" xr:uid="{00000000-0004-0000-0000-000004050000}"/>
    <hyperlink ref="E1296" location="A130128220X" display="A130128220X" xr:uid="{00000000-0004-0000-0000-000005050000}"/>
    <hyperlink ref="E1297" location="A130158460V" display="A130158460V" xr:uid="{00000000-0004-0000-0000-000006050000}"/>
    <hyperlink ref="E1298" location="A130143340X" display="A130143340X" xr:uid="{00000000-0004-0000-0000-000007050000}"/>
    <hyperlink ref="E1299" location="A130128396C" display="A130128396C" xr:uid="{00000000-0004-0000-0000-000008050000}"/>
    <hyperlink ref="E1300" location="A130158636L" display="A130158636L" xr:uid="{00000000-0004-0000-0000-000009050000}"/>
    <hyperlink ref="E1301" location="A130143516T" display="A130143516T" xr:uid="{00000000-0004-0000-0000-00000A050000}"/>
    <hyperlink ref="E1302" location="A130128340T" display="A130128340T" xr:uid="{00000000-0004-0000-0000-00000B050000}"/>
    <hyperlink ref="E1303" location="A130158580L" display="A130158580L" xr:uid="{00000000-0004-0000-0000-00000C050000}"/>
    <hyperlink ref="E1304" location="A130143460T" display="A130143460T" xr:uid="{00000000-0004-0000-0000-00000D050000}"/>
    <hyperlink ref="E1305" location="A130128404T" display="A130128404T" xr:uid="{00000000-0004-0000-0000-00000E050000}"/>
    <hyperlink ref="E1306" location="A130158644L" display="A130158644L" xr:uid="{00000000-0004-0000-0000-00000F050000}"/>
    <hyperlink ref="E1307" location="A130143524T" display="A130143524T" xr:uid="{00000000-0004-0000-0000-000010050000}"/>
    <hyperlink ref="E1308" location="A130128228T" display="A130128228T" xr:uid="{00000000-0004-0000-0000-000011050000}"/>
    <hyperlink ref="E1309" location="A130158468L" display="A130158468L" xr:uid="{00000000-0004-0000-0000-000012050000}"/>
    <hyperlink ref="E1310" location="A130143348T" display="A130143348T" xr:uid="{00000000-0004-0000-0000-000013050000}"/>
    <hyperlink ref="E1311" location="A130128140X" display="A130128140X" xr:uid="{00000000-0004-0000-0000-000014050000}"/>
    <hyperlink ref="E1312" location="A130158380V" display="A130158380V" xr:uid="{00000000-0004-0000-0000-000015050000}"/>
    <hyperlink ref="E1313" location="A130143260X" display="A130143260X" xr:uid="{00000000-0004-0000-0000-000016050000}"/>
    <hyperlink ref="E1314" location="A130128164T" display="A130128164T" xr:uid="{00000000-0004-0000-0000-000017050000}"/>
    <hyperlink ref="E1315" location="A130158404A" display="A130158404A" xr:uid="{00000000-0004-0000-0000-000018050000}"/>
    <hyperlink ref="E1316" location="A130143284T" display="A130143284T" xr:uid="{00000000-0004-0000-0000-000019050000}"/>
    <hyperlink ref="E1317" location="A130128292K" display="A130128292K" xr:uid="{00000000-0004-0000-0000-00001A050000}"/>
    <hyperlink ref="E1318" location="A130158532V" display="A130158532V" xr:uid="{00000000-0004-0000-0000-00001B050000}"/>
    <hyperlink ref="E1319" location="A130143412X" display="A130143412X" xr:uid="{00000000-0004-0000-0000-00001C050000}"/>
    <hyperlink ref="E1320" location="A130128172T" display="A130128172T" xr:uid="{00000000-0004-0000-0000-00001D050000}"/>
    <hyperlink ref="E1321" location="A130158412A" display="A130158412A" xr:uid="{00000000-0004-0000-0000-00001E050000}"/>
    <hyperlink ref="E1322" location="A130143292T" display="A130143292T" xr:uid="{00000000-0004-0000-0000-00001F050000}"/>
    <hyperlink ref="E1323" location="A130128214C" display="A130128214C" xr:uid="{00000000-0004-0000-0000-000020050000}"/>
    <hyperlink ref="E1324" location="A130158454X" display="A130158454X" xr:uid="{00000000-0004-0000-0000-000021050000}"/>
    <hyperlink ref="E1325" location="A130143334C" display="A130143334C" xr:uid="{00000000-0004-0000-0000-000022050000}"/>
    <hyperlink ref="E1326" location="A130128156T" display="A130128156T" xr:uid="{00000000-0004-0000-0000-000023050000}"/>
    <hyperlink ref="E1327" location="A130158396L" display="A130158396L" xr:uid="{00000000-0004-0000-0000-000024050000}"/>
    <hyperlink ref="E1328" location="A130143276T" display="A130143276T" xr:uid="{00000000-0004-0000-0000-000025050000}"/>
    <hyperlink ref="E1329" location="A130128348K" display="A130128348K" xr:uid="{00000000-0004-0000-0000-000026050000}"/>
    <hyperlink ref="E1330" location="A130158588F" display="A130158588F" xr:uid="{00000000-0004-0000-0000-000027050000}"/>
    <hyperlink ref="E1331" location="A130143468K" display="A130143468K" xr:uid="{00000000-0004-0000-0000-000028050000}"/>
    <hyperlink ref="E1332" location="A130128356K" display="A130128356K" xr:uid="{00000000-0004-0000-0000-000029050000}"/>
    <hyperlink ref="E1333" location="A130158596F" display="A130158596F" xr:uid="{00000000-0004-0000-0000-00002A050000}"/>
    <hyperlink ref="E1334" location="A130143476K" display="A130143476K" xr:uid="{00000000-0004-0000-0000-00002B050000}"/>
    <hyperlink ref="E1335" location="A130128188K" display="A130128188K" xr:uid="{00000000-0004-0000-0000-00002C050000}"/>
    <hyperlink ref="E1336" location="A130158428V" display="A130158428V" xr:uid="{00000000-0004-0000-0000-00002D050000}"/>
    <hyperlink ref="E1337" location="A130143308X" display="A130143308X" xr:uid="{00000000-0004-0000-0000-00002E050000}"/>
    <hyperlink ref="E1338" location="A130128148T" display="A130128148T" xr:uid="{00000000-0004-0000-0000-00002F050000}"/>
    <hyperlink ref="E1339" location="A130158388L" display="A130158388L" xr:uid="{00000000-0004-0000-0000-000030050000}"/>
    <hyperlink ref="E1340" location="A130143268T" display="A130143268T" xr:uid="{00000000-0004-0000-0000-000031050000}"/>
    <hyperlink ref="E1341" location="A130128236T" display="A130128236T" xr:uid="{00000000-0004-0000-0000-000032050000}"/>
    <hyperlink ref="E1342" location="A130158476L" display="A130158476L" xr:uid="{00000000-0004-0000-0000-000033050000}"/>
    <hyperlink ref="E1343" location="A130143356T" display="A130143356T" xr:uid="{00000000-0004-0000-0000-000034050000}"/>
    <hyperlink ref="E1344" location="A130128180T" display="A130128180T" xr:uid="{00000000-0004-0000-0000-000035050000}"/>
    <hyperlink ref="E1345" location="A130158420A" display="A130158420A" xr:uid="{00000000-0004-0000-0000-000036050000}"/>
    <hyperlink ref="E1346" location="A130143300F" display="A130143300F" xr:uid="{00000000-0004-0000-0000-000037050000}"/>
    <hyperlink ref="E1347" location="A130128244T" display="A130128244T" xr:uid="{00000000-0004-0000-0000-000038050000}"/>
    <hyperlink ref="E1348" location="A130158484L" display="A130158484L" xr:uid="{00000000-0004-0000-0000-000039050000}"/>
    <hyperlink ref="E1349" location="A130143364T" display="A130143364T" xr:uid="{00000000-0004-0000-0000-00003A050000}"/>
    <hyperlink ref="E1350" location="A130128196K" display="A130128196K" xr:uid="{00000000-0004-0000-0000-00003B050000}"/>
    <hyperlink ref="E1351" location="A130158436V" display="A130158436V" xr:uid="{00000000-0004-0000-0000-00003C050000}"/>
    <hyperlink ref="E1352" location="A130143316X" display="A130143316X" xr:uid="{00000000-0004-0000-0000-00003D050000}"/>
    <hyperlink ref="E1353" location="A130128252T" display="A130128252T" xr:uid="{00000000-0004-0000-0000-00003E050000}"/>
    <hyperlink ref="E1354" location="A130158492L" display="A130158492L" xr:uid="{00000000-0004-0000-0000-00003F050000}"/>
    <hyperlink ref="E1355" location="A130143372T" display="A130143372T" xr:uid="{00000000-0004-0000-0000-000040050000}"/>
    <hyperlink ref="E1356" location="A130128308T" display="A130128308T" xr:uid="{00000000-0004-0000-0000-000041050000}"/>
    <hyperlink ref="E1357" location="A130158548L" display="A130158548L" xr:uid="{00000000-0004-0000-0000-000042050000}"/>
    <hyperlink ref="E1358" location="A130143428T" display="A130143428T" xr:uid="{00000000-0004-0000-0000-000043050000}"/>
    <hyperlink ref="E1359" location="A130128260T" display="A130128260T" xr:uid="{00000000-0004-0000-0000-000044050000}"/>
    <hyperlink ref="E1360" location="A130158500A" display="A130158500A" xr:uid="{00000000-0004-0000-0000-000045050000}"/>
    <hyperlink ref="E1361" location="A130143380T" display="A130143380T" xr:uid="{00000000-0004-0000-0000-000046050000}"/>
    <hyperlink ref="E1362" location="A130128204X" display="A130128204X" xr:uid="{00000000-0004-0000-0000-000047050000}"/>
    <hyperlink ref="E1363" location="A130158444V" display="A130158444V" xr:uid="{00000000-0004-0000-0000-000048050000}"/>
    <hyperlink ref="E1364" location="A130143324X" display="A130143324X" xr:uid="{00000000-0004-0000-0000-000049050000}"/>
    <hyperlink ref="E1365" location="A130128364K" display="A130128364K" xr:uid="{00000000-0004-0000-0000-00004A050000}"/>
    <hyperlink ref="E1366" location="A130158604V" display="A130158604V" xr:uid="{00000000-0004-0000-0000-00004B050000}"/>
    <hyperlink ref="E1367" location="A130143484K" display="A130143484K" xr:uid="{00000000-0004-0000-0000-00004C050000}"/>
    <hyperlink ref="E1368" location="A130128316T" display="A130128316T" xr:uid="{00000000-0004-0000-0000-00004D050000}"/>
    <hyperlink ref="E1369" location="A130158556L" display="A130158556L" xr:uid="{00000000-0004-0000-0000-00004E050000}"/>
    <hyperlink ref="E1370" location="A130143436T" display="A130143436T" xr:uid="{00000000-0004-0000-0000-00004F050000}"/>
    <hyperlink ref="E1371" location="A130128324T" display="A130128324T" xr:uid="{00000000-0004-0000-0000-000050050000}"/>
    <hyperlink ref="E1372" location="A130158564L" display="A130158564L" xr:uid="{00000000-0004-0000-0000-000051050000}"/>
    <hyperlink ref="E1373" location="A130143444T" display="A130143444T" xr:uid="{00000000-0004-0000-0000-000052050000}"/>
    <hyperlink ref="E1374" location="A130128412T" display="A130128412T" xr:uid="{00000000-0004-0000-0000-000053050000}"/>
    <hyperlink ref="E1375" location="A130158652L" display="A130158652L" xr:uid="{00000000-0004-0000-0000-000054050000}"/>
    <hyperlink ref="E1376" location="A130143532T" display="A130143532T" xr:uid="{00000000-0004-0000-0000-000055050000}"/>
    <hyperlink ref="E1377" location="A130127180X" display="A130127180X" xr:uid="{00000000-0004-0000-0000-000056050000}"/>
    <hyperlink ref="E1378" location="A130157420J" display="A130157420J" xr:uid="{00000000-0004-0000-0000-000057050000}"/>
    <hyperlink ref="E1379" location="A130142300L" display="A130142300L" xr:uid="{00000000-0004-0000-0000-000058050000}"/>
    <hyperlink ref="E1380" location="A130127252X" display="A130127252X" xr:uid="{00000000-0004-0000-0000-000059050000}"/>
    <hyperlink ref="E1381" location="A130157492V" display="A130157492V" xr:uid="{00000000-0004-0000-0000-00005A050000}"/>
    <hyperlink ref="E1382" location="A130142372X" display="A130142372X" xr:uid="{00000000-0004-0000-0000-00005B050000}"/>
    <hyperlink ref="E1383" location="A130127148X" display="A130127148X" xr:uid="{00000000-0004-0000-0000-00005C050000}"/>
    <hyperlink ref="E1384" location="A130157388V" display="A130157388V" xr:uid="{00000000-0004-0000-0000-00005D050000}"/>
    <hyperlink ref="E1385" location="A130142268X" display="A130142268X" xr:uid="{00000000-0004-0000-0000-00005E050000}"/>
    <hyperlink ref="E1386" location="A130127260X" display="A130127260X" xr:uid="{00000000-0004-0000-0000-00005F050000}"/>
    <hyperlink ref="E1387" location="A130157500J" display="A130157500J" xr:uid="{00000000-0004-0000-0000-000060050000}"/>
    <hyperlink ref="E1388" location="A130142380X" display="A130142380X" xr:uid="{00000000-0004-0000-0000-000061050000}"/>
    <hyperlink ref="E1389" location="A130127268T" display="A130127268T" xr:uid="{00000000-0004-0000-0000-000062050000}"/>
    <hyperlink ref="E1390" location="A130157508A" display="A130157508A" xr:uid="{00000000-0004-0000-0000-000063050000}"/>
    <hyperlink ref="E1391" location="A130142388T" display="A130142388T" xr:uid="{00000000-0004-0000-0000-000064050000}"/>
    <hyperlink ref="E1392" location="A130127156X" display="A130127156X" xr:uid="{00000000-0004-0000-0000-000065050000}"/>
    <hyperlink ref="E1393" location="A130157396V" display="A130157396V" xr:uid="{00000000-0004-0000-0000-000066050000}"/>
    <hyperlink ref="E1394" location="A130142276X" display="A130142276X" xr:uid="{00000000-0004-0000-0000-000067050000}"/>
    <hyperlink ref="E1395" location="A130127164X" display="A130127164X" xr:uid="{00000000-0004-0000-0000-000068050000}"/>
    <hyperlink ref="E1396" location="A130157404J" display="A130157404J" xr:uid="{00000000-0004-0000-0000-000069050000}"/>
    <hyperlink ref="E1397" location="A130142284X" display="A130142284X" xr:uid="{00000000-0004-0000-0000-00006A050000}"/>
    <hyperlink ref="E1398" location="A130127212F" display="A130127212F" xr:uid="{00000000-0004-0000-0000-00006B050000}"/>
    <hyperlink ref="E1399" location="A130157452A" display="A130157452A" xr:uid="{00000000-0004-0000-0000-00006C050000}"/>
    <hyperlink ref="E1400" location="A130142332F" display="A130142332F" xr:uid="{00000000-0004-0000-0000-00006D050000}"/>
    <hyperlink ref="E1401" location="A130127100L" display="A130127100L" xr:uid="{00000000-0004-0000-0000-00006E050000}"/>
    <hyperlink ref="E1402" location="A130157340J" display="A130157340J" xr:uid="{00000000-0004-0000-0000-00006F050000}"/>
    <hyperlink ref="E1403" location="A130142220L" display="A130142220L" xr:uid="{00000000-0004-0000-0000-000070050000}"/>
    <hyperlink ref="E1404" location="A130127276T" display="A130127276T" xr:uid="{00000000-0004-0000-0000-000071050000}"/>
    <hyperlink ref="E1405" location="A130157516A" display="A130157516A" xr:uid="{00000000-0004-0000-0000-000072050000}"/>
    <hyperlink ref="E1406" location="A130142396T" display="A130142396T" xr:uid="{00000000-0004-0000-0000-000073050000}"/>
    <hyperlink ref="E1407" location="A130127220F" display="A130127220F" xr:uid="{00000000-0004-0000-0000-000074050000}"/>
    <hyperlink ref="E1408" location="A130157460A" display="A130157460A" xr:uid="{00000000-0004-0000-0000-000075050000}"/>
    <hyperlink ref="E1409" location="A130142340F" display="A130142340F" xr:uid="{00000000-0004-0000-0000-000076050000}"/>
    <hyperlink ref="E1410" location="A130127284T" display="A130127284T" xr:uid="{00000000-0004-0000-0000-000077050000}"/>
    <hyperlink ref="E1411" location="A130157524A" display="A130157524A" xr:uid="{00000000-0004-0000-0000-000078050000}"/>
    <hyperlink ref="E1412" location="A130142404F" display="A130142404F" xr:uid="{00000000-0004-0000-0000-000079050000}"/>
    <hyperlink ref="E1413" location="A130127108F" display="A130127108F" xr:uid="{00000000-0004-0000-0000-00007A050000}"/>
    <hyperlink ref="E1414" location="A130157348A" display="A130157348A" xr:uid="{00000000-0004-0000-0000-00007B050000}"/>
    <hyperlink ref="E1415" location="A130142228F" display="A130142228F" xr:uid="{00000000-0004-0000-0000-00007C050000}"/>
    <hyperlink ref="E1416" location="A130127020L" display="A130127020L" xr:uid="{00000000-0004-0000-0000-00007D050000}"/>
    <hyperlink ref="E1417" location="A130157260J" display="A130157260J" xr:uid="{00000000-0004-0000-0000-00007E050000}"/>
    <hyperlink ref="E1418" location="A130142140L" display="A130142140L" xr:uid="{00000000-0004-0000-0000-00007F050000}"/>
    <hyperlink ref="E1419" location="A130127044F" display="A130127044F" xr:uid="{00000000-0004-0000-0000-000080050000}"/>
    <hyperlink ref="E1420" location="A130157284A" display="A130157284A" xr:uid="{00000000-0004-0000-0000-000081050000}"/>
    <hyperlink ref="E1421" location="A130142164F" display="A130142164F" xr:uid="{00000000-0004-0000-0000-000082050000}"/>
    <hyperlink ref="E1422" location="A130127172X" display="A130127172X" xr:uid="{00000000-0004-0000-0000-000083050000}"/>
    <hyperlink ref="E1423" location="A130157412J" display="A130157412J" xr:uid="{00000000-0004-0000-0000-000084050000}"/>
    <hyperlink ref="E1424" location="A130142292X" display="A130142292X" xr:uid="{00000000-0004-0000-0000-000085050000}"/>
    <hyperlink ref="E1425" location="A130127052F" display="A130127052F" xr:uid="{00000000-0004-0000-0000-000086050000}"/>
    <hyperlink ref="E1426" location="A130157292A" display="A130157292A" xr:uid="{00000000-0004-0000-0000-000087050000}"/>
    <hyperlink ref="E1427" location="A130142172F" display="A130142172F" xr:uid="{00000000-0004-0000-0000-000088050000}"/>
    <hyperlink ref="E1428" location="A130127094C" display="A130127094C" xr:uid="{00000000-0004-0000-0000-000089050000}"/>
    <hyperlink ref="E1429" location="A130157334L" display="A130157334L" xr:uid="{00000000-0004-0000-0000-00008A050000}"/>
    <hyperlink ref="E1430" location="A130142214T" display="A130142214T" xr:uid="{00000000-0004-0000-0000-00008B050000}"/>
    <hyperlink ref="E1431" location="A130127036F" display="A130127036F" xr:uid="{00000000-0004-0000-0000-00008C050000}"/>
    <hyperlink ref="E1432" location="A130157276A" display="A130157276A" xr:uid="{00000000-0004-0000-0000-00008D050000}"/>
    <hyperlink ref="E1433" location="A130142156F" display="A130142156F" xr:uid="{00000000-0004-0000-0000-00008E050000}"/>
    <hyperlink ref="E1434" location="A130127228X" display="A130127228X" xr:uid="{00000000-0004-0000-0000-00008F050000}"/>
    <hyperlink ref="E1435" location="A130157468V" display="A130157468V" xr:uid="{00000000-0004-0000-0000-000090050000}"/>
    <hyperlink ref="E1436" location="A130142348X" display="A130142348X" xr:uid="{00000000-0004-0000-0000-000091050000}"/>
    <hyperlink ref="E1437" location="A130127236X" display="A130127236X" xr:uid="{00000000-0004-0000-0000-000092050000}"/>
    <hyperlink ref="E1438" location="A130157476V" display="A130157476V" xr:uid="{00000000-0004-0000-0000-000093050000}"/>
    <hyperlink ref="E1439" location="A130142356X" display="A130142356X" xr:uid="{00000000-0004-0000-0000-000094050000}"/>
    <hyperlink ref="E1440" location="A130127068X" display="A130127068X" xr:uid="{00000000-0004-0000-0000-000095050000}"/>
    <hyperlink ref="E1441" location="A130157308J" display="A130157308J" xr:uid="{00000000-0004-0000-0000-000096050000}"/>
    <hyperlink ref="E1442" location="A130142188X" display="A130142188X" xr:uid="{00000000-0004-0000-0000-000097050000}"/>
    <hyperlink ref="E1443" location="A130127028F" display="A130127028F" xr:uid="{00000000-0004-0000-0000-000098050000}"/>
    <hyperlink ref="E1444" location="A130157268A" display="A130157268A" xr:uid="{00000000-0004-0000-0000-000099050000}"/>
    <hyperlink ref="E1445" location="A130142148F" display="A130142148F" xr:uid="{00000000-0004-0000-0000-00009A050000}"/>
    <hyperlink ref="E1446" location="A130127116F" display="A130127116F" xr:uid="{00000000-0004-0000-0000-00009B050000}"/>
    <hyperlink ref="E1447" location="A130157356A" display="A130157356A" xr:uid="{00000000-0004-0000-0000-00009C050000}"/>
    <hyperlink ref="E1448" location="A130142236F" display="A130142236F" xr:uid="{00000000-0004-0000-0000-00009D050000}"/>
    <hyperlink ref="E1449" location="A130127060F" display="A130127060F" xr:uid="{00000000-0004-0000-0000-00009E050000}"/>
    <hyperlink ref="E1450" location="A130157300R" display="A130157300R" xr:uid="{00000000-0004-0000-0000-00009F050000}"/>
    <hyperlink ref="E1451" location="A130142180F" display="A130142180F" xr:uid="{00000000-0004-0000-0000-0000A0050000}"/>
    <hyperlink ref="E1452" location="A130127124F" display="A130127124F" xr:uid="{00000000-0004-0000-0000-0000A1050000}"/>
    <hyperlink ref="E1453" location="A130157364A" display="A130157364A" xr:uid="{00000000-0004-0000-0000-0000A2050000}"/>
    <hyperlink ref="E1454" location="A130142244F" display="A130142244F" xr:uid="{00000000-0004-0000-0000-0000A3050000}"/>
    <hyperlink ref="E1455" location="A130127076X" display="A130127076X" xr:uid="{00000000-0004-0000-0000-0000A4050000}"/>
    <hyperlink ref="E1456" location="A130157316J" display="A130157316J" xr:uid="{00000000-0004-0000-0000-0000A5050000}"/>
    <hyperlink ref="E1457" location="A130142196X" display="A130142196X" xr:uid="{00000000-0004-0000-0000-0000A6050000}"/>
    <hyperlink ref="E1458" location="A130127132F" display="A130127132F" xr:uid="{00000000-0004-0000-0000-0000A7050000}"/>
    <hyperlink ref="E1459" location="A130157372A" display="A130157372A" xr:uid="{00000000-0004-0000-0000-0000A8050000}"/>
    <hyperlink ref="E1460" location="A130142252F" display="A130142252F" xr:uid="{00000000-0004-0000-0000-0000A9050000}"/>
    <hyperlink ref="E1461" location="A130127188T" display="A130127188T" xr:uid="{00000000-0004-0000-0000-0000AA050000}"/>
    <hyperlink ref="E1462" location="A130157428A" display="A130157428A" xr:uid="{00000000-0004-0000-0000-0000AB050000}"/>
    <hyperlink ref="E1463" location="A130142308F" display="A130142308F" xr:uid="{00000000-0004-0000-0000-0000AC050000}"/>
    <hyperlink ref="E1464" location="A130127140F" display="A130127140F" xr:uid="{00000000-0004-0000-0000-0000AD050000}"/>
    <hyperlink ref="E1465" location="A130157380A" display="A130157380A" xr:uid="{00000000-0004-0000-0000-0000AE050000}"/>
    <hyperlink ref="E1466" location="A130142260F" display="A130142260F" xr:uid="{00000000-0004-0000-0000-0000AF050000}"/>
    <hyperlink ref="E1467" location="A130127084X" display="A130127084X" xr:uid="{00000000-0004-0000-0000-0000B0050000}"/>
    <hyperlink ref="E1468" location="A130157324J" display="A130157324J" xr:uid="{00000000-0004-0000-0000-0000B1050000}"/>
    <hyperlink ref="E1469" location="A130142204L" display="A130142204L" xr:uid="{00000000-0004-0000-0000-0000B2050000}"/>
    <hyperlink ref="E1470" location="A130127244X" display="A130127244X" xr:uid="{00000000-0004-0000-0000-0000B3050000}"/>
    <hyperlink ref="E1471" location="A130157484V" display="A130157484V" xr:uid="{00000000-0004-0000-0000-0000B4050000}"/>
    <hyperlink ref="E1472" location="A130142364X" display="A130142364X" xr:uid="{00000000-0004-0000-0000-0000B5050000}"/>
    <hyperlink ref="E1473" location="A130127196T" display="A130127196T" xr:uid="{00000000-0004-0000-0000-0000B6050000}"/>
    <hyperlink ref="E1474" location="A130157436A" display="A130157436A" xr:uid="{00000000-0004-0000-0000-0000B7050000}"/>
    <hyperlink ref="E1475" location="A130142316F" display="A130142316F" xr:uid="{00000000-0004-0000-0000-0000B8050000}"/>
    <hyperlink ref="E1476" location="A130127204F" display="A130127204F" xr:uid="{00000000-0004-0000-0000-0000B9050000}"/>
    <hyperlink ref="E1477" location="A130157444A" display="A130157444A" xr:uid="{00000000-0004-0000-0000-0000BA050000}"/>
    <hyperlink ref="E1478" location="A130142324F" display="A130142324F" xr:uid="{00000000-0004-0000-0000-0000BB050000}"/>
    <hyperlink ref="E1479" location="A130127292T" display="A130127292T" xr:uid="{00000000-0004-0000-0000-0000BC050000}"/>
    <hyperlink ref="E1480" location="A130157532A" display="A130157532A" xr:uid="{00000000-0004-0000-0000-0000BD050000}"/>
    <hyperlink ref="E1481" location="A130142412F" display="A130142412F" xr:uid="{00000000-0004-0000-0000-0000BE050000}"/>
  </hyperlinks>
  <pageMargins left="0.7" right="0.7" top="0.75" bottom="0.75" header="0.3" footer="0.3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V1" s="3" t="s">
        <v>20</v>
      </c>
      <c r="W1" s="3" t="s">
        <v>21</v>
      </c>
      <c r="X1" s="3" t="s">
        <v>22</v>
      </c>
      <c r="Y1" s="3" t="s">
        <v>23</v>
      </c>
      <c r="Z1" s="3" t="s">
        <v>24</v>
      </c>
      <c r="AA1" s="3" t="s">
        <v>25</v>
      </c>
      <c r="AB1" s="3" t="s">
        <v>26</v>
      </c>
      <c r="AC1" s="3" t="s">
        <v>27</v>
      </c>
      <c r="AD1" s="3" t="s">
        <v>28</v>
      </c>
      <c r="AE1" s="3" t="s">
        <v>29</v>
      </c>
      <c r="AF1" s="3" t="s">
        <v>30</v>
      </c>
      <c r="AG1" s="3" t="s">
        <v>31</v>
      </c>
      <c r="AH1" s="3" t="s">
        <v>32</v>
      </c>
      <c r="AI1" s="3" t="s">
        <v>33</v>
      </c>
      <c r="AJ1" s="3" t="s">
        <v>34</v>
      </c>
      <c r="AK1" s="3" t="s">
        <v>35</v>
      </c>
      <c r="AL1" s="3" t="s">
        <v>36</v>
      </c>
      <c r="AM1" s="3" t="s">
        <v>37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  <c r="AX1" s="3" t="s">
        <v>48</v>
      </c>
      <c r="AY1" s="3" t="s">
        <v>49</v>
      </c>
      <c r="AZ1" s="3" t="s">
        <v>50</v>
      </c>
      <c r="BA1" s="3" t="s">
        <v>51</v>
      </c>
      <c r="BB1" s="3" t="s">
        <v>52</v>
      </c>
      <c r="BC1" s="3" t="s">
        <v>53</v>
      </c>
      <c r="BD1" s="3" t="s">
        <v>54</v>
      </c>
      <c r="BE1" s="3" t="s">
        <v>55</v>
      </c>
      <c r="BF1" s="3" t="s">
        <v>56</v>
      </c>
      <c r="BG1" s="3" t="s">
        <v>57</v>
      </c>
      <c r="BH1" s="3" t="s">
        <v>58</v>
      </c>
      <c r="BI1" s="3" t="s">
        <v>59</v>
      </c>
      <c r="BJ1" s="3" t="s">
        <v>60</v>
      </c>
      <c r="BK1" s="3" t="s">
        <v>61</v>
      </c>
      <c r="BL1" s="3" t="s">
        <v>62</v>
      </c>
      <c r="BM1" s="3" t="s">
        <v>63</v>
      </c>
      <c r="BN1" s="3" t="s">
        <v>64</v>
      </c>
      <c r="BO1" s="3" t="s">
        <v>65</v>
      </c>
      <c r="BP1" s="3" t="s">
        <v>66</v>
      </c>
      <c r="BQ1" s="3" t="s">
        <v>67</v>
      </c>
      <c r="BR1" s="3" t="s">
        <v>68</v>
      </c>
      <c r="BS1" s="3" t="s">
        <v>69</v>
      </c>
      <c r="BT1" s="3" t="s">
        <v>70</v>
      </c>
      <c r="BU1" s="3" t="s">
        <v>71</v>
      </c>
      <c r="BV1" s="3" t="s">
        <v>72</v>
      </c>
      <c r="BW1" s="3" t="s">
        <v>73</v>
      </c>
      <c r="BX1" s="3" t="s">
        <v>74</v>
      </c>
      <c r="BY1" s="3" t="s">
        <v>75</v>
      </c>
      <c r="BZ1" s="3" t="s">
        <v>76</v>
      </c>
      <c r="CA1" s="3" t="s">
        <v>77</v>
      </c>
      <c r="CB1" s="3" t="s">
        <v>78</v>
      </c>
      <c r="CC1" s="3" t="s">
        <v>79</v>
      </c>
      <c r="CD1" s="3" t="s">
        <v>80</v>
      </c>
      <c r="CE1" s="3" t="s">
        <v>81</v>
      </c>
      <c r="CF1" s="3" t="s">
        <v>82</v>
      </c>
      <c r="CG1" s="3" t="s">
        <v>83</v>
      </c>
      <c r="CH1" s="3" t="s">
        <v>84</v>
      </c>
      <c r="CI1" s="3" t="s">
        <v>85</v>
      </c>
      <c r="CJ1" s="3" t="s">
        <v>86</v>
      </c>
      <c r="CK1" s="3" t="s">
        <v>87</v>
      </c>
      <c r="CL1" s="3" t="s">
        <v>88</v>
      </c>
      <c r="CM1" s="3" t="s">
        <v>89</v>
      </c>
      <c r="CN1" s="3" t="s">
        <v>90</v>
      </c>
      <c r="CO1" s="3" t="s">
        <v>91</v>
      </c>
      <c r="CP1" s="3" t="s">
        <v>92</v>
      </c>
      <c r="CQ1" s="3" t="s">
        <v>93</v>
      </c>
      <c r="CR1" s="3" t="s">
        <v>94</v>
      </c>
      <c r="CS1" s="3" t="s">
        <v>95</v>
      </c>
      <c r="CT1" s="3" t="s">
        <v>96</v>
      </c>
      <c r="CU1" s="3" t="s">
        <v>97</v>
      </c>
      <c r="CV1" s="3" t="s">
        <v>98</v>
      </c>
      <c r="CW1" s="3" t="s">
        <v>99</v>
      </c>
      <c r="CX1" s="3" t="s">
        <v>100</v>
      </c>
      <c r="CY1" s="3" t="s">
        <v>101</v>
      </c>
      <c r="CZ1" s="3" t="s">
        <v>102</v>
      </c>
      <c r="DA1" s="3" t="s">
        <v>103</v>
      </c>
      <c r="DB1" s="3" t="s">
        <v>104</v>
      </c>
      <c r="DC1" s="3" t="s">
        <v>105</v>
      </c>
      <c r="DD1" s="3" t="s">
        <v>106</v>
      </c>
      <c r="DE1" s="3" t="s">
        <v>107</v>
      </c>
      <c r="DF1" s="3" t="s">
        <v>108</v>
      </c>
      <c r="DG1" s="3" t="s">
        <v>109</v>
      </c>
      <c r="DH1" s="3" t="s">
        <v>110</v>
      </c>
      <c r="DI1" s="3" t="s">
        <v>111</v>
      </c>
      <c r="DJ1" s="3" t="s">
        <v>112</v>
      </c>
      <c r="DK1" s="3" t="s">
        <v>113</v>
      </c>
      <c r="DL1" s="3" t="s">
        <v>114</v>
      </c>
      <c r="DM1" s="3" t="s">
        <v>115</v>
      </c>
      <c r="DN1" s="3" t="s">
        <v>116</v>
      </c>
      <c r="DO1" s="3" t="s">
        <v>117</v>
      </c>
      <c r="DP1" s="3" t="s">
        <v>118</v>
      </c>
      <c r="DQ1" s="3" t="s">
        <v>119</v>
      </c>
      <c r="DR1" s="3" t="s">
        <v>120</v>
      </c>
      <c r="DS1" s="3" t="s">
        <v>121</v>
      </c>
      <c r="DT1" s="3" t="s">
        <v>122</v>
      </c>
      <c r="DU1" s="3" t="s">
        <v>123</v>
      </c>
      <c r="DV1" s="3" t="s">
        <v>124</v>
      </c>
      <c r="DW1" s="3" t="s">
        <v>125</v>
      </c>
      <c r="DX1" s="3" t="s">
        <v>126</v>
      </c>
      <c r="DY1" s="3" t="s">
        <v>127</v>
      </c>
      <c r="DZ1" s="3" t="s">
        <v>128</v>
      </c>
      <c r="EA1" s="3" t="s">
        <v>129</v>
      </c>
      <c r="EB1" s="3" t="s">
        <v>130</v>
      </c>
      <c r="EC1" s="3" t="s">
        <v>131</v>
      </c>
      <c r="ED1" s="3" t="s">
        <v>132</v>
      </c>
      <c r="EE1" s="3" t="s">
        <v>133</v>
      </c>
      <c r="EF1" s="3" t="s">
        <v>134</v>
      </c>
      <c r="EG1" s="3" t="s">
        <v>135</v>
      </c>
      <c r="EH1" s="3" t="s">
        <v>136</v>
      </c>
      <c r="EI1" s="3" t="s">
        <v>137</v>
      </c>
      <c r="EJ1" s="3" t="s">
        <v>138</v>
      </c>
      <c r="EK1" s="3" t="s">
        <v>139</v>
      </c>
      <c r="EL1" s="3" t="s">
        <v>140</v>
      </c>
      <c r="EM1" s="3" t="s">
        <v>141</v>
      </c>
      <c r="EN1" s="3" t="s">
        <v>142</v>
      </c>
      <c r="EO1" s="3" t="s">
        <v>143</v>
      </c>
      <c r="EP1" s="3" t="s">
        <v>144</v>
      </c>
      <c r="EQ1" s="3" t="s">
        <v>145</v>
      </c>
      <c r="ER1" s="3" t="s">
        <v>146</v>
      </c>
      <c r="ES1" s="3" t="s">
        <v>147</v>
      </c>
      <c r="ET1" s="3" t="s">
        <v>148</v>
      </c>
      <c r="EU1" s="3" t="s">
        <v>149</v>
      </c>
      <c r="EV1" s="3" t="s">
        <v>150</v>
      </c>
      <c r="EW1" s="3" t="s">
        <v>151</v>
      </c>
      <c r="EX1" s="3" t="s">
        <v>152</v>
      </c>
      <c r="EY1" s="3" t="s">
        <v>153</v>
      </c>
      <c r="EZ1" s="3" t="s">
        <v>154</v>
      </c>
      <c r="FA1" s="3" t="s">
        <v>155</v>
      </c>
      <c r="FB1" s="3" t="s">
        <v>156</v>
      </c>
      <c r="FC1" s="3" t="s">
        <v>157</v>
      </c>
      <c r="FD1" s="3" t="s">
        <v>158</v>
      </c>
      <c r="FE1" s="3" t="s">
        <v>159</v>
      </c>
      <c r="FF1" s="3" t="s">
        <v>160</v>
      </c>
      <c r="FG1" s="3" t="s">
        <v>161</v>
      </c>
      <c r="FH1" s="3" t="s">
        <v>162</v>
      </c>
      <c r="FI1" s="3" t="s">
        <v>163</v>
      </c>
      <c r="FJ1" s="3" t="s">
        <v>164</v>
      </c>
      <c r="FK1" s="3" t="s">
        <v>165</v>
      </c>
      <c r="FL1" s="3" t="s">
        <v>166</v>
      </c>
      <c r="FM1" s="3" t="s">
        <v>167</v>
      </c>
      <c r="FN1" s="3" t="s">
        <v>168</v>
      </c>
      <c r="FO1" s="3" t="s">
        <v>169</v>
      </c>
      <c r="FP1" s="3" t="s">
        <v>170</v>
      </c>
      <c r="FQ1" s="3" t="s">
        <v>171</v>
      </c>
      <c r="FR1" s="3" t="s">
        <v>172</v>
      </c>
      <c r="FS1" s="3" t="s">
        <v>173</v>
      </c>
      <c r="FT1" s="3" t="s">
        <v>174</v>
      </c>
      <c r="FU1" s="3" t="s">
        <v>175</v>
      </c>
      <c r="FV1" s="3" t="s">
        <v>176</v>
      </c>
      <c r="FW1" s="3" t="s">
        <v>177</v>
      </c>
      <c r="FX1" s="3" t="s">
        <v>178</v>
      </c>
      <c r="FY1" s="3" t="s">
        <v>179</v>
      </c>
      <c r="FZ1" s="3" t="s">
        <v>180</v>
      </c>
      <c r="GA1" s="3" t="s">
        <v>181</v>
      </c>
      <c r="GB1" s="3" t="s">
        <v>182</v>
      </c>
      <c r="GC1" s="3" t="s">
        <v>183</v>
      </c>
      <c r="GD1" s="3" t="s">
        <v>184</v>
      </c>
      <c r="GE1" s="3" t="s">
        <v>185</v>
      </c>
      <c r="GF1" s="3" t="s">
        <v>186</v>
      </c>
      <c r="GG1" s="3" t="s">
        <v>187</v>
      </c>
      <c r="GH1" s="3" t="s">
        <v>188</v>
      </c>
      <c r="GI1" s="3" t="s">
        <v>189</v>
      </c>
      <c r="GJ1" s="3" t="s">
        <v>190</v>
      </c>
      <c r="GK1" s="3" t="s">
        <v>191</v>
      </c>
      <c r="GL1" s="3" t="s">
        <v>192</v>
      </c>
      <c r="GM1" s="3" t="s">
        <v>193</v>
      </c>
      <c r="GN1" s="3" t="s">
        <v>194</v>
      </c>
      <c r="GO1" s="3" t="s">
        <v>195</v>
      </c>
      <c r="GP1" s="3" t="s">
        <v>196</v>
      </c>
      <c r="GQ1" s="3" t="s">
        <v>197</v>
      </c>
      <c r="GR1" s="3" t="s">
        <v>198</v>
      </c>
      <c r="GS1" s="3" t="s">
        <v>199</v>
      </c>
      <c r="GT1" s="3" t="s">
        <v>200</v>
      </c>
      <c r="GU1" s="3" t="s">
        <v>201</v>
      </c>
      <c r="GV1" s="3" t="s">
        <v>202</v>
      </c>
      <c r="GW1" s="3" t="s">
        <v>203</v>
      </c>
      <c r="GX1" s="3" t="s">
        <v>204</v>
      </c>
      <c r="GY1" s="3" t="s">
        <v>205</v>
      </c>
      <c r="GZ1" s="3" t="s">
        <v>206</v>
      </c>
      <c r="HA1" s="3" t="s">
        <v>207</v>
      </c>
      <c r="HB1" s="3" t="s">
        <v>208</v>
      </c>
      <c r="HC1" s="3" t="s">
        <v>209</v>
      </c>
      <c r="HD1" s="3" t="s">
        <v>210</v>
      </c>
      <c r="HE1" s="3" t="s">
        <v>211</v>
      </c>
      <c r="HF1" s="3" t="s">
        <v>212</v>
      </c>
      <c r="HG1" s="3" t="s">
        <v>213</v>
      </c>
      <c r="HH1" s="3" t="s">
        <v>214</v>
      </c>
      <c r="HI1" s="3" t="s">
        <v>215</v>
      </c>
      <c r="HJ1" s="3" t="s">
        <v>216</v>
      </c>
      <c r="HK1" s="3" t="s">
        <v>217</v>
      </c>
      <c r="HL1" s="3" t="s">
        <v>218</v>
      </c>
      <c r="HM1" s="3" t="s">
        <v>219</v>
      </c>
      <c r="HN1" s="3" t="s">
        <v>220</v>
      </c>
      <c r="HO1" s="3" t="s">
        <v>221</v>
      </c>
      <c r="HP1" s="3" t="s">
        <v>222</v>
      </c>
      <c r="HQ1" s="3" t="s">
        <v>223</v>
      </c>
      <c r="HR1" s="3" t="s">
        <v>224</v>
      </c>
      <c r="HS1" s="3" t="s">
        <v>225</v>
      </c>
      <c r="HT1" s="3" t="s">
        <v>226</v>
      </c>
      <c r="HU1" s="3" t="s">
        <v>227</v>
      </c>
      <c r="HV1" s="3" t="s">
        <v>228</v>
      </c>
      <c r="HW1" s="3" t="s">
        <v>229</v>
      </c>
      <c r="HX1" s="3" t="s">
        <v>230</v>
      </c>
      <c r="HY1" s="3" t="s">
        <v>231</v>
      </c>
      <c r="HZ1" s="3" t="s">
        <v>232</v>
      </c>
      <c r="IA1" s="3" t="s">
        <v>233</v>
      </c>
      <c r="IB1" s="3" t="s">
        <v>234</v>
      </c>
      <c r="IC1" s="3" t="s">
        <v>235</v>
      </c>
      <c r="ID1" s="3" t="s">
        <v>236</v>
      </c>
      <c r="IE1" s="3" t="s">
        <v>237</v>
      </c>
      <c r="IF1" s="3" t="s">
        <v>238</v>
      </c>
      <c r="IG1" s="3" t="s">
        <v>239</v>
      </c>
      <c r="IH1" s="3" t="s">
        <v>240</v>
      </c>
      <c r="II1" s="3" t="s">
        <v>241</v>
      </c>
      <c r="IJ1" s="3" t="s">
        <v>242</v>
      </c>
      <c r="IK1" s="3" t="s">
        <v>243</v>
      </c>
      <c r="IL1" s="3" t="s">
        <v>244</v>
      </c>
      <c r="IM1" s="3" t="s">
        <v>245</v>
      </c>
      <c r="IN1" s="3" t="s">
        <v>246</v>
      </c>
      <c r="IO1" s="3" t="s">
        <v>247</v>
      </c>
      <c r="IP1" s="3" t="s">
        <v>248</v>
      </c>
      <c r="IQ1" s="3" t="s">
        <v>249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8" t="s">
        <v>313</v>
      </c>
      <c r="BB2" s="8" t="s">
        <v>313</v>
      </c>
      <c r="BC2" s="8" t="s">
        <v>313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8" t="s">
        <v>313</v>
      </c>
      <c r="FC2" s="8" t="s">
        <v>313</v>
      </c>
      <c r="FD2" s="8" t="s">
        <v>313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314</v>
      </c>
      <c r="BB4" s="8" t="s">
        <v>314</v>
      </c>
      <c r="BC4" s="8" t="s">
        <v>314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314</v>
      </c>
      <c r="FC4" s="8" t="s">
        <v>314</v>
      </c>
      <c r="FD4" s="8" t="s">
        <v>314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3037</v>
      </c>
      <c r="C5" s="8" t="s">
        <v>3037</v>
      </c>
      <c r="D5" s="8" t="s">
        <v>3037</v>
      </c>
      <c r="E5" s="8" t="s">
        <v>3037</v>
      </c>
      <c r="F5" s="8" t="s">
        <v>3037</v>
      </c>
      <c r="G5" s="8" t="s">
        <v>3037</v>
      </c>
      <c r="H5" s="8" t="s">
        <v>3037</v>
      </c>
      <c r="I5" s="8" t="s">
        <v>3037</v>
      </c>
      <c r="J5" s="8" t="s">
        <v>3037</v>
      </c>
      <c r="K5" s="8" t="s">
        <v>3037</v>
      </c>
      <c r="L5" s="8" t="s">
        <v>3037</v>
      </c>
      <c r="M5" s="8" t="s">
        <v>3037</v>
      </c>
      <c r="N5" s="8" t="s">
        <v>3037</v>
      </c>
      <c r="O5" s="8" t="s">
        <v>3037</v>
      </c>
      <c r="P5" s="8" t="s">
        <v>3037</v>
      </c>
      <c r="Q5" s="8" t="s">
        <v>3037</v>
      </c>
      <c r="R5" s="8" t="s">
        <v>3037</v>
      </c>
      <c r="S5" s="8" t="s">
        <v>3037</v>
      </c>
      <c r="T5" s="8" t="s">
        <v>3037</v>
      </c>
      <c r="U5" s="8" t="s">
        <v>3037</v>
      </c>
      <c r="V5" s="8" t="s">
        <v>3037</v>
      </c>
      <c r="W5" s="8" t="s">
        <v>3037</v>
      </c>
      <c r="X5" s="8" t="s">
        <v>3037</v>
      </c>
      <c r="Y5" s="8" t="s">
        <v>3037</v>
      </c>
      <c r="Z5" s="8" t="s">
        <v>3037</v>
      </c>
      <c r="AA5" s="8" t="s">
        <v>3037</v>
      </c>
      <c r="AB5" s="8" t="s">
        <v>3037</v>
      </c>
      <c r="AC5" s="8" t="s">
        <v>3037</v>
      </c>
      <c r="AD5" s="8" t="s">
        <v>3037</v>
      </c>
      <c r="AE5" s="8" t="s">
        <v>3037</v>
      </c>
      <c r="AF5" s="8" t="s">
        <v>3037</v>
      </c>
      <c r="AG5" s="8" t="s">
        <v>3037</v>
      </c>
      <c r="AH5" s="8" t="s">
        <v>3037</v>
      </c>
      <c r="AI5" s="8" t="s">
        <v>3037</v>
      </c>
      <c r="AJ5" s="8" t="s">
        <v>3037</v>
      </c>
      <c r="AK5" s="8" t="s">
        <v>3037</v>
      </c>
      <c r="AL5" s="8" t="s">
        <v>3037</v>
      </c>
      <c r="AM5" s="8" t="s">
        <v>3037</v>
      </c>
      <c r="AN5" s="8" t="s">
        <v>3037</v>
      </c>
      <c r="AO5" s="8" t="s">
        <v>3037</v>
      </c>
      <c r="AP5" s="8" t="s">
        <v>3037</v>
      </c>
      <c r="AQ5" s="8" t="s">
        <v>3037</v>
      </c>
      <c r="AR5" s="8" t="s">
        <v>3037</v>
      </c>
      <c r="AS5" s="8" t="s">
        <v>3037</v>
      </c>
      <c r="AT5" s="8" t="s">
        <v>3037</v>
      </c>
      <c r="AU5" s="8" t="s">
        <v>3037</v>
      </c>
      <c r="AV5" s="8" t="s">
        <v>3037</v>
      </c>
      <c r="AW5" s="8" t="s">
        <v>3037</v>
      </c>
      <c r="AX5" s="8" t="s">
        <v>3037</v>
      </c>
      <c r="AY5" s="8" t="s">
        <v>3037</v>
      </c>
      <c r="AZ5" s="8" t="s">
        <v>3037</v>
      </c>
      <c r="BA5" s="8" t="s">
        <v>3037</v>
      </c>
      <c r="BB5" s="8" t="s">
        <v>3037</v>
      </c>
      <c r="BC5" s="8" t="s">
        <v>3037</v>
      </c>
      <c r="BD5" s="8" t="s">
        <v>3037</v>
      </c>
      <c r="BE5" s="8" t="s">
        <v>3037</v>
      </c>
      <c r="BF5" s="8" t="s">
        <v>3037</v>
      </c>
      <c r="BG5" s="8" t="s">
        <v>3037</v>
      </c>
      <c r="BH5" s="8" t="s">
        <v>3037</v>
      </c>
      <c r="BI5" s="8" t="s">
        <v>3037</v>
      </c>
      <c r="BJ5" s="8" t="s">
        <v>3037</v>
      </c>
      <c r="BK5" s="8" t="s">
        <v>3037</v>
      </c>
      <c r="BL5" s="8" t="s">
        <v>3037</v>
      </c>
      <c r="BM5" s="8" t="s">
        <v>3037</v>
      </c>
      <c r="BN5" s="8" t="s">
        <v>3037</v>
      </c>
      <c r="BO5" s="8" t="s">
        <v>3037</v>
      </c>
      <c r="BP5" s="8" t="s">
        <v>3037</v>
      </c>
      <c r="BQ5" s="8" t="s">
        <v>3037</v>
      </c>
      <c r="BR5" s="8" t="s">
        <v>3037</v>
      </c>
      <c r="BS5" s="8" t="s">
        <v>3037</v>
      </c>
      <c r="BT5" s="8" t="s">
        <v>3037</v>
      </c>
      <c r="BU5" s="8" t="s">
        <v>3037</v>
      </c>
      <c r="BV5" s="8" t="s">
        <v>3037</v>
      </c>
      <c r="BW5" s="8" t="s">
        <v>3037</v>
      </c>
      <c r="BX5" s="8" t="s">
        <v>3037</v>
      </c>
      <c r="BY5" s="8" t="s">
        <v>3037</v>
      </c>
      <c r="BZ5" s="8" t="s">
        <v>3037</v>
      </c>
      <c r="CA5" s="8" t="s">
        <v>3037</v>
      </c>
      <c r="CB5" s="8" t="s">
        <v>3037</v>
      </c>
      <c r="CC5" s="8" t="s">
        <v>3037</v>
      </c>
      <c r="CD5" s="8" t="s">
        <v>3037</v>
      </c>
      <c r="CE5" s="8" t="s">
        <v>3037</v>
      </c>
      <c r="CF5" s="8" t="s">
        <v>3037</v>
      </c>
      <c r="CG5" s="8" t="s">
        <v>3037</v>
      </c>
      <c r="CH5" s="8" t="s">
        <v>3037</v>
      </c>
      <c r="CI5" s="8" t="s">
        <v>3037</v>
      </c>
      <c r="CJ5" s="8" t="s">
        <v>3037</v>
      </c>
      <c r="CK5" s="8" t="s">
        <v>3037</v>
      </c>
      <c r="CL5" s="8" t="s">
        <v>3037</v>
      </c>
      <c r="CM5" s="8" t="s">
        <v>3037</v>
      </c>
      <c r="CN5" s="8" t="s">
        <v>3037</v>
      </c>
      <c r="CO5" s="8" t="s">
        <v>3037</v>
      </c>
      <c r="CP5" s="8" t="s">
        <v>3037</v>
      </c>
      <c r="CQ5" s="8" t="s">
        <v>3037</v>
      </c>
      <c r="CR5" s="8" t="s">
        <v>3037</v>
      </c>
      <c r="CS5" s="8" t="s">
        <v>3037</v>
      </c>
      <c r="CT5" s="8" t="s">
        <v>3037</v>
      </c>
      <c r="CU5" s="8" t="s">
        <v>3037</v>
      </c>
      <c r="CV5" s="8" t="s">
        <v>3037</v>
      </c>
      <c r="CW5" s="8" t="s">
        <v>3037</v>
      </c>
      <c r="CX5" s="8" t="s">
        <v>3037</v>
      </c>
      <c r="CY5" s="8" t="s">
        <v>3037</v>
      </c>
      <c r="CZ5" s="8" t="s">
        <v>3037</v>
      </c>
      <c r="DA5" s="8" t="s">
        <v>3037</v>
      </c>
      <c r="DB5" s="8" t="s">
        <v>3037</v>
      </c>
      <c r="DC5" s="8" t="s">
        <v>3037</v>
      </c>
      <c r="DD5" s="8" t="s">
        <v>3037</v>
      </c>
      <c r="DE5" s="8" t="s">
        <v>3037</v>
      </c>
      <c r="DF5" s="8" t="s">
        <v>3037</v>
      </c>
      <c r="DG5" s="8" t="s">
        <v>3037</v>
      </c>
      <c r="DH5" s="8" t="s">
        <v>3037</v>
      </c>
      <c r="DI5" s="8" t="s">
        <v>3037</v>
      </c>
      <c r="DJ5" s="8" t="s">
        <v>3037</v>
      </c>
      <c r="DK5" s="8" t="s">
        <v>3037</v>
      </c>
      <c r="DL5" s="8" t="s">
        <v>3037</v>
      </c>
      <c r="DM5" s="8" t="s">
        <v>3037</v>
      </c>
      <c r="DN5" s="8" t="s">
        <v>3037</v>
      </c>
      <c r="DO5" s="8" t="s">
        <v>3037</v>
      </c>
      <c r="DP5" s="8" t="s">
        <v>3037</v>
      </c>
      <c r="DQ5" s="8" t="s">
        <v>3037</v>
      </c>
      <c r="DR5" s="8" t="s">
        <v>3037</v>
      </c>
      <c r="DS5" s="8" t="s">
        <v>3037</v>
      </c>
      <c r="DT5" s="8" t="s">
        <v>3037</v>
      </c>
      <c r="DU5" s="8" t="s">
        <v>3037</v>
      </c>
      <c r="DV5" s="8" t="s">
        <v>3037</v>
      </c>
      <c r="DW5" s="8" t="s">
        <v>3037</v>
      </c>
      <c r="DX5" s="8" t="s">
        <v>3037</v>
      </c>
      <c r="DY5" s="8" t="s">
        <v>3037</v>
      </c>
      <c r="DZ5" s="8" t="s">
        <v>3037</v>
      </c>
      <c r="EA5" s="8" t="s">
        <v>3037</v>
      </c>
      <c r="EB5" s="8" t="s">
        <v>3037</v>
      </c>
      <c r="EC5" s="8" t="s">
        <v>3037</v>
      </c>
      <c r="ED5" s="8" t="s">
        <v>3037</v>
      </c>
      <c r="EE5" s="8" t="s">
        <v>3037</v>
      </c>
      <c r="EF5" s="8" t="s">
        <v>3037</v>
      </c>
      <c r="EG5" s="8" t="s">
        <v>3037</v>
      </c>
      <c r="EH5" s="8" t="s">
        <v>3037</v>
      </c>
      <c r="EI5" s="8" t="s">
        <v>3037</v>
      </c>
      <c r="EJ5" s="8" t="s">
        <v>3037</v>
      </c>
      <c r="EK5" s="8" t="s">
        <v>3037</v>
      </c>
      <c r="EL5" s="8" t="s">
        <v>3037</v>
      </c>
      <c r="EM5" s="8" t="s">
        <v>3037</v>
      </c>
      <c r="EN5" s="8" t="s">
        <v>3037</v>
      </c>
      <c r="EO5" s="8" t="s">
        <v>3037</v>
      </c>
      <c r="EP5" s="8" t="s">
        <v>3037</v>
      </c>
      <c r="EQ5" s="8" t="s">
        <v>3037</v>
      </c>
      <c r="ER5" s="8" t="s">
        <v>3037</v>
      </c>
      <c r="ES5" s="8" t="s">
        <v>3037</v>
      </c>
      <c r="ET5" s="8" t="s">
        <v>3037</v>
      </c>
      <c r="EU5" s="8" t="s">
        <v>3037</v>
      </c>
      <c r="EV5" s="8" t="s">
        <v>3037</v>
      </c>
      <c r="EW5" s="8" t="s">
        <v>3037</v>
      </c>
      <c r="EX5" s="8" t="s">
        <v>3037</v>
      </c>
      <c r="EY5" s="8" t="s">
        <v>3037</v>
      </c>
      <c r="EZ5" s="8" t="s">
        <v>3037</v>
      </c>
      <c r="FA5" s="8" t="s">
        <v>3037</v>
      </c>
      <c r="FB5" s="8" t="s">
        <v>3037</v>
      </c>
      <c r="FC5" s="8" t="s">
        <v>3037</v>
      </c>
      <c r="FD5" s="8" t="s">
        <v>3037</v>
      </c>
      <c r="FE5" s="8" t="s">
        <v>3037</v>
      </c>
      <c r="FF5" s="8" t="s">
        <v>3037</v>
      </c>
      <c r="FG5" s="8" t="s">
        <v>3037</v>
      </c>
      <c r="FH5" s="8" t="s">
        <v>3037</v>
      </c>
      <c r="FI5" s="8" t="s">
        <v>3037</v>
      </c>
      <c r="FJ5" s="8" t="s">
        <v>3037</v>
      </c>
      <c r="FK5" s="8" t="s">
        <v>3037</v>
      </c>
      <c r="FL5" s="8" t="s">
        <v>3037</v>
      </c>
      <c r="FM5" s="8" t="s">
        <v>3037</v>
      </c>
      <c r="FN5" s="8" t="s">
        <v>3037</v>
      </c>
      <c r="FO5" s="8" t="s">
        <v>3037</v>
      </c>
      <c r="FP5" s="8" t="s">
        <v>3037</v>
      </c>
      <c r="FQ5" s="8" t="s">
        <v>3037</v>
      </c>
      <c r="FR5" s="8" t="s">
        <v>3037</v>
      </c>
      <c r="FS5" s="8" t="s">
        <v>3037</v>
      </c>
      <c r="FT5" s="8" t="s">
        <v>3037</v>
      </c>
      <c r="FU5" s="8" t="s">
        <v>3037</v>
      </c>
      <c r="FV5" s="8" t="s">
        <v>3037</v>
      </c>
      <c r="FW5" s="8" t="s">
        <v>3037</v>
      </c>
      <c r="FX5" s="8" t="s">
        <v>3037</v>
      </c>
      <c r="FY5" s="8" t="s">
        <v>3037</v>
      </c>
      <c r="FZ5" s="8" t="s">
        <v>3037</v>
      </c>
      <c r="GA5" s="8" t="s">
        <v>3037</v>
      </c>
      <c r="GB5" s="8" t="s">
        <v>3037</v>
      </c>
      <c r="GC5" s="8" t="s">
        <v>3037</v>
      </c>
      <c r="GD5" s="8" t="s">
        <v>3037</v>
      </c>
      <c r="GE5" s="8" t="s">
        <v>3037</v>
      </c>
      <c r="GF5" s="8" t="s">
        <v>3037</v>
      </c>
      <c r="GG5" s="8" t="s">
        <v>3037</v>
      </c>
      <c r="GH5" s="8" t="s">
        <v>3037</v>
      </c>
      <c r="GI5" s="8" t="s">
        <v>3037</v>
      </c>
      <c r="GJ5" s="8" t="s">
        <v>3037</v>
      </c>
      <c r="GK5" s="8" t="s">
        <v>3037</v>
      </c>
      <c r="GL5" s="8" t="s">
        <v>3037</v>
      </c>
      <c r="GM5" s="8" t="s">
        <v>3037</v>
      </c>
      <c r="GN5" s="8" t="s">
        <v>3037</v>
      </c>
      <c r="GO5" s="8" t="s">
        <v>3037</v>
      </c>
      <c r="GP5" s="8" t="s">
        <v>3037</v>
      </c>
      <c r="GQ5" s="8" t="s">
        <v>3037</v>
      </c>
      <c r="GR5" s="8" t="s">
        <v>3037</v>
      </c>
      <c r="GS5" s="8" t="s">
        <v>3037</v>
      </c>
      <c r="GT5" s="8" t="s">
        <v>3037</v>
      </c>
      <c r="GU5" s="8" t="s">
        <v>3037</v>
      </c>
      <c r="GV5" s="8" t="s">
        <v>3037</v>
      </c>
      <c r="GW5" s="8" t="s">
        <v>3037</v>
      </c>
      <c r="GX5" s="8" t="s">
        <v>3037</v>
      </c>
      <c r="GY5" s="8" t="s">
        <v>3037</v>
      </c>
      <c r="GZ5" s="8" t="s">
        <v>3037</v>
      </c>
      <c r="HA5" s="8" t="s">
        <v>3037</v>
      </c>
      <c r="HB5" s="8" t="s">
        <v>3037</v>
      </c>
      <c r="HC5" s="8" t="s">
        <v>3037</v>
      </c>
      <c r="HD5" s="8" t="s">
        <v>3037</v>
      </c>
      <c r="HE5" s="8" t="s">
        <v>3037</v>
      </c>
      <c r="HF5" s="8" t="s">
        <v>3037</v>
      </c>
      <c r="HG5" s="8" t="s">
        <v>3037</v>
      </c>
      <c r="HH5" s="8" t="s">
        <v>3037</v>
      </c>
      <c r="HI5" s="8" t="s">
        <v>3037</v>
      </c>
      <c r="HJ5" s="8" t="s">
        <v>3037</v>
      </c>
      <c r="HK5" s="8" t="s">
        <v>3037</v>
      </c>
      <c r="HL5" s="8" t="s">
        <v>3037</v>
      </c>
      <c r="HM5" s="8" t="s">
        <v>3037</v>
      </c>
      <c r="HN5" s="8" t="s">
        <v>3037</v>
      </c>
      <c r="HO5" s="8" t="s">
        <v>3037</v>
      </c>
      <c r="HP5" s="8" t="s">
        <v>3037</v>
      </c>
      <c r="HQ5" s="8" t="s">
        <v>3037</v>
      </c>
      <c r="HR5" s="8" t="s">
        <v>3037</v>
      </c>
      <c r="HS5" s="8" t="s">
        <v>3037</v>
      </c>
      <c r="HT5" s="8" t="s">
        <v>3037</v>
      </c>
      <c r="HU5" s="8" t="s">
        <v>3037</v>
      </c>
      <c r="HV5" s="8" t="s">
        <v>3037</v>
      </c>
      <c r="HW5" s="8" t="s">
        <v>3037</v>
      </c>
      <c r="HX5" s="8" t="s">
        <v>3037</v>
      </c>
      <c r="HY5" s="8" t="s">
        <v>3037</v>
      </c>
      <c r="HZ5" s="8" t="s">
        <v>3037</v>
      </c>
      <c r="IA5" s="8" t="s">
        <v>3037</v>
      </c>
      <c r="IB5" s="8" t="s">
        <v>3037</v>
      </c>
      <c r="IC5" s="8" t="s">
        <v>3037</v>
      </c>
      <c r="ID5" s="8" t="s">
        <v>3037</v>
      </c>
      <c r="IE5" s="8" t="s">
        <v>3037</v>
      </c>
      <c r="IF5" s="8" t="s">
        <v>3037</v>
      </c>
      <c r="IG5" s="8" t="s">
        <v>3037</v>
      </c>
      <c r="IH5" s="8" t="s">
        <v>3037</v>
      </c>
      <c r="II5" s="8" t="s">
        <v>3037</v>
      </c>
      <c r="IJ5" s="8" t="s">
        <v>3037</v>
      </c>
      <c r="IK5" s="8" t="s">
        <v>3037</v>
      </c>
      <c r="IL5" s="8" t="s">
        <v>3037</v>
      </c>
      <c r="IM5" s="8" t="s">
        <v>3037</v>
      </c>
      <c r="IN5" s="8" t="s">
        <v>3037</v>
      </c>
      <c r="IO5" s="8" t="s">
        <v>3037</v>
      </c>
      <c r="IP5" s="8" t="s">
        <v>3037</v>
      </c>
      <c r="IQ5" s="8" t="s">
        <v>3037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262</v>
      </c>
      <c r="C10" s="8" t="s">
        <v>263</v>
      </c>
      <c r="D10" s="8" t="s">
        <v>264</v>
      </c>
      <c r="E10" s="8" t="s">
        <v>265</v>
      </c>
      <c r="F10" s="8" t="s">
        <v>266</v>
      </c>
      <c r="G10" s="8" t="s">
        <v>267</v>
      </c>
      <c r="H10" s="8" t="s">
        <v>268</v>
      </c>
      <c r="I10" s="8" t="s">
        <v>269</v>
      </c>
      <c r="J10" s="8" t="s">
        <v>270</v>
      </c>
      <c r="K10" s="8" t="s">
        <v>271</v>
      </c>
      <c r="L10" s="8" t="s">
        <v>272</v>
      </c>
      <c r="M10" s="8" t="s">
        <v>273</v>
      </c>
      <c r="N10" s="8" t="s">
        <v>274</v>
      </c>
      <c r="O10" s="8" t="s">
        <v>275</v>
      </c>
      <c r="P10" s="8" t="s">
        <v>276</v>
      </c>
      <c r="Q10" s="8" t="s">
        <v>277</v>
      </c>
      <c r="R10" s="8" t="s">
        <v>278</v>
      </c>
      <c r="S10" s="8" t="s">
        <v>279</v>
      </c>
      <c r="T10" s="8" t="s">
        <v>280</v>
      </c>
      <c r="U10" s="8" t="s">
        <v>281</v>
      </c>
      <c r="V10" s="8" t="s">
        <v>282</v>
      </c>
      <c r="W10" s="8" t="s">
        <v>283</v>
      </c>
      <c r="X10" s="8" t="s">
        <v>284</v>
      </c>
      <c r="Y10" s="8" t="s">
        <v>285</v>
      </c>
      <c r="Z10" s="8" t="s">
        <v>286</v>
      </c>
      <c r="AA10" s="8" t="s">
        <v>287</v>
      </c>
      <c r="AB10" s="8" t="s">
        <v>288</v>
      </c>
      <c r="AC10" s="8" t="s">
        <v>289</v>
      </c>
      <c r="AD10" s="8" t="s">
        <v>290</v>
      </c>
      <c r="AE10" s="8" t="s">
        <v>291</v>
      </c>
      <c r="AF10" s="8" t="s">
        <v>292</v>
      </c>
      <c r="AG10" s="8" t="s">
        <v>293</v>
      </c>
      <c r="AH10" s="8" t="s">
        <v>294</v>
      </c>
      <c r="AI10" s="8" t="s">
        <v>295</v>
      </c>
      <c r="AJ10" s="8" t="s">
        <v>296</v>
      </c>
      <c r="AK10" s="8" t="s">
        <v>297</v>
      </c>
      <c r="AL10" s="8" t="s">
        <v>298</v>
      </c>
      <c r="AM10" s="8" t="s">
        <v>299</v>
      </c>
      <c r="AN10" s="8" t="s">
        <v>300</v>
      </c>
      <c r="AO10" s="8" t="s">
        <v>301</v>
      </c>
      <c r="AP10" s="8" t="s">
        <v>302</v>
      </c>
      <c r="AQ10" s="8" t="s">
        <v>303</v>
      </c>
      <c r="AR10" s="8" t="s">
        <v>304</v>
      </c>
      <c r="AS10" s="8" t="s">
        <v>305</v>
      </c>
      <c r="AT10" s="8" t="s">
        <v>306</v>
      </c>
      <c r="AU10" s="8" t="s">
        <v>307</v>
      </c>
      <c r="AV10" s="8" t="s">
        <v>308</v>
      </c>
      <c r="AW10" s="8" t="s">
        <v>309</v>
      </c>
      <c r="AX10" s="8" t="s">
        <v>310</v>
      </c>
      <c r="AY10" s="8" t="s">
        <v>311</v>
      </c>
      <c r="AZ10" s="8" t="s">
        <v>312</v>
      </c>
      <c r="BA10" s="8" t="s">
        <v>315</v>
      </c>
      <c r="BB10" s="8" t="s">
        <v>316</v>
      </c>
      <c r="BC10" s="8" t="s">
        <v>317</v>
      </c>
      <c r="BD10" s="8" t="s">
        <v>318</v>
      </c>
      <c r="BE10" s="8" t="s">
        <v>319</v>
      </c>
      <c r="BF10" s="8" t="s">
        <v>320</v>
      </c>
      <c r="BG10" s="8" t="s">
        <v>321</v>
      </c>
      <c r="BH10" s="8" t="s">
        <v>322</v>
      </c>
      <c r="BI10" s="8" t="s">
        <v>323</v>
      </c>
      <c r="BJ10" s="8" t="s">
        <v>324</v>
      </c>
      <c r="BK10" s="8" t="s">
        <v>325</v>
      </c>
      <c r="BL10" s="8" t="s">
        <v>326</v>
      </c>
      <c r="BM10" s="8" t="s">
        <v>327</v>
      </c>
      <c r="BN10" s="8" t="s">
        <v>328</v>
      </c>
      <c r="BO10" s="8" t="s">
        <v>329</v>
      </c>
      <c r="BP10" s="8" t="s">
        <v>330</v>
      </c>
      <c r="BQ10" s="8" t="s">
        <v>331</v>
      </c>
      <c r="BR10" s="8" t="s">
        <v>332</v>
      </c>
      <c r="BS10" s="8" t="s">
        <v>333</v>
      </c>
      <c r="BT10" s="8" t="s">
        <v>334</v>
      </c>
      <c r="BU10" s="8" t="s">
        <v>335</v>
      </c>
      <c r="BV10" s="8" t="s">
        <v>336</v>
      </c>
      <c r="BW10" s="8" t="s">
        <v>337</v>
      </c>
      <c r="BX10" s="8" t="s">
        <v>338</v>
      </c>
      <c r="BY10" s="8" t="s">
        <v>339</v>
      </c>
      <c r="BZ10" s="8" t="s">
        <v>340</v>
      </c>
      <c r="CA10" s="8" t="s">
        <v>341</v>
      </c>
      <c r="CB10" s="8" t="s">
        <v>342</v>
      </c>
      <c r="CC10" s="8" t="s">
        <v>343</v>
      </c>
      <c r="CD10" s="8" t="s">
        <v>344</v>
      </c>
      <c r="CE10" s="8" t="s">
        <v>345</v>
      </c>
      <c r="CF10" s="8" t="s">
        <v>346</v>
      </c>
      <c r="CG10" s="8" t="s">
        <v>347</v>
      </c>
      <c r="CH10" s="8" t="s">
        <v>348</v>
      </c>
      <c r="CI10" s="8" t="s">
        <v>349</v>
      </c>
      <c r="CJ10" s="8" t="s">
        <v>350</v>
      </c>
      <c r="CK10" s="8" t="s">
        <v>351</v>
      </c>
      <c r="CL10" s="8" t="s">
        <v>352</v>
      </c>
      <c r="CM10" s="8" t="s">
        <v>353</v>
      </c>
      <c r="CN10" s="8" t="s">
        <v>354</v>
      </c>
      <c r="CO10" s="8" t="s">
        <v>355</v>
      </c>
      <c r="CP10" s="8" t="s">
        <v>356</v>
      </c>
      <c r="CQ10" s="8" t="s">
        <v>357</v>
      </c>
      <c r="CR10" s="8" t="s">
        <v>358</v>
      </c>
      <c r="CS10" s="8" t="s">
        <v>359</v>
      </c>
      <c r="CT10" s="8" t="s">
        <v>360</v>
      </c>
      <c r="CU10" s="8" t="s">
        <v>361</v>
      </c>
      <c r="CV10" s="8" t="s">
        <v>362</v>
      </c>
      <c r="CW10" s="8" t="s">
        <v>363</v>
      </c>
      <c r="CX10" s="8" t="s">
        <v>364</v>
      </c>
      <c r="CY10" s="8" t="s">
        <v>365</v>
      </c>
      <c r="CZ10" s="8" t="s">
        <v>366</v>
      </c>
      <c r="DA10" s="8" t="s">
        <v>367</v>
      </c>
      <c r="DB10" s="8" t="s">
        <v>368</v>
      </c>
      <c r="DC10" s="8" t="s">
        <v>369</v>
      </c>
      <c r="DD10" s="8" t="s">
        <v>370</v>
      </c>
      <c r="DE10" s="8" t="s">
        <v>371</v>
      </c>
      <c r="DF10" s="8" t="s">
        <v>372</v>
      </c>
      <c r="DG10" s="8" t="s">
        <v>373</v>
      </c>
      <c r="DH10" s="8" t="s">
        <v>374</v>
      </c>
      <c r="DI10" s="8" t="s">
        <v>375</v>
      </c>
      <c r="DJ10" s="8" t="s">
        <v>376</v>
      </c>
      <c r="DK10" s="8" t="s">
        <v>377</v>
      </c>
      <c r="DL10" s="8" t="s">
        <v>378</v>
      </c>
      <c r="DM10" s="8" t="s">
        <v>379</v>
      </c>
      <c r="DN10" s="8" t="s">
        <v>380</v>
      </c>
      <c r="DO10" s="8" t="s">
        <v>381</v>
      </c>
      <c r="DP10" s="8" t="s">
        <v>382</v>
      </c>
      <c r="DQ10" s="8" t="s">
        <v>383</v>
      </c>
      <c r="DR10" s="8" t="s">
        <v>384</v>
      </c>
      <c r="DS10" s="8" t="s">
        <v>385</v>
      </c>
      <c r="DT10" s="8" t="s">
        <v>386</v>
      </c>
      <c r="DU10" s="8" t="s">
        <v>387</v>
      </c>
      <c r="DV10" s="8" t="s">
        <v>388</v>
      </c>
      <c r="DW10" s="8" t="s">
        <v>389</v>
      </c>
      <c r="DX10" s="8" t="s">
        <v>390</v>
      </c>
      <c r="DY10" s="8" t="s">
        <v>391</v>
      </c>
      <c r="DZ10" s="8" t="s">
        <v>392</v>
      </c>
      <c r="EA10" s="8" t="s">
        <v>393</v>
      </c>
      <c r="EB10" s="8" t="s">
        <v>394</v>
      </c>
      <c r="EC10" s="8" t="s">
        <v>395</v>
      </c>
      <c r="ED10" s="8" t="s">
        <v>396</v>
      </c>
      <c r="EE10" s="8" t="s">
        <v>397</v>
      </c>
      <c r="EF10" s="8" t="s">
        <v>398</v>
      </c>
      <c r="EG10" s="8" t="s">
        <v>399</v>
      </c>
      <c r="EH10" s="8" t="s">
        <v>400</v>
      </c>
      <c r="EI10" s="8" t="s">
        <v>401</v>
      </c>
      <c r="EJ10" s="8" t="s">
        <v>402</v>
      </c>
      <c r="EK10" s="8" t="s">
        <v>403</v>
      </c>
      <c r="EL10" s="8" t="s">
        <v>404</v>
      </c>
      <c r="EM10" s="8" t="s">
        <v>405</v>
      </c>
      <c r="EN10" s="8" t="s">
        <v>406</v>
      </c>
      <c r="EO10" s="8" t="s">
        <v>407</v>
      </c>
      <c r="EP10" s="8" t="s">
        <v>408</v>
      </c>
      <c r="EQ10" s="8" t="s">
        <v>409</v>
      </c>
      <c r="ER10" s="8" t="s">
        <v>410</v>
      </c>
      <c r="ES10" s="8" t="s">
        <v>411</v>
      </c>
      <c r="ET10" s="8" t="s">
        <v>412</v>
      </c>
      <c r="EU10" s="8" t="s">
        <v>413</v>
      </c>
      <c r="EV10" s="8" t="s">
        <v>414</v>
      </c>
      <c r="EW10" s="8" t="s">
        <v>415</v>
      </c>
      <c r="EX10" s="8" t="s">
        <v>416</v>
      </c>
      <c r="EY10" s="8" t="s">
        <v>417</v>
      </c>
      <c r="EZ10" s="8" t="s">
        <v>418</v>
      </c>
      <c r="FA10" s="8" t="s">
        <v>419</v>
      </c>
      <c r="FB10" s="8" t="s">
        <v>420</v>
      </c>
      <c r="FC10" s="8" t="s">
        <v>421</v>
      </c>
      <c r="FD10" s="8" t="s">
        <v>422</v>
      </c>
      <c r="FE10" s="8" t="s">
        <v>423</v>
      </c>
      <c r="FF10" s="8" t="s">
        <v>424</v>
      </c>
      <c r="FG10" s="8" t="s">
        <v>425</v>
      </c>
      <c r="FH10" s="8" t="s">
        <v>426</v>
      </c>
      <c r="FI10" s="8" t="s">
        <v>427</v>
      </c>
      <c r="FJ10" s="8" t="s">
        <v>428</v>
      </c>
      <c r="FK10" s="8" t="s">
        <v>429</v>
      </c>
      <c r="FL10" s="8" t="s">
        <v>430</v>
      </c>
      <c r="FM10" s="8" t="s">
        <v>431</v>
      </c>
      <c r="FN10" s="8" t="s">
        <v>432</v>
      </c>
      <c r="FO10" s="8" t="s">
        <v>433</v>
      </c>
      <c r="FP10" s="8" t="s">
        <v>434</v>
      </c>
      <c r="FQ10" s="8" t="s">
        <v>435</v>
      </c>
      <c r="FR10" s="8" t="s">
        <v>436</v>
      </c>
      <c r="FS10" s="8" t="s">
        <v>437</v>
      </c>
      <c r="FT10" s="8" t="s">
        <v>438</v>
      </c>
      <c r="FU10" s="8" t="s">
        <v>439</v>
      </c>
      <c r="FV10" s="8" t="s">
        <v>440</v>
      </c>
      <c r="FW10" s="8" t="s">
        <v>441</v>
      </c>
      <c r="FX10" s="8" t="s">
        <v>442</v>
      </c>
      <c r="FY10" s="8" t="s">
        <v>443</v>
      </c>
      <c r="FZ10" s="8" t="s">
        <v>444</v>
      </c>
      <c r="GA10" s="8" t="s">
        <v>445</v>
      </c>
      <c r="GB10" s="8" t="s">
        <v>446</v>
      </c>
      <c r="GC10" s="8" t="s">
        <v>447</v>
      </c>
      <c r="GD10" s="8" t="s">
        <v>448</v>
      </c>
      <c r="GE10" s="8" t="s">
        <v>449</v>
      </c>
      <c r="GF10" s="8" t="s">
        <v>450</v>
      </c>
      <c r="GG10" s="8" t="s">
        <v>451</v>
      </c>
      <c r="GH10" s="8" t="s">
        <v>452</v>
      </c>
      <c r="GI10" s="8" t="s">
        <v>453</v>
      </c>
      <c r="GJ10" s="8" t="s">
        <v>454</v>
      </c>
      <c r="GK10" s="8" t="s">
        <v>455</v>
      </c>
      <c r="GL10" s="8" t="s">
        <v>456</v>
      </c>
      <c r="GM10" s="8" t="s">
        <v>457</v>
      </c>
      <c r="GN10" s="8" t="s">
        <v>458</v>
      </c>
      <c r="GO10" s="8" t="s">
        <v>459</v>
      </c>
      <c r="GP10" s="8" t="s">
        <v>460</v>
      </c>
      <c r="GQ10" s="8" t="s">
        <v>461</v>
      </c>
      <c r="GR10" s="8" t="s">
        <v>462</v>
      </c>
      <c r="GS10" s="8" t="s">
        <v>463</v>
      </c>
      <c r="GT10" s="8" t="s">
        <v>464</v>
      </c>
      <c r="GU10" s="8" t="s">
        <v>465</v>
      </c>
      <c r="GV10" s="8" t="s">
        <v>466</v>
      </c>
      <c r="GW10" s="8" t="s">
        <v>467</v>
      </c>
      <c r="GX10" s="8" t="s">
        <v>468</v>
      </c>
      <c r="GY10" s="8" t="s">
        <v>469</v>
      </c>
      <c r="GZ10" s="8" t="s">
        <v>470</v>
      </c>
      <c r="HA10" s="8" t="s">
        <v>471</v>
      </c>
      <c r="HB10" s="8" t="s">
        <v>472</v>
      </c>
      <c r="HC10" s="8" t="s">
        <v>473</v>
      </c>
      <c r="HD10" s="8" t="s">
        <v>474</v>
      </c>
      <c r="HE10" s="8" t="s">
        <v>475</v>
      </c>
      <c r="HF10" s="8" t="s">
        <v>476</v>
      </c>
      <c r="HG10" s="8" t="s">
        <v>477</v>
      </c>
      <c r="HH10" s="8" t="s">
        <v>478</v>
      </c>
      <c r="HI10" s="8" t="s">
        <v>479</v>
      </c>
      <c r="HJ10" s="8" t="s">
        <v>480</v>
      </c>
      <c r="HK10" s="8" t="s">
        <v>481</v>
      </c>
      <c r="HL10" s="8" t="s">
        <v>482</v>
      </c>
      <c r="HM10" s="8" t="s">
        <v>483</v>
      </c>
      <c r="HN10" s="8" t="s">
        <v>484</v>
      </c>
      <c r="HO10" s="8" t="s">
        <v>485</v>
      </c>
      <c r="HP10" s="8" t="s">
        <v>486</v>
      </c>
      <c r="HQ10" s="8" t="s">
        <v>487</v>
      </c>
      <c r="HR10" s="8" t="s">
        <v>488</v>
      </c>
      <c r="HS10" s="8" t="s">
        <v>489</v>
      </c>
      <c r="HT10" s="8" t="s">
        <v>490</v>
      </c>
      <c r="HU10" s="8" t="s">
        <v>491</v>
      </c>
      <c r="HV10" s="8" t="s">
        <v>492</v>
      </c>
      <c r="HW10" s="8" t="s">
        <v>493</v>
      </c>
      <c r="HX10" s="8" t="s">
        <v>494</v>
      </c>
      <c r="HY10" s="8" t="s">
        <v>495</v>
      </c>
      <c r="HZ10" s="8" t="s">
        <v>496</v>
      </c>
      <c r="IA10" s="8" t="s">
        <v>497</v>
      </c>
      <c r="IB10" s="8" t="s">
        <v>498</v>
      </c>
      <c r="IC10" s="8" t="s">
        <v>499</v>
      </c>
      <c r="ID10" s="8" t="s">
        <v>500</v>
      </c>
      <c r="IE10" s="8" t="s">
        <v>501</v>
      </c>
      <c r="IF10" s="8" t="s">
        <v>502</v>
      </c>
      <c r="IG10" s="8" t="s">
        <v>503</v>
      </c>
      <c r="IH10" s="8" t="s">
        <v>504</v>
      </c>
      <c r="II10" s="8" t="s">
        <v>505</v>
      </c>
      <c r="IJ10" s="8" t="s">
        <v>506</v>
      </c>
      <c r="IK10" s="8" t="s">
        <v>507</v>
      </c>
      <c r="IL10" s="8" t="s">
        <v>508</v>
      </c>
      <c r="IM10" s="8" t="s">
        <v>509</v>
      </c>
      <c r="IN10" s="8" t="s">
        <v>510</v>
      </c>
      <c r="IO10" s="8" t="s">
        <v>511</v>
      </c>
      <c r="IP10" s="8" t="s">
        <v>512</v>
      </c>
      <c r="IQ10" s="8" t="s">
        <v>513</v>
      </c>
    </row>
    <row r="11" spans="1:251">
      <c r="A11" s="10">
        <v>42036</v>
      </c>
      <c r="B11" s="9">
        <v>11647.474</v>
      </c>
      <c r="C11" s="9">
        <v>6287.8149999999996</v>
      </c>
      <c r="D11" s="9">
        <v>5359.6589999999997</v>
      </c>
      <c r="E11" s="9">
        <v>2141.7559999999999</v>
      </c>
      <c r="F11" s="9">
        <v>1137.355</v>
      </c>
      <c r="G11" s="9">
        <v>1004.4</v>
      </c>
      <c r="H11" s="9">
        <v>604.49199999999996</v>
      </c>
      <c r="I11" s="9">
        <v>328.94799999999998</v>
      </c>
      <c r="J11" s="9">
        <v>275.54399999999998</v>
      </c>
      <c r="K11" s="9">
        <v>644.26800000000003</v>
      </c>
      <c r="L11" s="9">
        <v>338.80599999999998</v>
      </c>
      <c r="M11" s="9">
        <v>305.46300000000002</v>
      </c>
      <c r="N11" s="9">
        <v>892.995</v>
      </c>
      <c r="O11" s="9">
        <v>469.60199999999998</v>
      </c>
      <c r="P11" s="9">
        <v>423.39299999999997</v>
      </c>
      <c r="Q11" s="9">
        <v>9505.7189999999991</v>
      </c>
      <c r="R11" s="9">
        <v>5150.46</v>
      </c>
      <c r="S11" s="9">
        <v>4355.259</v>
      </c>
      <c r="T11" s="9">
        <v>4146.7470000000003</v>
      </c>
      <c r="U11" s="9">
        <v>2171.9569999999999</v>
      </c>
      <c r="V11" s="9">
        <v>1974.79</v>
      </c>
      <c r="W11" s="9">
        <v>1138.6600000000001</v>
      </c>
      <c r="X11" s="9">
        <v>593.38499999999999</v>
      </c>
      <c r="Y11" s="9">
        <v>545.27499999999998</v>
      </c>
      <c r="Z11" s="9">
        <v>1203.9459999999999</v>
      </c>
      <c r="AA11" s="9">
        <v>613.46600000000001</v>
      </c>
      <c r="AB11" s="9">
        <v>590.48</v>
      </c>
      <c r="AC11" s="9">
        <v>1804.1410000000001</v>
      </c>
      <c r="AD11" s="9">
        <v>965.10599999999999</v>
      </c>
      <c r="AE11" s="9">
        <v>839.03499999999997</v>
      </c>
      <c r="AF11" s="9">
        <v>5358.9719999999998</v>
      </c>
      <c r="AG11" s="9">
        <v>2978.502</v>
      </c>
      <c r="AH11" s="9">
        <v>2380.4690000000001</v>
      </c>
      <c r="AI11" s="9">
        <v>2329.366</v>
      </c>
      <c r="AJ11" s="9">
        <v>1222.22</v>
      </c>
      <c r="AK11" s="9">
        <v>1107.146</v>
      </c>
      <c r="AL11" s="9">
        <v>3029.605</v>
      </c>
      <c r="AM11" s="9">
        <v>1756.2819999999999</v>
      </c>
      <c r="AN11" s="9">
        <v>1273.3230000000001</v>
      </c>
      <c r="AO11" s="9">
        <v>1790.2660000000001</v>
      </c>
      <c r="AP11" s="9">
        <v>991.31799999999998</v>
      </c>
      <c r="AQ11" s="9">
        <v>798.94799999999998</v>
      </c>
      <c r="AR11" s="9">
        <v>1239.3389999999999</v>
      </c>
      <c r="AS11" s="9">
        <v>764.96400000000006</v>
      </c>
      <c r="AT11" s="9">
        <v>474.375</v>
      </c>
      <c r="AU11" s="9">
        <v>923.68799999999999</v>
      </c>
      <c r="AV11" s="9">
        <v>528.10699999999997</v>
      </c>
      <c r="AW11" s="9">
        <v>395.58100000000002</v>
      </c>
      <c r="AX11" s="9">
        <v>10723.786</v>
      </c>
      <c r="AY11" s="9">
        <v>5759.7079999999996</v>
      </c>
      <c r="AZ11" s="9">
        <v>4964.0789999999997</v>
      </c>
      <c r="BA11" s="9">
        <v>7.93</v>
      </c>
      <c r="BB11" s="9">
        <v>8.3989999999999991</v>
      </c>
      <c r="BC11" s="9">
        <v>7.3810000000000002</v>
      </c>
      <c r="BD11" s="9">
        <v>18839.843000000001</v>
      </c>
      <c r="BE11" s="9">
        <v>9318.2070000000003</v>
      </c>
      <c r="BF11" s="9">
        <v>9521.6360000000004</v>
      </c>
      <c r="BG11" s="9">
        <v>2982.4789999999998</v>
      </c>
      <c r="BH11" s="9">
        <v>1514.278</v>
      </c>
      <c r="BI11" s="9">
        <v>1468.201</v>
      </c>
      <c r="BJ11" s="9">
        <v>2071.0169999999998</v>
      </c>
      <c r="BK11" s="9">
        <v>1080.06</v>
      </c>
      <c r="BL11" s="9">
        <v>990.95699999999999</v>
      </c>
      <c r="BM11" s="9">
        <v>1406.876</v>
      </c>
      <c r="BN11" s="9">
        <v>780.19200000000001</v>
      </c>
      <c r="BO11" s="9">
        <v>626.68399999999997</v>
      </c>
      <c r="BP11" s="9">
        <v>664.14099999999996</v>
      </c>
      <c r="BQ11" s="9">
        <v>299.86799999999999</v>
      </c>
      <c r="BR11" s="9">
        <v>364.27300000000002</v>
      </c>
      <c r="BS11" s="9">
        <v>288.01400000000001</v>
      </c>
      <c r="BT11" s="9">
        <v>118.673</v>
      </c>
      <c r="BU11" s="9">
        <v>169.34200000000001</v>
      </c>
      <c r="BV11" s="9">
        <v>328.72500000000002</v>
      </c>
      <c r="BW11" s="9">
        <v>195.41900000000001</v>
      </c>
      <c r="BX11" s="9">
        <v>133.30600000000001</v>
      </c>
      <c r="BY11" s="9">
        <v>582.73800000000006</v>
      </c>
      <c r="BZ11" s="9">
        <v>238.8</v>
      </c>
      <c r="CA11" s="9">
        <v>343.93799999999999</v>
      </c>
      <c r="CB11" s="9">
        <v>1124.9590000000001</v>
      </c>
      <c r="CC11" s="9">
        <v>546.93100000000004</v>
      </c>
      <c r="CD11" s="9">
        <v>578.029</v>
      </c>
      <c r="CE11" s="9">
        <v>646.49900000000002</v>
      </c>
      <c r="CF11" s="9">
        <v>350.94299999999998</v>
      </c>
      <c r="CG11" s="9">
        <v>295.55599999999998</v>
      </c>
      <c r="CH11" s="9">
        <v>63.097999999999999</v>
      </c>
      <c r="CI11" s="9">
        <v>20.100000000000001</v>
      </c>
      <c r="CJ11" s="9">
        <v>42.997999999999998</v>
      </c>
      <c r="CK11" s="9">
        <v>478.46100000000001</v>
      </c>
      <c r="CL11" s="9">
        <v>195.988</v>
      </c>
      <c r="CM11" s="9">
        <v>282.47300000000001</v>
      </c>
      <c r="CN11" s="9">
        <v>710.19100000000003</v>
      </c>
      <c r="CO11" s="9">
        <v>415.39499999999998</v>
      </c>
      <c r="CP11" s="9">
        <v>294.79599999999999</v>
      </c>
      <c r="CQ11" s="9">
        <v>333.81099999999998</v>
      </c>
      <c r="CR11" s="9">
        <v>214.934</v>
      </c>
      <c r="CS11" s="9">
        <v>118.877</v>
      </c>
      <c r="CT11" s="9">
        <v>277.18900000000002</v>
      </c>
      <c r="CU11" s="9">
        <v>177.16499999999999</v>
      </c>
      <c r="CV11" s="9">
        <v>100.02500000000001</v>
      </c>
      <c r="CW11" s="9">
        <v>51.779000000000003</v>
      </c>
      <c r="CX11" s="9">
        <v>24.213000000000001</v>
      </c>
      <c r="CY11" s="9">
        <v>27.565999999999999</v>
      </c>
      <c r="CZ11" s="9">
        <v>433.00200000000001</v>
      </c>
      <c r="DA11" s="9">
        <v>238.23</v>
      </c>
      <c r="DB11" s="9">
        <v>194.77099999999999</v>
      </c>
      <c r="DC11" s="9">
        <v>11227.096</v>
      </c>
      <c r="DD11" s="9">
        <v>6020.3379999999997</v>
      </c>
      <c r="DE11" s="9">
        <v>5206.7579999999998</v>
      </c>
      <c r="DF11" s="9">
        <v>2119.2759999999998</v>
      </c>
      <c r="DG11" s="9">
        <v>1123.835</v>
      </c>
      <c r="DH11" s="9">
        <v>995.44200000000001</v>
      </c>
      <c r="DI11" s="9">
        <v>597.77200000000005</v>
      </c>
      <c r="DJ11" s="9">
        <v>324.91000000000003</v>
      </c>
      <c r="DK11" s="9">
        <v>272.86200000000002</v>
      </c>
      <c r="DL11" s="9">
        <v>639.10400000000004</v>
      </c>
      <c r="DM11" s="9">
        <v>334.87599999999998</v>
      </c>
      <c r="DN11" s="9">
        <v>304.22800000000001</v>
      </c>
      <c r="DO11" s="9">
        <v>882.4</v>
      </c>
      <c r="DP11" s="9">
        <v>464.04899999999998</v>
      </c>
      <c r="DQ11" s="9">
        <v>418.351</v>
      </c>
      <c r="DR11" s="9">
        <v>9107.82</v>
      </c>
      <c r="DS11" s="9">
        <v>4896.5029999999997</v>
      </c>
      <c r="DT11" s="9">
        <v>4211.3159999999998</v>
      </c>
      <c r="DU11" s="9">
        <v>4088.1</v>
      </c>
      <c r="DV11" s="9">
        <v>2137.866</v>
      </c>
      <c r="DW11" s="9">
        <v>1950.2349999999999</v>
      </c>
      <c r="DX11" s="9">
        <v>1123.7729999999999</v>
      </c>
      <c r="DY11" s="9">
        <v>584.84</v>
      </c>
      <c r="DZ11" s="9">
        <v>538.93200000000002</v>
      </c>
      <c r="EA11" s="9">
        <v>1193.635</v>
      </c>
      <c r="EB11" s="9">
        <v>606.82899999999995</v>
      </c>
      <c r="EC11" s="9">
        <v>586.80700000000002</v>
      </c>
      <c r="ED11" s="9">
        <v>1770.692</v>
      </c>
      <c r="EE11" s="9">
        <v>946.197</v>
      </c>
      <c r="EF11" s="9">
        <v>824.49599999999998</v>
      </c>
      <c r="EG11" s="9">
        <v>5019.7190000000001</v>
      </c>
      <c r="EH11" s="9">
        <v>2758.6379999999999</v>
      </c>
      <c r="EI11" s="9">
        <v>2261.0819999999999</v>
      </c>
      <c r="EJ11" s="9">
        <v>2262.42</v>
      </c>
      <c r="EK11" s="9">
        <v>1180.557</v>
      </c>
      <c r="EL11" s="9">
        <v>1081.8630000000001</v>
      </c>
      <c r="EM11" s="9">
        <v>2757.299</v>
      </c>
      <c r="EN11" s="9">
        <v>1578.0809999999999</v>
      </c>
      <c r="EO11" s="9">
        <v>1179.2180000000001</v>
      </c>
      <c r="EP11" s="9">
        <v>1709.16</v>
      </c>
      <c r="EQ11" s="9">
        <v>941.41300000000001</v>
      </c>
      <c r="ER11" s="9">
        <v>767.74699999999996</v>
      </c>
      <c r="ES11" s="9">
        <v>1048.1389999999999</v>
      </c>
      <c r="ET11" s="9">
        <v>636.66800000000001</v>
      </c>
      <c r="EU11" s="9">
        <v>411.471</v>
      </c>
      <c r="EV11" s="9">
        <v>916.69500000000005</v>
      </c>
      <c r="EW11" s="9">
        <v>525.57600000000002</v>
      </c>
      <c r="EX11" s="9">
        <v>391.11900000000003</v>
      </c>
      <c r="EY11" s="9">
        <v>10310.401</v>
      </c>
      <c r="EZ11" s="9">
        <v>5494.7619999999997</v>
      </c>
      <c r="FA11" s="9">
        <v>4815.6390000000001</v>
      </c>
      <c r="FB11" s="9">
        <v>8.1649999999999991</v>
      </c>
      <c r="FC11" s="9">
        <v>8.73</v>
      </c>
      <c r="FD11" s="9">
        <v>7.5119999999999996</v>
      </c>
      <c r="FE11" s="9">
        <v>15528.09</v>
      </c>
      <c r="FF11" s="9">
        <v>7725.165</v>
      </c>
      <c r="FG11" s="9">
        <v>7802.9250000000002</v>
      </c>
      <c r="FH11" s="9">
        <v>2846.614</v>
      </c>
      <c r="FI11" s="9">
        <v>1433.797</v>
      </c>
      <c r="FJ11" s="9">
        <v>1412.817</v>
      </c>
      <c r="FK11" s="9">
        <v>2017.319</v>
      </c>
      <c r="FL11" s="9">
        <v>1048.308</v>
      </c>
      <c r="FM11" s="9">
        <v>969.01099999999997</v>
      </c>
      <c r="FN11" s="9">
        <v>1380.6479999999999</v>
      </c>
      <c r="FO11" s="9">
        <v>765.22799999999995</v>
      </c>
      <c r="FP11" s="9">
        <v>615.41999999999996</v>
      </c>
      <c r="FQ11" s="9">
        <v>636.67100000000005</v>
      </c>
      <c r="FR11" s="9">
        <v>283.08</v>
      </c>
      <c r="FS11" s="9">
        <v>353.59100000000001</v>
      </c>
      <c r="FT11" s="9">
        <v>284.43</v>
      </c>
      <c r="FU11" s="9">
        <v>115.996</v>
      </c>
      <c r="FV11" s="9">
        <v>168.43299999999999</v>
      </c>
      <c r="FW11" s="9">
        <v>324.43099999999998</v>
      </c>
      <c r="FX11" s="9">
        <v>192.97800000000001</v>
      </c>
      <c r="FY11" s="9">
        <v>131.452</v>
      </c>
      <c r="FZ11" s="9">
        <v>504.86399999999998</v>
      </c>
      <c r="GA11" s="9">
        <v>192.511</v>
      </c>
      <c r="GB11" s="9">
        <v>312.35399999999998</v>
      </c>
      <c r="GC11" s="9">
        <v>1069.182</v>
      </c>
      <c r="GD11" s="9">
        <v>514.39499999999998</v>
      </c>
      <c r="GE11" s="9">
        <v>554.78700000000003</v>
      </c>
      <c r="GF11" s="9">
        <v>643.05100000000004</v>
      </c>
      <c r="GG11" s="9">
        <v>349.37400000000002</v>
      </c>
      <c r="GH11" s="9">
        <v>293.67599999999999</v>
      </c>
      <c r="GI11" s="9">
        <v>63.097999999999999</v>
      </c>
      <c r="GJ11" s="9">
        <v>20.100000000000001</v>
      </c>
      <c r="GK11" s="9">
        <v>42.997999999999998</v>
      </c>
      <c r="GL11" s="9">
        <v>426.13200000000001</v>
      </c>
      <c r="GM11" s="9">
        <v>165.02099999999999</v>
      </c>
      <c r="GN11" s="9">
        <v>261.11099999999999</v>
      </c>
      <c r="GO11" s="9">
        <v>676.80799999999999</v>
      </c>
      <c r="GP11" s="9">
        <v>396.67</v>
      </c>
      <c r="GQ11" s="9">
        <v>280.13799999999998</v>
      </c>
      <c r="GR11" s="9">
        <v>324.36099999999999</v>
      </c>
      <c r="GS11" s="9">
        <v>211.1</v>
      </c>
      <c r="GT11" s="9">
        <v>113.261</v>
      </c>
      <c r="GU11" s="9">
        <v>273.64499999999998</v>
      </c>
      <c r="GV11" s="9">
        <v>176.202</v>
      </c>
      <c r="GW11" s="9">
        <v>97.442999999999998</v>
      </c>
      <c r="GX11" s="9">
        <v>50.933999999999997</v>
      </c>
      <c r="GY11" s="9">
        <v>24.213000000000001</v>
      </c>
      <c r="GZ11" s="9">
        <v>26.721</v>
      </c>
      <c r="HA11" s="9">
        <v>403.16399999999999</v>
      </c>
      <c r="HB11" s="9">
        <v>220.46799999999999</v>
      </c>
      <c r="HC11" s="9">
        <v>182.696</v>
      </c>
      <c r="HD11" s="9">
        <v>1829.8119999999999</v>
      </c>
      <c r="HE11" s="9">
        <v>935.22799999999995</v>
      </c>
      <c r="HF11" s="9">
        <v>894.58399999999995</v>
      </c>
      <c r="HG11" s="9">
        <v>710.05</v>
      </c>
      <c r="HH11" s="9">
        <v>361.36200000000002</v>
      </c>
      <c r="HI11" s="9">
        <v>348.68799999999999</v>
      </c>
      <c r="HJ11" s="9">
        <v>225.68100000000001</v>
      </c>
      <c r="HK11" s="9">
        <v>118.724</v>
      </c>
      <c r="HL11" s="9">
        <v>106.95699999999999</v>
      </c>
      <c r="HM11" s="9">
        <v>224.14099999999999</v>
      </c>
      <c r="HN11" s="9">
        <v>114.20099999999999</v>
      </c>
      <c r="HO11" s="9">
        <v>109.94</v>
      </c>
      <c r="HP11" s="9">
        <v>260.22800000000001</v>
      </c>
      <c r="HQ11" s="9">
        <v>128.43700000000001</v>
      </c>
      <c r="HR11" s="9">
        <v>131.791</v>
      </c>
      <c r="HS11" s="9">
        <v>1119.7629999999999</v>
      </c>
      <c r="HT11" s="9">
        <v>573.86599999999999</v>
      </c>
      <c r="HU11" s="9">
        <v>545.89700000000005</v>
      </c>
      <c r="HV11" s="9">
        <v>980.63099999999997</v>
      </c>
      <c r="HW11" s="9">
        <v>489.97</v>
      </c>
      <c r="HX11" s="9">
        <v>490.661</v>
      </c>
      <c r="HY11" s="9">
        <v>340.77199999999999</v>
      </c>
      <c r="HZ11" s="9">
        <v>171.18799999999999</v>
      </c>
      <c r="IA11" s="9">
        <v>169.584</v>
      </c>
      <c r="IB11" s="9">
        <v>293.30900000000003</v>
      </c>
      <c r="IC11" s="9">
        <v>138.61099999999999</v>
      </c>
      <c r="ID11" s="9">
        <v>154.69800000000001</v>
      </c>
      <c r="IE11" s="9">
        <v>346.55099999999999</v>
      </c>
      <c r="IF11" s="9">
        <v>180.17099999999999</v>
      </c>
      <c r="IG11" s="9">
        <v>166.38</v>
      </c>
      <c r="IH11" s="9">
        <v>139.131</v>
      </c>
      <c r="II11" s="9">
        <v>83.896000000000001</v>
      </c>
      <c r="IJ11" s="9">
        <v>55.235999999999997</v>
      </c>
      <c r="IK11" s="9">
        <v>137.83600000000001</v>
      </c>
      <c r="IL11" s="9">
        <v>82.781000000000006</v>
      </c>
      <c r="IM11" s="9">
        <v>55.055</v>
      </c>
      <c r="IN11" s="9">
        <v>1.296</v>
      </c>
      <c r="IO11" s="9">
        <v>1.115</v>
      </c>
      <c r="IP11" s="9">
        <v>0.18099999999999999</v>
      </c>
      <c r="IQ11" s="9">
        <v>1.296</v>
      </c>
    </row>
    <row r="12" spans="1:251">
      <c r="A12" s="10">
        <v>42401</v>
      </c>
      <c r="B12" s="9">
        <v>11917.995999999999</v>
      </c>
      <c r="C12" s="9">
        <v>6379.0860000000002</v>
      </c>
      <c r="D12" s="9">
        <v>5538.9110000000001</v>
      </c>
      <c r="E12" s="9">
        <v>2187.8679999999999</v>
      </c>
      <c r="F12" s="9">
        <v>1166.463</v>
      </c>
      <c r="G12" s="9">
        <v>1021.405</v>
      </c>
      <c r="H12" s="9">
        <v>602.57899999999995</v>
      </c>
      <c r="I12" s="9">
        <v>331.94499999999999</v>
      </c>
      <c r="J12" s="9">
        <v>270.63400000000001</v>
      </c>
      <c r="K12" s="9">
        <v>621.24900000000002</v>
      </c>
      <c r="L12" s="9">
        <v>327.43200000000002</v>
      </c>
      <c r="M12" s="9">
        <v>293.81700000000001</v>
      </c>
      <c r="N12" s="9">
        <v>964.04</v>
      </c>
      <c r="O12" s="9">
        <v>507.08600000000001</v>
      </c>
      <c r="P12" s="9">
        <v>456.95400000000001</v>
      </c>
      <c r="Q12" s="9">
        <v>9730.1280000000006</v>
      </c>
      <c r="R12" s="9">
        <v>5212.6229999999996</v>
      </c>
      <c r="S12" s="9">
        <v>4517.5050000000001</v>
      </c>
      <c r="T12" s="9">
        <v>4145.2839999999997</v>
      </c>
      <c r="U12" s="9">
        <v>2178.3330000000001</v>
      </c>
      <c r="V12" s="9">
        <v>1966.951</v>
      </c>
      <c r="W12" s="9">
        <v>1234.307</v>
      </c>
      <c r="X12" s="9">
        <v>639.83500000000004</v>
      </c>
      <c r="Y12" s="9">
        <v>594.47199999999998</v>
      </c>
      <c r="Z12" s="9">
        <v>1187.9169999999999</v>
      </c>
      <c r="AA12" s="9">
        <v>611.99900000000002</v>
      </c>
      <c r="AB12" s="9">
        <v>575.91800000000001</v>
      </c>
      <c r="AC12" s="9">
        <v>1723.0609999999999</v>
      </c>
      <c r="AD12" s="9">
        <v>926.49900000000002</v>
      </c>
      <c r="AE12" s="9">
        <v>796.56100000000004</v>
      </c>
      <c r="AF12" s="9">
        <v>5584.8440000000001</v>
      </c>
      <c r="AG12" s="9">
        <v>3034.29</v>
      </c>
      <c r="AH12" s="9">
        <v>2550.5540000000001</v>
      </c>
      <c r="AI12" s="9">
        <v>2450.404</v>
      </c>
      <c r="AJ12" s="9">
        <v>1280.3699999999999</v>
      </c>
      <c r="AK12" s="9">
        <v>1170.0340000000001</v>
      </c>
      <c r="AL12" s="9">
        <v>3134.44</v>
      </c>
      <c r="AM12" s="9">
        <v>1753.92</v>
      </c>
      <c r="AN12" s="9">
        <v>1380.52</v>
      </c>
      <c r="AO12" s="9">
        <v>1878.329</v>
      </c>
      <c r="AP12" s="9">
        <v>992.97400000000005</v>
      </c>
      <c r="AQ12" s="9">
        <v>885.35500000000002</v>
      </c>
      <c r="AR12" s="9">
        <v>1256.1110000000001</v>
      </c>
      <c r="AS12" s="9">
        <v>760.94600000000003</v>
      </c>
      <c r="AT12" s="9">
        <v>495.16500000000002</v>
      </c>
      <c r="AU12" s="9">
        <v>952.89200000000005</v>
      </c>
      <c r="AV12" s="9">
        <v>530.99599999999998</v>
      </c>
      <c r="AW12" s="9">
        <v>421.89600000000002</v>
      </c>
      <c r="AX12" s="9">
        <v>10965.103999999999</v>
      </c>
      <c r="AY12" s="9">
        <v>5848.0889999999999</v>
      </c>
      <c r="AZ12" s="9">
        <v>5117.0150000000003</v>
      </c>
      <c r="BA12" s="9">
        <v>7.9950000000000001</v>
      </c>
      <c r="BB12" s="9">
        <v>8.3239999999999998</v>
      </c>
      <c r="BC12" s="9">
        <v>7.617</v>
      </c>
      <c r="BD12" s="9">
        <v>19107.38</v>
      </c>
      <c r="BE12" s="9">
        <v>9424.9490000000005</v>
      </c>
      <c r="BF12" s="9">
        <v>9682.4310000000005</v>
      </c>
      <c r="BG12" s="9">
        <v>2979.4769999999999</v>
      </c>
      <c r="BH12" s="9">
        <v>1503.21</v>
      </c>
      <c r="BI12" s="9">
        <v>1476.2670000000001</v>
      </c>
      <c r="BJ12" s="9">
        <v>2067.7919999999999</v>
      </c>
      <c r="BK12" s="9">
        <v>1067.4590000000001</v>
      </c>
      <c r="BL12" s="9">
        <v>1000.333</v>
      </c>
      <c r="BM12" s="9">
        <v>1363.1980000000001</v>
      </c>
      <c r="BN12" s="9">
        <v>743.745</v>
      </c>
      <c r="BO12" s="9">
        <v>619.45299999999997</v>
      </c>
      <c r="BP12" s="9">
        <v>704.59400000000005</v>
      </c>
      <c r="BQ12" s="9">
        <v>323.714</v>
      </c>
      <c r="BR12" s="9">
        <v>380.88</v>
      </c>
      <c r="BS12" s="9">
        <v>262.37299999999999</v>
      </c>
      <c r="BT12" s="9">
        <v>112.27500000000001</v>
      </c>
      <c r="BU12" s="9">
        <v>150.09800000000001</v>
      </c>
      <c r="BV12" s="9">
        <v>303.89699999999999</v>
      </c>
      <c r="BW12" s="9">
        <v>169.43100000000001</v>
      </c>
      <c r="BX12" s="9">
        <v>134.46600000000001</v>
      </c>
      <c r="BY12" s="9">
        <v>607.78800000000001</v>
      </c>
      <c r="BZ12" s="9">
        <v>266.32100000000003</v>
      </c>
      <c r="CA12" s="9">
        <v>341.46699999999998</v>
      </c>
      <c r="CB12" s="9">
        <v>1181.817</v>
      </c>
      <c r="CC12" s="9">
        <v>549.38599999999997</v>
      </c>
      <c r="CD12" s="9">
        <v>632.43100000000004</v>
      </c>
      <c r="CE12" s="9">
        <v>695.23099999999999</v>
      </c>
      <c r="CF12" s="9">
        <v>367.21199999999999</v>
      </c>
      <c r="CG12" s="9">
        <v>328.01900000000001</v>
      </c>
      <c r="CH12" s="9">
        <v>80.662000000000006</v>
      </c>
      <c r="CI12" s="9">
        <v>30.838000000000001</v>
      </c>
      <c r="CJ12" s="9">
        <v>49.823999999999998</v>
      </c>
      <c r="CK12" s="9">
        <v>486.58499999999998</v>
      </c>
      <c r="CL12" s="9">
        <v>182.173</v>
      </c>
      <c r="CM12" s="9">
        <v>304.41199999999998</v>
      </c>
      <c r="CN12" s="9">
        <v>682.57100000000003</v>
      </c>
      <c r="CO12" s="9">
        <v>417.36200000000002</v>
      </c>
      <c r="CP12" s="9">
        <v>265.209</v>
      </c>
      <c r="CQ12" s="9">
        <v>322.17099999999999</v>
      </c>
      <c r="CR12" s="9">
        <v>199.523</v>
      </c>
      <c r="CS12" s="9">
        <v>122.64700000000001</v>
      </c>
      <c r="CT12" s="9">
        <v>257.661</v>
      </c>
      <c r="CU12" s="9">
        <v>163.78399999999999</v>
      </c>
      <c r="CV12" s="9">
        <v>93.876999999999995</v>
      </c>
      <c r="CW12" s="9">
        <v>34.74</v>
      </c>
      <c r="CX12" s="9">
        <v>20.620999999999999</v>
      </c>
      <c r="CY12" s="9">
        <v>14.118</v>
      </c>
      <c r="CZ12" s="9">
        <v>424.91</v>
      </c>
      <c r="DA12" s="9">
        <v>253.578</v>
      </c>
      <c r="DB12" s="9">
        <v>171.33199999999999</v>
      </c>
      <c r="DC12" s="9">
        <v>11472.206</v>
      </c>
      <c r="DD12" s="9">
        <v>6104.7740000000003</v>
      </c>
      <c r="DE12" s="9">
        <v>5367.4309999999996</v>
      </c>
      <c r="DF12" s="9">
        <v>2168.498</v>
      </c>
      <c r="DG12" s="9">
        <v>1153.3979999999999</v>
      </c>
      <c r="DH12" s="9">
        <v>1015.101</v>
      </c>
      <c r="DI12" s="9">
        <v>597.61400000000003</v>
      </c>
      <c r="DJ12" s="9">
        <v>329.29500000000002</v>
      </c>
      <c r="DK12" s="9">
        <v>268.31799999999998</v>
      </c>
      <c r="DL12" s="9">
        <v>618.42899999999997</v>
      </c>
      <c r="DM12" s="9">
        <v>324.91300000000001</v>
      </c>
      <c r="DN12" s="9">
        <v>293.51600000000002</v>
      </c>
      <c r="DO12" s="9">
        <v>952.45600000000002</v>
      </c>
      <c r="DP12" s="9">
        <v>499.19</v>
      </c>
      <c r="DQ12" s="9">
        <v>453.267</v>
      </c>
      <c r="DR12" s="9">
        <v>9303.7070000000003</v>
      </c>
      <c r="DS12" s="9">
        <v>4951.3770000000004</v>
      </c>
      <c r="DT12" s="9">
        <v>4352.3310000000001</v>
      </c>
      <c r="DU12" s="9">
        <v>4098.0429999999997</v>
      </c>
      <c r="DV12" s="9">
        <v>2147.4879999999998</v>
      </c>
      <c r="DW12" s="9">
        <v>1950.556</v>
      </c>
      <c r="DX12" s="9">
        <v>1225.0530000000001</v>
      </c>
      <c r="DY12" s="9">
        <v>633.64599999999996</v>
      </c>
      <c r="DZ12" s="9">
        <v>591.40700000000004</v>
      </c>
      <c r="EA12" s="9">
        <v>1172.865</v>
      </c>
      <c r="EB12" s="9">
        <v>603.43299999999999</v>
      </c>
      <c r="EC12" s="9">
        <v>569.43200000000002</v>
      </c>
      <c r="ED12" s="9">
        <v>1700.126</v>
      </c>
      <c r="EE12" s="9">
        <v>910.40899999999999</v>
      </c>
      <c r="EF12" s="9">
        <v>789.71699999999998</v>
      </c>
      <c r="EG12" s="9">
        <v>5205.6639999999998</v>
      </c>
      <c r="EH12" s="9">
        <v>2803.8890000000001</v>
      </c>
      <c r="EI12" s="9">
        <v>2401.7750000000001</v>
      </c>
      <c r="EJ12" s="9">
        <v>2383.8449999999998</v>
      </c>
      <c r="EK12" s="9">
        <v>1236.1990000000001</v>
      </c>
      <c r="EL12" s="9">
        <v>1147.6469999999999</v>
      </c>
      <c r="EM12" s="9">
        <v>2821.819</v>
      </c>
      <c r="EN12" s="9">
        <v>1567.69</v>
      </c>
      <c r="EO12" s="9">
        <v>1254.1279999999999</v>
      </c>
      <c r="EP12" s="9">
        <v>1765.5940000000001</v>
      </c>
      <c r="EQ12" s="9">
        <v>929.23699999999997</v>
      </c>
      <c r="ER12" s="9">
        <v>836.35699999999997</v>
      </c>
      <c r="ES12" s="9">
        <v>1056.2249999999999</v>
      </c>
      <c r="ET12" s="9">
        <v>638.45399999999995</v>
      </c>
      <c r="EU12" s="9">
        <v>417.77100000000002</v>
      </c>
      <c r="EV12" s="9">
        <v>946.18899999999996</v>
      </c>
      <c r="EW12" s="9">
        <v>526.471</v>
      </c>
      <c r="EX12" s="9">
        <v>419.71800000000002</v>
      </c>
      <c r="EY12" s="9">
        <v>10526.016</v>
      </c>
      <c r="EZ12" s="9">
        <v>5578.3029999999999</v>
      </c>
      <c r="FA12" s="9">
        <v>4947.7129999999997</v>
      </c>
      <c r="FB12" s="9">
        <v>8.2479999999999993</v>
      </c>
      <c r="FC12" s="9">
        <v>8.6240000000000006</v>
      </c>
      <c r="FD12" s="9">
        <v>7.82</v>
      </c>
      <c r="FE12" s="9">
        <v>15698.34</v>
      </c>
      <c r="FF12" s="9">
        <v>7795.3040000000001</v>
      </c>
      <c r="FG12" s="9">
        <v>7903.0370000000003</v>
      </c>
      <c r="FH12" s="9">
        <v>2836.1120000000001</v>
      </c>
      <c r="FI12" s="9">
        <v>1412.396</v>
      </c>
      <c r="FJ12" s="9">
        <v>1423.7149999999999</v>
      </c>
      <c r="FK12" s="9">
        <v>2022.47</v>
      </c>
      <c r="FL12" s="9">
        <v>1035.17</v>
      </c>
      <c r="FM12" s="9">
        <v>987.3</v>
      </c>
      <c r="FN12" s="9">
        <v>1338.616</v>
      </c>
      <c r="FO12" s="9">
        <v>725.68299999999999</v>
      </c>
      <c r="FP12" s="9">
        <v>612.93299999999999</v>
      </c>
      <c r="FQ12" s="9">
        <v>683.85400000000004</v>
      </c>
      <c r="FR12" s="9">
        <v>309.488</v>
      </c>
      <c r="FS12" s="9">
        <v>374.36599999999999</v>
      </c>
      <c r="FT12" s="9">
        <v>257.815</v>
      </c>
      <c r="FU12" s="9">
        <v>109.437</v>
      </c>
      <c r="FV12" s="9">
        <v>148.37700000000001</v>
      </c>
      <c r="FW12" s="9">
        <v>300.02600000000001</v>
      </c>
      <c r="FX12" s="9">
        <v>167.32599999999999</v>
      </c>
      <c r="FY12" s="9">
        <v>132.69999999999999</v>
      </c>
      <c r="FZ12" s="9">
        <v>513.61599999999999</v>
      </c>
      <c r="GA12" s="9">
        <v>209.9</v>
      </c>
      <c r="GB12" s="9">
        <v>303.71600000000001</v>
      </c>
      <c r="GC12" s="9">
        <v>1118.8630000000001</v>
      </c>
      <c r="GD12" s="9">
        <v>513.97</v>
      </c>
      <c r="GE12" s="9">
        <v>604.89300000000003</v>
      </c>
      <c r="GF12" s="9">
        <v>692.23099999999999</v>
      </c>
      <c r="GG12" s="9">
        <v>365.06299999999999</v>
      </c>
      <c r="GH12" s="9">
        <v>327.16800000000001</v>
      </c>
      <c r="GI12" s="9">
        <v>80.150000000000006</v>
      </c>
      <c r="GJ12" s="9">
        <v>30.838000000000001</v>
      </c>
      <c r="GK12" s="9">
        <v>49.311999999999998</v>
      </c>
      <c r="GL12" s="9">
        <v>426.63200000000001</v>
      </c>
      <c r="GM12" s="9">
        <v>148.90700000000001</v>
      </c>
      <c r="GN12" s="9">
        <v>277.72500000000002</v>
      </c>
      <c r="GO12" s="9">
        <v>640.779</v>
      </c>
      <c r="GP12" s="9">
        <v>389.72800000000001</v>
      </c>
      <c r="GQ12" s="9">
        <v>251.05199999999999</v>
      </c>
      <c r="GR12" s="9">
        <v>309.08699999999999</v>
      </c>
      <c r="GS12" s="9">
        <v>192.839</v>
      </c>
      <c r="GT12" s="9">
        <v>116.248</v>
      </c>
      <c r="GU12" s="9">
        <v>253.959</v>
      </c>
      <c r="GV12" s="9">
        <v>161.40899999999999</v>
      </c>
      <c r="GW12" s="9">
        <v>92.55</v>
      </c>
      <c r="GX12" s="9">
        <v>34.74</v>
      </c>
      <c r="GY12" s="9">
        <v>20.620999999999999</v>
      </c>
      <c r="GZ12" s="9">
        <v>14.118</v>
      </c>
      <c r="HA12" s="9">
        <v>386.82</v>
      </c>
      <c r="HB12" s="9">
        <v>228.31899999999999</v>
      </c>
      <c r="HC12" s="9">
        <v>158.501</v>
      </c>
      <c r="HD12" s="9">
        <v>1883.2750000000001</v>
      </c>
      <c r="HE12" s="9">
        <v>948.029</v>
      </c>
      <c r="HF12" s="9">
        <v>935.24599999999998</v>
      </c>
      <c r="HG12" s="9">
        <v>728.20399999999995</v>
      </c>
      <c r="HH12" s="9">
        <v>372.16199999999998</v>
      </c>
      <c r="HI12" s="9">
        <v>356.04199999999997</v>
      </c>
      <c r="HJ12" s="9">
        <v>234.28399999999999</v>
      </c>
      <c r="HK12" s="9">
        <v>126.15900000000001</v>
      </c>
      <c r="HL12" s="9">
        <v>108.125</v>
      </c>
      <c r="HM12" s="9">
        <v>207.892</v>
      </c>
      <c r="HN12" s="9">
        <v>102.384</v>
      </c>
      <c r="HO12" s="9">
        <v>105.50700000000001</v>
      </c>
      <c r="HP12" s="9">
        <v>286.02800000000002</v>
      </c>
      <c r="HQ12" s="9">
        <v>143.61799999999999</v>
      </c>
      <c r="HR12" s="9">
        <v>142.41</v>
      </c>
      <c r="HS12" s="9">
        <v>1155.0719999999999</v>
      </c>
      <c r="HT12" s="9">
        <v>575.86800000000005</v>
      </c>
      <c r="HU12" s="9">
        <v>579.20399999999995</v>
      </c>
      <c r="HV12" s="9">
        <v>1002.045</v>
      </c>
      <c r="HW12" s="9">
        <v>497.995</v>
      </c>
      <c r="HX12" s="9">
        <v>504.05</v>
      </c>
      <c r="HY12" s="9">
        <v>364.80799999999999</v>
      </c>
      <c r="HZ12" s="9">
        <v>168.75399999999999</v>
      </c>
      <c r="IA12" s="9">
        <v>196.054</v>
      </c>
      <c r="IB12" s="9">
        <v>314.73399999999998</v>
      </c>
      <c r="IC12" s="9">
        <v>162.67500000000001</v>
      </c>
      <c r="ID12" s="9">
        <v>152.059</v>
      </c>
      <c r="IE12" s="9">
        <v>322.50400000000002</v>
      </c>
      <c r="IF12" s="9">
        <v>166.56700000000001</v>
      </c>
      <c r="IG12" s="9">
        <v>155.93700000000001</v>
      </c>
      <c r="IH12" s="9">
        <v>153.02600000000001</v>
      </c>
      <c r="II12" s="9">
        <v>77.872</v>
      </c>
      <c r="IJ12" s="9">
        <v>75.153999999999996</v>
      </c>
      <c r="IK12" s="9">
        <v>152.208</v>
      </c>
      <c r="IL12" s="9">
        <v>77.054000000000002</v>
      </c>
      <c r="IM12" s="9">
        <v>75.153999999999996</v>
      </c>
      <c r="IN12" s="9">
        <v>0.81799999999999995</v>
      </c>
      <c r="IO12" s="9">
        <v>0.81799999999999995</v>
      </c>
      <c r="IP12" s="9">
        <v>0</v>
      </c>
      <c r="IQ12" s="9">
        <v>0.81799999999999995</v>
      </c>
    </row>
    <row r="13" spans="1:251">
      <c r="A13" s="10">
        <v>42767</v>
      </c>
      <c r="B13" s="9">
        <v>12065.73</v>
      </c>
      <c r="C13" s="9">
        <v>6449.59</v>
      </c>
      <c r="D13" s="9">
        <v>5616.14</v>
      </c>
      <c r="E13" s="9">
        <v>2193.4110000000001</v>
      </c>
      <c r="F13" s="9">
        <v>1175.0119999999999</v>
      </c>
      <c r="G13" s="9">
        <v>1018.398</v>
      </c>
      <c r="H13" s="9">
        <v>590.755</v>
      </c>
      <c r="I13" s="9">
        <v>328.66800000000001</v>
      </c>
      <c r="J13" s="9">
        <v>262.08800000000002</v>
      </c>
      <c r="K13" s="9">
        <v>662.63800000000003</v>
      </c>
      <c r="L13" s="9">
        <v>345.81799999999998</v>
      </c>
      <c r="M13" s="9">
        <v>316.82100000000003</v>
      </c>
      <c r="N13" s="9">
        <v>940.01700000000005</v>
      </c>
      <c r="O13" s="9">
        <v>500.52699999999999</v>
      </c>
      <c r="P13" s="9">
        <v>439.49</v>
      </c>
      <c r="Q13" s="9">
        <v>9872.32</v>
      </c>
      <c r="R13" s="9">
        <v>5274.5780000000004</v>
      </c>
      <c r="S13" s="9">
        <v>4597.7420000000002</v>
      </c>
      <c r="T13" s="9">
        <v>4281.9260000000004</v>
      </c>
      <c r="U13" s="9">
        <v>2226.4850000000001</v>
      </c>
      <c r="V13" s="9">
        <v>2055.44</v>
      </c>
      <c r="W13" s="9">
        <v>1310.7529999999999</v>
      </c>
      <c r="X13" s="9">
        <v>667.13499999999999</v>
      </c>
      <c r="Y13" s="9">
        <v>643.61800000000005</v>
      </c>
      <c r="Z13" s="9">
        <v>1245.9190000000001</v>
      </c>
      <c r="AA13" s="9">
        <v>656.25400000000002</v>
      </c>
      <c r="AB13" s="9">
        <v>589.66499999999996</v>
      </c>
      <c r="AC13" s="9">
        <v>1725.2539999999999</v>
      </c>
      <c r="AD13" s="9">
        <v>903.096</v>
      </c>
      <c r="AE13" s="9">
        <v>822.15700000000004</v>
      </c>
      <c r="AF13" s="9">
        <v>5590.3940000000002</v>
      </c>
      <c r="AG13" s="9">
        <v>3048.0929999999998</v>
      </c>
      <c r="AH13" s="9">
        <v>2542.3009999999999</v>
      </c>
      <c r="AI13" s="9">
        <v>2325.9229999999998</v>
      </c>
      <c r="AJ13" s="9">
        <v>1232.664</v>
      </c>
      <c r="AK13" s="9">
        <v>1093.259</v>
      </c>
      <c r="AL13" s="9">
        <v>3264.471</v>
      </c>
      <c r="AM13" s="9">
        <v>1815.4290000000001</v>
      </c>
      <c r="AN13" s="9">
        <v>1449.0419999999999</v>
      </c>
      <c r="AO13" s="9">
        <v>2006.9459999999999</v>
      </c>
      <c r="AP13" s="9">
        <v>1058.2670000000001</v>
      </c>
      <c r="AQ13" s="9">
        <v>948.68</v>
      </c>
      <c r="AR13" s="9">
        <v>1257.5250000000001</v>
      </c>
      <c r="AS13" s="9">
        <v>757.16200000000003</v>
      </c>
      <c r="AT13" s="9">
        <v>500.363</v>
      </c>
      <c r="AU13" s="9">
        <v>927.702</v>
      </c>
      <c r="AV13" s="9">
        <v>533.58699999999999</v>
      </c>
      <c r="AW13" s="9">
        <v>394.11399999999998</v>
      </c>
      <c r="AX13" s="9">
        <v>11138.028</v>
      </c>
      <c r="AY13" s="9">
        <v>5916.0020000000004</v>
      </c>
      <c r="AZ13" s="9">
        <v>5222.0259999999998</v>
      </c>
      <c r="BA13" s="9">
        <v>7.6890000000000001</v>
      </c>
      <c r="BB13" s="9">
        <v>8.2729999999999997</v>
      </c>
      <c r="BC13" s="9">
        <v>7.0179999999999998</v>
      </c>
      <c r="BD13" s="9">
        <v>19505.505000000001</v>
      </c>
      <c r="BE13" s="9">
        <v>9599.7720000000008</v>
      </c>
      <c r="BF13" s="9">
        <v>9905.7330000000002</v>
      </c>
      <c r="BG13" s="9">
        <v>2930.0450000000001</v>
      </c>
      <c r="BH13" s="9">
        <v>1448.893</v>
      </c>
      <c r="BI13" s="9">
        <v>1481.153</v>
      </c>
      <c r="BJ13" s="9">
        <v>1944.4010000000001</v>
      </c>
      <c r="BK13" s="9">
        <v>1004.1849999999999</v>
      </c>
      <c r="BL13" s="9">
        <v>940.21600000000001</v>
      </c>
      <c r="BM13" s="9">
        <v>1295.6669999999999</v>
      </c>
      <c r="BN13" s="9">
        <v>721.25400000000002</v>
      </c>
      <c r="BO13" s="9">
        <v>574.41300000000001</v>
      </c>
      <c r="BP13" s="9">
        <v>648.73400000000004</v>
      </c>
      <c r="BQ13" s="9">
        <v>282.93</v>
      </c>
      <c r="BR13" s="9">
        <v>365.803</v>
      </c>
      <c r="BS13" s="9">
        <v>265.89800000000002</v>
      </c>
      <c r="BT13" s="9">
        <v>111.66200000000001</v>
      </c>
      <c r="BU13" s="9">
        <v>154.23599999999999</v>
      </c>
      <c r="BV13" s="9">
        <v>325.94099999999997</v>
      </c>
      <c r="BW13" s="9">
        <v>176.136</v>
      </c>
      <c r="BX13" s="9">
        <v>149.804</v>
      </c>
      <c r="BY13" s="9">
        <v>659.70399999999995</v>
      </c>
      <c r="BZ13" s="9">
        <v>268.572</v>
      </c>
      <c r="CA13" s="9">
        <v>391.13200000000001</v>
      </c>
      <c r="CB13" s="9">
        <v>1196.6089999999999</v>
      </c>
      <c r="CC13" s="9">
        <v>576.43499999999995</v>
      </c>
      <c r="CD13" s="9">
        <v>620.17399999999998</v>
      </c>
      <c r="CE13" s="9">
        <v>669.10199999999998</v>
      </c>
      <c r="CF13" s="9">
        <v>375.43099999999998</v>
      </c>
      <c r="CG13" s="9">
        <v>293.67099999999999</v>
      </c>
      <c r="CH13" s="9">
        <v>74.843000000000004</v>
      </c>
      <c r="CI13" s="9">
        <v>36.01</v>
      </c>
      <c r="CJ13" s="9">
        <v>38.832999999999998</v>
      </c>
      <c r="CK13" s="9">
        <v>527.50699999999995</v>
      </c>
      <c r="CL13" s="9">
        <v>201.00399999999999</v>
      </c>
      <c r="CM13" s="9">
        <v>326.50299999999999</v>
      </c>
      <c r="CN13" s="9">
        <v>716.73699999999997</v>
      </c>
      <c r="CO13" s="9">
        <v>401.86099999999999</v>
      </c>
      <c r="CP13" s="9">
        <v>314.87599999999998</v>
      </c>
      <c r="CQ13" s="9">
        <v>304.61099999999999</v>
      </c>
      <c r="CR13" s="9">
        <v>181.50200000000001</v>
      </c>
      <c r="CS13" s="9">
        <v>123.10899999999999</v>
      </c>
      <c r="CT13" s="9">
        <v>258.60000000000002</v>
      </c>
      <c r="CU13" s="9">
        <v>158.15700000000001</v>
      </c>
      <c r="CV13" s="9">
        <v>100.443</v>
      </c>
      <c r="CW13" s="9">
        <v>42.093000000000004</v>
      </c>
      <c r="CX13" s="9">
        <v>19.292000000000002</v>
      </c>
      <c r="CY13" s="9">
        <v>22.800999999999998</v>
      </c>
      <c r="CZ13" s="9">
        <v>458.137</v>
      </c>
      <c r="DA13" s="9">
        <v>243.70400000000001</v>
      </c>
      <c r="DB13" s="9">
        <v>214.43299999999999</v>
      </c>
      <c r="DC13" s="9">
        <v>11601.712</v>
      </c>
      <c r="DD13" s="9">
        <v>6170.9030000000002</v>
      </c>
      <c r="DE13" s="9">
        <v>5430.8090000000002</v>
      </c>
      <c r="DF13" s="9">
        <v>2169.114</v>
      </c>
      <c r="DG13" s="9">
        <v>1159.0809999999999</v>
      </c>
      <c r="DH13" s="9">
        <v>1010.033</v>
      </c>
      <c r="DI13" s="9">
        <v>584.03599999999994</v>
      </c>
      <c r="DJ13" s="9">
        <v>324.44400000000002</v>
      </c>
      <c r="DK13" s="9">
        <v>259.59199999999998</v>
      </c>
      <c r="DL13" s="9">
        <v>658.35799999999995</v>
      </c>
      <c r="DM13" s="9">
        <v>342.44299999999998</v>
      </c>
      <c r="DN13" s="9">
        <v>315.916</v>
      </c>
      <c r="DO13" s="9">
        <v>926.72</v>
      </c>
      <c r="DP13" s="9">
        <v>492.19400000000002</v>
      </c>
      <c r="DQ13" s="9">
        <v>434.52600000000001</v>
      </c>
      <c r="DR13" s="9">
        <v>9432.598</v>
      </c>
      <c r="DS13" s="9">
        <v>5011.8230000000003</v>
      </c>
      <c r="DT13" s="9">
        <v>4420.7759999999998</v>
      </c>
      <c r="DU13" s="9">
        <v>4223.5780000000004</v>
      </c>
      <c r="DV13" s="9">
        <v>2191.145</v>
      </c>
      <c r="DW13" s="9">
        <v>2032.433</v>
      </c>
      <c r="DX13" s="9">
        <v>1299.059</v>
      </c>
      <c r="DY13" s="9">
        <v>659.15300000000002</v>
      </c>
      <c r="DZ13" s="9">
        <v>639.90599999999995</v>
      </c>
      <c r="EA13" s="9">
        <v>1231.2550000000001</v>
      </c>
      <c r="EB13" s="9">
        <v>649.13599999999997</v>
      </c>
      <c r="EC13" s="9">
        <v>582.11900000000003</v>
      </c>
      <c r="ED13" s="9">
        <v>1693.2639999999999</v>
      </c>
      <c r="EE13" s="9">
        <v>882.85599999999999</v>
      </c>
      <c r="EF13" s="9">
        <v>810.40800000000002</v>
      </c>
      <c r="EG13" s="9">
        <v>5209.0200000000004</v>
      </c>
      <c r="EH13" s="9">
        <v>2820.6779999999999</v>
      </c>
      <c r="EI13" s="9">
        <v>2388.3420000000001</v>
      </c>
      <c r="EJ13" s="9">
        <v>2254.3980000000001</v>
      </c>
      <c r="EK13" s="9">
        <v>1195.067</v>
      </c>
      <c r="EL13" s="9">
        <v>1059.3309999999999</v>
      </c>
      <c r="EM13" s="9">
        <v>2954.6219999999998</v>
      </c>
      <c r="EN13" s="9">
        <v>1625.6110000000001</v>
      </c>
      <c r="EO13" s="9">
        <v>1329.011</v>
      </c>
      <c r="EP13" s="9">
        <v>1910.8710000000001</v>
      </c>
      <c r="EQ13" s="9">
        <v>1003.432</v>
      </c>
      <c r="ER13" s="9">
        <v>907.43799999999999</v>
      </c>
      <c r="ES13" s="9">
        <v>1043.751</v>
      </c>
      <c r="ET13" s="9">
        <v>622.17899999999997</v>
      </c>
      <c r="EU13" s="9">
        <v>421.57299999999998</v>
      </c>
      <c r="EV13" s="9">
        <v>921.57500000000005</v>
      </c>
      <c r="EW13" s="9">
        <v>529.404</v>
      </c>
      <c r="EX13" s="9">
        <v>392.17099999999999</v>
      </c>
      <c r="EY13" s="9">
        <v>10680.138000000001</v>
      </c>
      <c r="EZ13" s="9">
        <v>5641.5</v>
      </c>
      <c r="FA13" s="9">
        <v>5038.6379999999999</v>
      </c>
      <c r="FB13" s="9">
        <v>7.9429999999999996</v>
      </c>
      <c r="FC13" s="9">
        <v>8.5790000000000006</v>
      </c>
      <c r="FD13" s="9">
        <v>7.2210000000000001</v>
      </c>
      <c r="FE13" s="9">
        <v>15912.588</v>
      </c>
      <c r="FF13" s="9">
        <v>7882.8389999999999</v>
      </c>
      <c r="FG13" s="9">
        <v>8029.7489999999998</v>
      </c>
      <c r="FH13" s="9">
        <v>2783.473</v>
      </c>
      <c r="FI13" s="9">
        <v>1358.443</v>
      </c>
      <c r="FJ13" s="9">
        <v>1425.029</v>
      </c>
      <c r="FK13" s="9">
        <v>1904.1869999999999</v>
      </c>
      <c r="FL13" s="9">
        <v>979.43200000000002</v>
      </c>
      <c r="FM13" s="9">
        <v>924.755</v>
      </c>
      <c r="FN13" s="9">
        <v>1275.0139999999999</v>
      </c>
      <c r="FO13" s="9">
        <v>709.47900000000004</v>
      </c>
      <c r="FP13" s="9">
        <v>565.53599999999994</v>
      </c>
      <c r="FQ13" s="9">
        <v>629.173</v>
      </c>
      <c r="FR13" s="9">
        <v>269.95299999999997</v>
      </c>
      <c r="FS13" s="9">
        <v>359.22</v>
      </c>
      <c r="FT13" s="9">
        <v>263.25099999999998</v>
      </c>
      <c r="FU13" s="9">
        <v>110.85899999999999</v>
      </c>
      <c r="FV13" s="9">
        <v>152.392</v>
      </c>
      <c r="FW13" s="9">
        <v>320.64600000000002</v>
      </c>
      <c r="FX13" s="9">
        <v>173.32400000000001</v>
      </c>
      <c r="FY13" s="9">
        <v>147.322</v>
      </c>
      <c r="FZ13" s="9">
        <v>558.63900000000001</v>
      </c>
      <c r="GA13" s="9">
        <v>205.68700000000001</v>
      </c>
      <c r="GB13" s="9">
        <v>352.952</v>
      </c>
      <c r="GC13" s="9">
        <v>1133.5830000000001</v>
      </c>
      <c r="GD13" s="9">
        <v>540.54499999999996</v>
      </c>
      <c r="GE13" s="9">
        <v>593.03800000000001</v>
      </c>
      <c r="GF13" s="9">
        <v>664.23099999999999</v>
      </c>
      <c r="GG13" s="9">
        <v>371.95600000000002</v>
      </c>
      <c r="GH13" s="9">
        <v>292.27499999999998</v>
      </c>
      <c r="GI13" s="9">
        <v>74.3</v>
      </c>
      <c r="GJ13" s="9">
        <v>36.01</v>
      </c>
      <c r="GK13" s="9">
        <v>38.29</v>
      </c>
      <c r="GL13" s="9">
        <v>469.35300000000001</v>
      </c>
      <c r="GM13" s="9">
        <v>168.589</v>
      </c>
      <c r="GN13" s="9">
        <v>300.76299999999998</v>
      </c>
      <c r="GO13" s="9">
        <v>667.27700000000004</v>
      </c>
      <c r="GP13" s="9">
        <v>367.87</v>
      </c>
      <c r="GQ13" s="9">
        <v>299.40699999999998</v>
      </c>
      <c r="GR13" s="9">
        <v>293.28699999999998</v>
      </c>
      <c r="GS13" s="9">
        <v>174.34299999999999</v>
      </c>
      <c r="GT13" s="9">
        <v>118.94499999999999</v>
      </c>
      <c r="GU13" s="9">
        <v>257.34399999999999</v>
      </c>
      <c r="GV13" s="9">
        <v>157.44800000000001</v>
      </c>
      <c r="GW13" s="9">
        <v>99.896000000000001</v>
      </c>
      <c r="GX13" s="9">
        <v>42.093000000000004</v>
      </c>
      <c r="GY13" s="9">
        <v>19.292000000000002</v>
      </c>
      <c r="GZ13" s="9">
        <v>22.800999999999998</v>
      </c>
      <c r="HA13" s="9">
        <v>409.93299999999999</v>
      </c>
      <c r="HB13" s="9">
        <v>210.422</v>
      </c>
      <c r="HC13" s="9">
        <v>199.511</v>
      </c>
      <c r="HD13" s="9">
        <v>1843.3320000000001</v>
      </c>
      <c r="HE13" s="9">
        <v>935.08600000000001</v>
      </c>
      <c r="HF13" s="9">
        <v>908.24599999999998</v>
      </c>
      <c r="HG13" s="9">
        <v>744.97699999999998</v>
      </c>
      <c r="HH13" s="9">
        <v>374.14299999999997</v>
      </c>
      <c r="HI13" s="9">
        <v>370.834</v>
      </c>
      <c r="HJ13" s="9">
        <v>219.643</v>
      </c>
      <c r="HK13" s="9">
        <v>121.113</v>
      </c>
      <c r="HL13" s="9">
        <v>98.53</v>
      </c>
      <c r="HM13" s="9">
        <v>250.57300000000001</v>
      </c>
      <c r="HN13" s="9">
        <v>123.779</v>
      </c>
      <c r="HO13" s="9">
        <v>126.794</v>
      </c>
      <c r="HP13" s="9">
        <v>274.76100000000002</v>
      </c>
      <c r="HQ13" s="9">
        <v>129.251</v>
      </c>
      <c r="HR13" s="9">
        <v>145.51</v>
      </c>
      <c r="HS13" s="9">
        <v>1098.355</v>
      </c>
      <c r="HT13" s="9">
        <v>560.94299999999998</v>
      </c>
      <c r="HU13" s="9">
        <v>537.41200000000003</v>
      </c>
      <c r="HV13" s="9">
        <v>961.43600000000004</v>
      </c>
      <c r="HW13" s="9">
        <v>484.24700000000001</v>
      </c>
      <c r="HX13" s="9">
        <v>477.18900000000002</v>
      </c>
      <c r="HY13" s="9">
        <v>370.45299999999997</v>
      </c>
      <c r="HZ13" s="9">
        <v>178.047</v>
      </c>
      <c r="IA13" s="9">
        <v>192.405</v>
      </c>
      <c r="IB13" s="9">
        <v>312.846</v>
      </c>
      <c r="IC13" s="9">
        <v>157.68899999999999</v>
      </c>
      <c r="ID13" s="9">
        <v>155.15700000000001</v>
      </c>
      <c r="IE13" s="9">
        <v>278.13799999999998</v>
      </c>
      <c r="IF13" s="9">
        <v>148.511</v>
      </c>
      <c r="IG13" s="9">
        <v>129.62700000000001</v>
      </c>
      <c r="IH13" s="9">
        <v>136.91900000000001</v>
      </c>
      <c r="II13" s="9">
        <v>76.695999999999998</v>
      </c>
      <c r="IJ13" s="9">
        <v>60.222999999999999</v>
      </c>
      <c r="IK13" s="9">
        <v>131.13499999999999</v>
      </c>
      <c r="IL13" s="9">
        <v>73.805000000000007</v>
      </c>
      <c r="IM13" s="9">
        <v>57.33</v>
      </c>
      <c r="IN13" s="9">
        <v>5.7839999999999998</v>
      </c>
      <c r="IO13" s="9">
        <v>2.891</v>
      </c>
      <c r="IP13" s="9">
        <v>2.8929999999999998</v>
      </c>
      <c r="IQ13" s="9">
        <v>5.7839999999999998</v>
      </c>
    </row>
    <row r="14" spans="1:251">
      <c r="A14" s="10">
        <v>43132</v>
      </c>
      <c r="B14" s="9">
        <v>12457.517</v>
      </c>
      <c r="C14" s="9">
        <v>6615.23</v>
      </c>
      <c r="D14" s="9">
        <v>5842.2870000000003</v>
      </c>
      <c r="E14" s="9">
        <v>2396.0720000000001</v>
      </c>
      <c r="F14" s="9">
        <v>1257.586</v>
      </c>
      <c r="G14" s="9">
        <v>1138.4860000000001</v>
      </c>
      <c r="H14" s="9">
        <v>660.41899999999998</v>
      </c>
      <c r="I14" s="9">
        <v>347.24700000000001</v>
      </c>
      <c r="J14" s="9">
        <v>313.17200000000003</v>
      </c>
      <c r="K14" s="9">
        <v>688.35599999999999</v>
      </c>
      <c r="L14" s="9">
        <v>364.49900000000002</v>
      </c>
      <c r="M14" s="9">
        <v>323.858</v>
      </c>
      <c r="N14" s="9">
        <v>1047.296</v>
      </c>
      <c r="O14" s="9">
        <v>545.84</v>
      </c>
      <c r="P14" s="9">
        <v>501.45600000000002</v>
      </c>
      <c r="Q14" s="9">
        <v>10061.445</v>
      </c>
      <c r="R14" s="9">
        <v>5357.6440000000002</v>
      </c>
      <c r="S14" s="9">
        <v>4703.8010000000004</v>
      </c>
      <c r="T14" s="9">
        <v>4447.902</v>
      </c>
      <c r="U14" s="9">
        <v>2334.643</v>
      </c>
      <c r="V14" s="9">
        <v>2113.259</v>
      </c>
      <c r="W14" s="9">
        <v>1293.73</v>
      </c>
      <c r="X14" s="9">
        <v>684.17</v>
      </c>
      <c r="Y14" s="9">
        <v>609.55999999999995</v>
      </c>
      <c r="Z14" s="9">
        <v>1365.761</v>
      </c>
      <c r="AA14" s="9">
        <v>702.22400000000005</v>
      </c>
      <c r="AB14" s="9">
        <v>663.53700000000003</v>
      </c>
      <c r="AC14" s="9">
        <v>1788.41</v>
      </c>
      <c r="AD14" s="9">
        <v>948.24900000000002</v>
      </c>
      <c r="AE14" s="9">
        <v>840.16099999999994</v>
      </c>
      <c r="AF14" s="9">
        <v>5613.5429999999997</v>
      </c>
      <c r="AG14" s="9">
        <v>3023.0010000000002</v>
      </c>
      <c r="AH14" s="9">
        <v>2590.5419999999999</v>
      </c>
      <c r="AI14" s="9">
        <v>2252.2179999999998</v>
      </c>
      <c r="AJ14" s="9">
        <v>1174.441</v>
      </c>
      <c r="AK14" s="9">
        <v>1077.777</v>
      </c>
      <c r="AL14" s="9">
        <v>3361.3249999999998</v>
      </c>
      <c r="AM14" s="9">
        <v>1848.56</v>
      </c>
      <c r="AN14" s="9">
        <v>1512.7650000000001</v>
      </c>
      <c r="AO14" s="9">
        <v>2084.88</v>
      </c>
      <c r="AP14" s="9">
        <v>1072.7429999999999</v>
      </c>
      <c r="AQ14" s="9">
        <v>1012.1369999999999</v>
      </c>
      <c r="AR14" s="9">
        <v>1276.4459999999999</v>
      </c>
      <c r="AS14" s="9">
        <v>775.81799999999998</v>
      </c>
      <c r="AT14" s="9">
        <v>500.62799999999999</v>
      </c>
      <c r="AU14" s="9">
        <v>1005.998</v>
      </c>
      <c r="AV14" s="9">
        <v>569.51900000000001</v>
      </c>
      <c r="AW14" s="9">
        <v>436.47899999999998</v>
      </c>
      <c r="AX14" s="9">
        <v>11451.519</v>
      </c>
      <c r="AY14" s="9">
        <v>6045.7110000000002</v>
      </c>
      <c r="AZ14" s="9">
        <v>5405.8090000000002</v>
      </c>
      <c r="BA14" s="9">
        <v>8.0749999999999993</v>
      </c>
      <c r="BB14" s="9">
        <v>8.609</v>
      </c>
      <c r="BC14" s="9">
        <v>7.4710000000000001</v>
      </c>
      <c r="BD14" s="9">
        <v>19846.207999999999</v>
      </c>
      <c r="BE14" s="9">
        <v>9762.3819999999996</v>
      </c>
      <c r="BF14" s="9">
        <v>10083.825999999999</v>
      </c>
      <c r="BG14" s="9">
        <v>2989.0520000000001</v>
      </c>
      <c r="BH14" s="9">
        <v>1492.4549999999999</v>
      </c>
      <c r="BI14" s="9">
        <v>1496.598</v>
      </c>
      <c r="BJ14" s="9">
        <v>2117.15</v>
      </c>
      <c r="BK14" s="9">
        <v>1091.8699999999999</v>
      </c>
      <c r="BL14" s="9">
        <v>1025.28</v>
      </c>
      <c r="BM14" s="9">
        <v>1412.954</v>
      </c>
      <c r="BN14" s="9">
        <v>774.57</v>
      </c>
      <c r="BO14" s="9">
        <v>638.38400000000001</v>
      </c>
      <c r="BP14" s="9">
        <v>704.19600000000003</v>
      </c>
      <c r="BQ14" s="9">
        <v>317.3</v>
      </c>
      <c r="BR14" s="9">
        <v>386.89600000000002</v>
      </c>
      <c r="BS14" s="9">
        <v>267.61799999999999</v>
      </c>
      <c r="BT14" s="9">
        <v>106.628</v>
      </c>
      <c r="BU14" s="9">
        <v>160.99</v>
      </c>
      <c r="BV14" s="9">
        <v>297.11399999999998</v>
      </c>
      <c r="BW14" s="9">
        <v>157.14400000000001</v>
      </c>
      <c r="BX14" s="9">
        <v>139.97</v>
      </c>
      <c r="BY14" s="9">
        <v>574.78899999999999</v>
      </c>
      <c r="BZ14" s="9">
        <v>243.441</v>
      </c>
      <c r="CA14" s="9">
        <v>331.34699999999998</v>
      </c>
      <c r="CB14" s="9">
        <v>1238.4590000000001</v>
      </c>
      <c r="CC14" s="9">
        <v>612.53899999999999</v>
      </c>
      <c r="CD14" s="9">
        <v>625.91999999999996</v>
      </c>
      <c r="CE14" s="9">
        <v>767.19299999999998</v>
      </c>
      <c r="CF14" s="9">
        <v>419.911</v>
      </c>
      <c r="CG14" s="9">
        <v>347.28199999999998</v>
      </c>
      <c r="CH14" s="9">
        <v>74.210999999999999</v>
      </c>
      <c r="CI14" s="9">
        <v>27.242999999999999</v>
      </c>
      <c r="CJ14" s="9">
        <v>46.968000000000004</v>
      </c>
      <c r="CK14" s="9">
        <v>471.26600000000002</v>
      </c>
      <c r="CL14" s="9">
        <v>192.62799999999999</v>
      </c>
      <c r="CM14" s="9">
        <v>278.63799999999998</v>
      </c>
      <c r="CN14" s="9">
        <v>639.44200000000001</v>
      </c>
      <c r="CO14" s="9">
        <v>357.565</v>
      </c>
      <c r="CP14" s="9">
        <v>281.87599999999998</v>
      </c>
      <c r="CQ14" s="9">
        <v>268.72800000000001</v>
      </c>
      <c r="CR14" s="9">
        <v>151.74700000000001</v>
      </c>
      <c r="CS14" s="9">
        <v>116.98099999999999</v>
      </c>
      <c r="CT14" s="9">
        <v>238.80500000000001</v>
      </c>
      <c r="CU14" s="9">
        <v>149.608</v>
      </c>
      <c r="CV14" s="9">
        <v>89.197000000000003</v>
      </c>
      <c r="CW14" s="9">
        <v>39.448</v>
      </c>
      <c r="CX14" s="9">
        <v>23.038</v>
      </c>
      <c r="CY14" s="9">
        <v>16.411000000000001</v>
      </c>
      <c r="CZ14" s="9">
        <v>400.637</v>
      </c>
      <c r="DA14" s="9">
        <v>207.95699999999999</v>
      </c>
      <c r="DB14" s="9">
        <v>192.68</v>
      </c>
      <c r="DC14" s="9">
        <v>11932.775</v>
      </c>
      <c r="DD14" s="9">
        <v>6297.741</v>
      </c>
      <c r="DE14" s="9">
        <v>5635.0339999999997</v>
      </c>
      <c r="DF14" s="9">
        <v>2376.9229999999998</v>
      </c>
      <c r="DG14" s="9">
        <v>1245.3230000000001</v>
      </c>
      <c r="DH14" s="9">
        <v>1131.5999999999999</v>
      </c>
      <c r="DI14" s="9">
        <v>654.255</v>
      </c>
      <c r="DJ14" s="9">
        <v>343.67</v>
      </c>
      <c r="DK14" s="9">
        <v>310.58499999999998</v>
      </c>
      <c r="DL14" s="9">
        <v>683.11800000000005</v>
      </c>
      <c r="DM14" s="9">
        <v>361.42500000000001</v>
      </c>
      <c r="DN14" s="9">
        <v>321.69299999999998</v>
      </c>
      <c r="DO14" s="9">
        <v>1039.55</v>
      </c>
      <c r="DP14" s="9">
        <v>540.22699999999998</v>
      </c>
      <c r="DQ14" s="9">
        <v>499.322</v>
      </c>
      <c r="DR14" s="9">
        <v>9555.8520000000008</v>
      </c>
      <c r="DS14" s="9">
        <v>5052.4179999999997</v>
      </c>
      <c r="DT14" s="9">
        <v>4503.4340000000002</v>
      </c>
      <c r="DU14" s="9">
        <v>4378.9250000000002</v>
      </c>
      <c r="DV14" s="9">
        <v>2296.4119999999998</v>
      </c>
      <c r="DW14" s="9">
        <v>2082.5120000000002</v>
      </c>
      <c r="DX14" s="9">
        <v>1277.825</v>
      </c>
      <c r="DY14" s="9">
        <v>675.91499999999996</v>
      </c>
      <c r="DZ14" s="9">
        <v>601.91</v>
      </c>
      <c r="EA14" s="9">
        <v>1346.4949999999999</v>
      </c>
      <c r="EB14" s="9">
        <v>692.23400000000004</v>
      </c>
      <c r="EC14" s="9">
        <v>654.26</v>
      </c>
      <c r="ED14" s="9">
        <v>1754.605</v>
      </c>
      <c r="EE14" s="9">
        <v>928.26300000000003</v>
      </c>
      <c r="EF14" s="9">
        <v>826.34299999999996</v>
      </c>
      <c r="EG14" s="9">
        <v>5176.9269999999997</v>
      </c>
      <c r="EH14" s="9">
        <v>2756.0059999999999</v>
      </c>
      <c r="EI14" s="9">
        <v>2420.922</v>
      </c>
      <c r="EJ14" s="9">
        <v>2174.2139999999999</v>
      </c>
      <c r="EK14" s="9">
        <v>1128.2940000000001</v>
      </c>
      <c r="EL14" s="9">
        <v>1045.92</v>
      </c>
      <c r="EM14" s="9">
        <v>3002.7130000000002</v>
      </c>
      <c r="EN14" s="9">
        <v>1627.711</v>
      </c>
      <c r="EO14" s="9">
        <v>1375.002</v>
      </c>
      <c r="EP14" s="9">
        <v>1957.569</v>
      </c>
      <c r="EQ14" s="9">
        <v>995.23900000000003</v>
      </c>
      <c r="ER14" s="9">
        <v>962.33</v>
      </c>
      <c r="ES14" s="9">
        <v>1045.145</v>
      </c>
      <c r="ET14" s="9">
        <v>632.47199999999998</v>
      </c>
      <c r="EU14" s="9">
        <v>412.67200000000003</v>
      </c>
      <c r="EV14" s="9">
        <v>1000.455</v>
      </c>
      <c r="EW14" s="9">
        <v>566.26300000000003</v>
      </c>
      <c r="EX14" s="9">
        <v>434.19200000000001</v>
      </c>
      <c r="EY14" s="9">
        <v>10932.32</v>
      </c>
      <c r="EZ14" s="9">
        <v>5731.4780000000001</v>
      </c>
      <c r="FA14" s="9">
        <v>5200.8419999999996</v>
      </c>
      <c r="FB14" s="9">
        <v>8.3840000000000003</v>
      </c>
      <c r="FC14" s="9">
        <v>8.9920000000000009</v>
      </c>
      <c r="FD14" s="9">
        <v>7.7050000000000001</v>
      </c>
      <c r="FE14" s="9">
        <v>16102.013999999999</v>
      </c>
      <c r="FF14" s="9">
        <v>7981.6850000000004</v>
      </c>
      <c r="FG14" s="9">
        <v>8120.3289999999997</v>
      </c>
      <c r="FH14" s="9">
        <v>2856.4380000000001</v>
      </c>
      <c r="FI14" s="9">
        <v>1411.894</v>
      </c>
      <c r="FJ14" s="9">
        <v>1444.5429999999999</v>
      </c>
      <c r="FK14" s="9">
        <v>2069.85</v>
      </c>
      <c r="FL14" s="9">
        <v>1060.1020000000001</v>
      </c>
      <c r="FM14" s="9">
        <v>1009.747</v>
      </c>
      <c r="FN14" s="9">
        <v>1388.5740000000001</v>
      </c>
      <c r="FO14" s="9">
        <v>758.11599999999999</v>
      </c>
      <c r="FP14" s="9">
        <v>630.45799999999997</v>
      </c>
      <c r="FQ14" s="9">
        <v>681.27499999999998</v>
      </c>
      <c r="FR14" s="9">
        <v>301.98599999999999</v>
      </c>
      <c r="FS14" s="9">
        <v>379.28899999999999</v>
      </c>
      <c r="FT14" s="9">
        <v>261.55099999999999</v>
      </c>
      <c r="FU14" s="9">
        <v>103.181</v>
      </c>
      <c r="FV14" s="9">
        <v>158.37</v>
      </c>
      <c r="FW14" s="9">
        <v>295.245</v>
      </c>
      <c r="FX14" s="9">
        <v>156.208</v>
      </c>
      <c r="FY14" s="9">
        <v>139.03700000000001</v>
      </c>
      <c r="FZ14" s="9">
        <v>491.34300000000002</v>
      </c>
      <c r="GA14" s="9">
        <v>195.584</v>
      </c>
      <c r="GB14" s="9">
        <v>295.75900000000001</v>
      </c>
      <c r="GC14" s="9">
        <v>1179.722</v>
      </c>
      <c r="GD14" s="9">
        <v>578.10599999999999</v>
      </c>
      <c r="GE14" s="9">
        <v>601.61699999999996</v>
      </c>
      <c r="GF14" s="9">
        <v>762.88800000000003</v>
      </c>
      <c r="GG14" s="9">
        <v>417.35399999999998</v>
      </c>
      <c r="GH14" s="9">
        <v>345.53399999999999</v>
      </c>
      <c r="GI14" s="9">
        <v>72.942999999999998</v>
      </c>
      <c r="GJ14" s="9">
        <v>25.975000000000001</v>
      </c>
      <c r="GK14" s="9">
        <v>46.968000000000004</v>
      </c>
      <c r="GL14" s="9">
        <v>416.83499999999998</v>
      </c>
      <c r="GM14" s="9">
        <v>160.75200000000001</v>
      </c>
      <c r="GN14" s="9">
        <v>256.08300000000003</v>
      </c>
      <c r="GO14" s="9">
        <v>607.32000000000005</v>
      </c>
      <c r="GP14" s="9">
        <v>339.94900000000001</v>
      </c>
      <c r="GQ14" s="9">
        <v>267.37099999999998</v>
      </c>
      <c r="GR14" s="9">
        <v>263.38299999999998</v>
      </c>
      <c r="GS14" s="9">
        <v>149.17099999999999</v>
      </c>
      <c r="GT14" s="9">
        <v>114.21299999999999</v>
      </c>
      <c r="GU14" s="9">
        <v>237.56700000000001</v>
      </c>
      <c r="GV14" s="9">
        <v>148.90899999999999</v>
      </c>
      <c r="GW14" s="9">
        <v>88.658000000000001</v>
      </c>
      <c r="GX14" s="9">
        <v>39.29</v>
      </c>
      <c r="GY14" s="9">
        <v>23.038</v>
      </c>
      <c r="GZ14" s="9">
        <v>16.251999999999999</v>
      </c>
      <c r="HA14" s="9">
        <v>369.75299999999999</v>
      </c>
      <c r="HB14" s="9">
        <v>191.04</v>
      </c>
      <c r="HC14" s="9">
        <v>178.71299999999999</v>
      </c>
      <c r="HD14" s="9">
        <v>1907.7190000000001</v>
      </c>
      <c r="HE14" s="9">
        <v>966.61</v>
      </c>
      <c r="HF14" s="9">
        <v>941.10900000000004</v>
      </c>
      <c r="HG14" s="9">
        <v>763.173</v>
      </c>
      <c r="HH14" s="9">
        <v>384.34300000000002</v>
      </c>
      <c r="HI14" s="9">
        <v>378.83</v>
      </c>
      <c r="HJ14" s="9">
        <v>245.804</v>
      </c>
      <c r="HK14" s="9">
        <v>125.56399999999999</v>
      </c>
      <c r="HL14" s="9">
        <v>120.24</v>
      </c>
      <c r="HM14" s="9">
        <v>220.47200000000001</v>
      </c>
      <c r="HN14" s="9">
        <v>107.092</v>
      </c>
      <c r="HO14" s="9">
        <v>113.38</v>
      </c>
      <c r="HP14" s="9">
        <v>296.89800000000002</v>
      </c>
      <c r="HQ14" s="9">
        <v>151.68700000000001</v>
      </c>
      <c r="HR14" s="9">
        <v>145.21</v>
      </c>
      <c r="HS14" s="9">
        <v>1144.546</v>
      </c>
      <c r="HT14" s="9">
        <v>582.26599999999996</v>
      </c>
      <c r="HU14" s="9">
        <v>562.279</v>
      </c>
      <c r="HV14" s="9">
        <v>998.47799999999995</v>
      </c>
      <c r="HW14" s="9">
        <v>503.26799999999997</v>
      </c>
      <c r="HX14" s="9">
        <v>495.21100000000001</v>
      </c>
      <c r="HY14" s="9">
        <v>360.90499999999997</v>
      </c>
      <c r="HZ14" s="9">
        <v>175.696</v>
      </c>
      <c r="IA14" s="9">
        <v>185.208</v>
      </c>
      <c r="IB14" s="9">
        <v>333.51499999999999</v>
      </c>
      <c r="IC14" s="9">
        <v>163.476</v>
      </c>
      <c r="ID14" s="9">
        <v>170.03899999999999</v>
      </c>
      <c r="IE14" s="9">
        <v>304.05799999999999</v>
      </c>
      <c r="IF14" s="9">
        <v>164.095</v>
      </c>
      <c r="IG14" s="9">
        <v>139.96299999999999</v>
      </c>
      <c r="IH14" s="9">
        <v>146.06700000000001</v>
      </c>
      <c r="II14" s="9">
        <v>78.998999999999995</v>
      </c>
      <c r="IJ14" s="9">
        <v>67.069000000000003</v>
      </c>
      <c r="IK14" s="9">
        <v>140.23400000000001</v>
      </c>
      <c r="IL14" s="9">
        <v>76.391000000000005</v>
      </c>
      <c r="IM14" s="9">
        <v>63.843000000000004</v>
      </c>
      <c r="IN14" s="9">
        <v>5.8330000000000002</v>
      </c>
      <c r="IO14" s="9">
        <v>2.6080000000000001</v>
      </c>
      <c r="IP14" s="9">
        <v>3.2250000000000001</v>
      </c>
      <c r="IQ14" s="9">
        <v>5.8330000000000002</v>
      </c>
    </row>
    <row r="15" spans="1:251">
      <c r="A15" s="10">
        <v>43497</v>
      </c>
      <c r="B15" s="9">
        <v>12732.114</v>
      </c>
      <c r="C15" s="9">
        <v>6760.4040000000005</v>
      </c>
      <c r="D15" s="9">
        <v>5971.71</v>
      </c>
      <c r="E15" s="9">
        <v>2423.5610000000001</v>
      </c>
      <c r="F15" s="9">
        <v>1252.751</v>
      </c>
      <c r="G15" s="9">
        <v>1170.81</v>
      </c>
      <c r="H15" s="9">
        <v>648.72400000000005</v>
      </c>
      <c r="I15" s="9">
        <v>326.99099999999999</v>
      </c>
      <c r="J15" s="9">
        <v>321.73399999999998</v>
      </c>
      <c r="K15" s="9">
        <v>680.40099999999995</v>
      </c>
      <c r="L15" s="9">
        <v>357.57499999999999</v>
      </c>
      <c r="M15" s="9">
        <v>322.82600000000002</v>
      </c>
      <c r="N15" s="9">
        <v>1094.4359999999999</v>
      </c>
      <c r="O15" s="9">
        <v>568.18499999999995</v>
      </c>
      <c r="P15" s="9">
        <v>526.25099999999998</v>
      </c>
      <c r="Q15" s="9">
        <v>10308.553</v>
      </c>
      <c r="R15" s="9">
        <v>5507.6530000000002</v>
      </c>
      <c r="S15" s="9">
        <v>4800.8999999999996</v>
      </c>
      <c r="T15" s="9">
        <v>4624.0510000000004</v>
      </c>
      <c r="U15" s="9">
        <v>2394.0909999999999</v>
      </c>
      <c r="V15" s="9">
        <v>2229.96</v>
      </c>
      <c r="W15" s="9">
        <v>1346.2550000000001</v>
      </c>
      <c r="X15" s="9">
        <v>679.40099999999995</v>
      </c>
      <c r="Y15" s="9">
        <v>666.85299999999995</v>
      </c>
      <c r="Z15" s="9">
        <v>1383.31</v>
      </c>
      <c r="AA15" s="9">
        <v>727.08900000000006</v>
      </c>
      <c r="AB15" s="9">
        <v>656.22199999999998</v>
      </c>
      <c r="AC15" s="9">
        <v>1894.4870000000001</v>
      </c>
      <c r="AD15" s="9">
        <v>987.601</v>
      </c>
      <c r="AE15" s="9">
        <v>906.88499999999999</v>
      </c>
      <c r="AF15" s="9">
        <v>5684.5020000000004</v>
      </c>
      <c r="AG15" s="9">
        <v>3113.5619999999999</v>
      </c>
      <c r="AH15" s="9">
        <v>2570.94</v>
      </c>
      <c r="AI15" s="9">
        <v>2300.0259999999998</v>
      </c>
      <c r="AJ15" s="9">
        <v>1234.653</v>
      </c>
      <c r="AK15" s="9">
        <v>1065.373</v>
      </c>
      <c r="AL15" s="9">
        <v>3384.4760000000001</v>
      </c>
      <c r="AM15" s="9">
        <v>1878.9090000000001</v>
      </c>
      <c r="AN15" s="9">
        <v>1505.567</v>
      </c>
      <c r="AO15" s="9">
        <v>2089.1750000000002</v>
      </c>
      <c r="AP15" s="9">
        <v>1106.5340000000001</v>
      </c>
      <c r="AQ15" s="9">
        <v>982.64099999999996</v>
      </c>
      <c r="AR15" s="9">
        <v>1295.3009999999999</v>
      </c>
      <c r="AS15" s="9">
        <v>772.375</v>
      </c>
      <c r="AT15" s="9">
        <v>522.92600000000004</v>
      </c>
      <c r="AU15" s="9">
        <v>1075.9169999999999</v>
      </c>
      <c r="AV15" s="9">
        <v>591.45500000000004</v>
      </c>
      <c r="AW15" s="9">
        <v>484.46199999999999</v>
      </c>
      <c r="AX15" s="9">
        <v>11656.197</v>
      </c>
      <c r="AY15" s="9">
        <v>6168.9489999999996</v>
      </c>
      <c r="AZ15" s="9">
        <v>5487.2479999999996</v>
      </c>
      <c r="BA15" s="9">
        <v>8.4499999999999993</v>
      </c>
      <c r="BB15" s="9">
        <v>8.7490000000000006</v>
      </c>
      <c r="BC15" s="9">
        <v>8.1129999999999995</v>
      </c>
      <c r="BD15" s="9">
        <v>20092.414000000001</v>
      </c>
      <c r="BE15" s="9">
        <v>9871.8809999999994</v>
      </c>
      <c r="BF15" s="9">
        <v>10220.532999999999</v>
      </c>
      <c r="BG15" s="9">
        <v>3164.915</v>
      </c>
      <c r="BH15" s="9">
        <v>1565.213</v>
      </c>
      <c r="BI15" s="9">
        <v>1599.702</v>
      </c>
      <c r="BJ15" s="9">
        <v>2259.5729999999999</v>
      </c>
      <c r="BK15" s="9">
        <v>1152.2260000000001</v>
      </c>
      <c r="BL15" s="9">
        <v>1107.347</v>
      </c>
      <c r="BM15" s="9">
        <v>1481.9659999999999</v>
      </c>
      <c r="BN15" s="9">
        <v>812.07799999999997</v>
      </c>
      <c r="BO15" s="9">
        <v>669.88699999999994</v>
      </c>
      <c r="BP15" s="9">
        <v>777.60799999999995</v>
      </c>
      <c r="BQ15" s="9">
        <v>340.14800000000002</v>
      </c>
      <c r="BR15" s="9">
        <v>437.46</v>
      </c>
      <c r="BS15" s="9">
        <v>292.79300000000001</v>
      </c>
      <c r="BT15" s="9">
        <v>121.29600000000001</v>
      </c>
      <c r="BU15" s="9">
        <v>171.49700000000001</v>
      </c>
      <c r="BV15" s="9">
        <v>289.39800000000002</v>
      </c>
      <c r="BW15" s="9">
        <v>164.536</v>
      </c>
      <c r="BX15" s="9">
        <v>124.86199999999999</v>
      </c>
      <c r="BY15" s="9">
        <v>615.94299999999998</v>
      </c>
      <c r="BZ15" s="9">
        <v>248.45</v>
      </c>
      <c r="CA15" s="9">
        <v>367.49200000000002</v>
      </c>
      <c r="CB15" s="9">
        <v>1350.279</v>
      </c>
      <c r="CC15" s="9">
        <v>631.505</v>
      </c>
      <c r="CD15" s="9">
        <v>718.774</v>
      </c>
      <c r="CE15" s="9">
        <v>834.63699999999994</v>
      </c>
      <c r="CF15" s="9">
        <v>440.30500000000001</v>
      </c>
      <c r="CG15" s="9">
        <v>394.33199999999999</v>
      </c>
      <c r="CH15" s="9">
        <v>91.570999999999998</v>
      </c>
      <c r="CI15" s="9">
        <v>32.963000000000001</v>
      </c>
      <c r="CJ15" s="9">
        <v>58.607999999999997</v>
      </c>
      <c r="CK15" s="9">
        <v>515.64200000000005</v>
      </c>
      <c r="CL15" s="9">
        <v>191.2</v>
      </c>
      <c r="CM15" s="9">
        <v>324.44200000000001</v>
      </c>
      <c r="CN15" s="9">
        <v>630.97900000000004</v>
      </c>
      <c r="CO15" s="9">
        <v>372.93599999999998</v>
      </c>
      <c r="CP15" s="9">
        <v>258.04300000000001</v>
      </c>
      <c r="CQ15" s="9">
        <v>273.16300000000001</v>
      </c>
      <c r="CR15" s="9">
        <v>178.25299999999999</v>
      </c>
      <c r="CS15" s="9">
        <v>94.91</v>
      </c>
      <c r="CT15" s="9">
        <v>241.28</v>
      </c>
      <c r="CU15" s="9">
        <v>151.149</v>
      </c>
      <c r="CV15" s="9">
        <v>90.13</v>
      </c>
      <c r="CW15" s="9">
        <v>37.957000000000001</v>
      </c>
      <c r="CX15" s="9">
        <v>23.062999999999999</v>
      </c>
      <c r="CY15" s="9">
        <v>14.894</v>
      </c>
      <c r="CZ15" s="9">
        <v>389.69900000000001</v>
      </c>
      <c r="DA15" s="9">
        <v>221.786</v>
      </c>
      <c r="DB15" s="9">
        <v>167.91300000000001</v>
      </c>
      <c r="DC15" s="9">
        <v>12165.032999999999</v>
      </c>
      <c r="DD15" s="9">
        <v>6411.009</v>
      </c>
      <c r="DE15" s="9">
        <v>5754.0240000000003</v>
      </c>
      <c r="DF15" s="9">
        <v>2397.6790000000001</v>
      </c>
      <c r="DG15" s="9">
        <v>1234.3679999999999</v>
      </c>
      <c r="DH15" s="9">
        <v>1163.3109999999999</v>
      </c>
      <c r="DI15" s="9">
        <v>640.20000000000005</v>
      </c>
      <c r="DJ15" s="9">
        <v>321.85199999999998</v>
      </c>
      <c r="DK15" s="9">
        <v>318.34800000000001</v>
      </c>
      <c r="DL15" s="9">
        <v>672.41499999999996</v>
      </c>
      <c r="DM15" s="9">
        <v>351.72899999999998</v>
      </c>
      <c r="DN15" s="9">
        <v>320.68599999999998</v>
      </c>
      <c r="DO15" s="9">
        <v>1085.0650000000001</v>
      </c>
      <c r="DP15" s="9">
        <v>560.78700000000003</v>
      </c>
      <c r="DQ15" s="9">
        <v>524.27700000000004</v>
      </c>
      <c r="DR15" s="9">
        <v>9767.3539999999994</v>
      </c>
      <c r="DS15" s="9">
        <v>5176.6409999999996</v>
      </c>
      <c r="DT15" s="9">
        <v>4590.7129999999997</v>
      </c>
      <c r="DU15" s="9">
        <v>4550.7020000000002</v>
      </c>
      <c r="DV15" s="9">
        <v>2351.6970000000001</v>
      </c>
      <c r="DW15" s="9">
        <v>2199.0050000000001</v>
      </c>
      <c r="DX15" s="9">
        <v>1328.713</v>
      </c>
      <c r="DY15" s="9">
        <v>669.69200000000001</v>
      </c>
      <c r="DZ15" s="9">
        <v>659.02099999999996</v>
      </c>
      <c r="EA15" s="9">
        <v>1362.857</v>
      </c>
      <c r="EB15" s="9">
        <v>714.08799999999997</v>
      </c>
      <c r="EC15" s="9">
        <v>648.76900000000001</v>
      </c>
      <c r="ED15" s="9">
        <v>1859.1320000000001</v>
      </c>
      <c r="EE15" s="9">
        <v>967.91700000000003</v>
      </c>
      <c r="EF15" s="9">
        <v>891.21500000000003</v>
      </c>
      <c r="EG15" s="9">
        <v>5216.652</v>
      </c>
      <c r="EH15" s="9">
        <v>2824.944</v>
      </c>
      <c r="EI15" s="9">
        <v>2391.7069999999999</v>
      </c>
      <c r="EJ15" s="9">
        <v>2229.2950000000001</v>
      </c>
      <c r="EK15" s="9">
        <v>1192.884</v>
      </c>
      <c r="EL15" s="9">
        <v>1036.4110000000001</v>
      </c>
      <c r="EM15" s="9">
        <v>2987.357</v>
      </c>
      <c r="EN15" s="9">
        <v>1632.06</v>
      </c>
      <c r="EO15" s="9">
        <v>1355.297</v>
      </c>
      <c r="EP15" s="9">
        <v>1958.4929999999999</v>
      </c>
      <c r="EQ15" s="9">
        <v>1032.317</v>
      </c>
      <c r="ER15" s="9">
        <v>926.17700000000002</v>
      </c>
      <c r="ES15" s="9">
        <v>1028.8630000000001</v>
      </c>
      <c r="ET15" s="9">
        <v>599.74300000000005</v>
      </c>
      <c r="EU15" s="9">
        <v>429.12</v>
      </c>
      <c r="EV15" s="9">
        <v>1069.1089999999999</v>
      </c>
      <c r="EW15" s="9">
        <v>586.37800000000004</v>
      </c>
      <c r="EX15" s="9">
        <v>482.73200000000003</v>
      </c>
      <c r="EY15" s="9">
        <v>11095.924000000001</v>
      </c>
      <c r="EZ15" s="9">
        <v>5824.6310000000003</v>
      </c>
      <c r="FA15" s="9">
        <v>5271.2920000000004</v>
      </c>
      <c r="FB15" s="9">
        <v>8.7880000000000003</v>
      </c>
      <c r="FC15" s="9">
        <v>9.1460000000000008</v>
      </c>
      <c r="FD15" s="9">
        <v>8.3889999999999993</v>
      </c>
      <c r="FE15" s="9">
        <v>16303.277</v>
      </c>
      <c r="FF15" s="9">
        <v>8083.174</v>
      </c>
      <c r="FG15" s="9">
        <v>8220.1029999999992</v>
      </c>
      <c r="FH15" s="9">
        <v>3004.375</v>
      </c>
      <c r="FI15" s="9">
        <v>1474.6469999999999</v>
      </c>
      <c r="FJ15" s="9">
        <v>1529.7280000000001</v>
      </c>
      <c r="FK15" s="9">
        <v>2205.154</v>
      </c>
      <c r="FL15" s="9">
        <v>1117.6669999999999</v>
      </c>
      <c r="FM15" s="9">
        <v>1087.4870000000001</v>
      </c>
      <c r="FN15" s="9">
        <v>1448.7380000000001</v>
      </c>
      <c r="FO15" s="9">
        <v>790.1</v>
      </c>
      <c r="FP15" s="9">
        <v>658.63699999999994</v>
      </c>
      <c r="FQ15" s="9">
        <v>756.41600000000005</v>
      </c>
      <c r="FR15" s="9">
        <v>327.56700000000001</v>
      </c>
      <c r="FS15" s="9">
        <v>428.84899999999999</v>
      </c>
      <c r="FT15" s="9">
        <v>284.70499999999998</v>
      </c>
      <c r="FU15" s="9">
        <v>116.066</v>
      </c>
      <c r="FV15" s="9">
        <v>168.63900000000001</v>
      </c>
      <c r="FW15" s="9">
        <v>282.041</v>
      </c>
      <c r="FX15" s="9">
        <v>160.214</v>
      </c>
      <c r="FY15" s="9">
        <v>121.82599999999999</v>
      </c>
      <c r="FZ15" s="9">
        <v>517.17999999999995</v>
      </c>
      <c r="GA15" s="9">
        <v>196.76499999999999</v>
      </c>
      <c r="GB15" s="9">
        <v>320.41500000000002</v>
      </c>
      <c r="GC15" s="9">
        <v>1283.0060000000001</v>
      </c>
      <c r="GD15" s="9">
        <v>596.32399999999996</v>
      </c>
      <c r="GE15" s="9">
        <v>686.68200000000002</v>
      </c>
      <c r="GF15" s="9">
        <v>831.11</v>
      </c>
      <c r="GG15" s="9">
        <v>437.32400000000001</v>
      </c>
      <c r="GH15" s="9">
        <v>393.78699999999998</v>
      </c>
      <c r="GI15" s="9">
        <v>91.570999999999998</v>
      </c>
      <c r="GJ15" s="9">
        <v>32.963000000000001</v>
      </c>
      <c r="GK15" s="9">
        <v>58.607999999999997</v>
      </c>
      <c r="GL15" s="9">
        <v>451.89499999999998</v>
      </c>
      <c r="GM15" s="9">
        <v>159</v>
      </c>
      <c r="GN15" s="9">
        <v>292.89499999999998</v>
      </c>
      <c r="GO15" s="9">
        <v>585.32399999999996</v>
      </c>
      <c r="GP15" s="9">
        <v>347.03300000000002</v>
      </c>
      <c r="GQ15" s="9">
        <v>238.291</v>
      </c>
      <c r="GR15" s="9">
        <v>262.60899999999998</v>
      </c>
      <c r="GS15" s="9">
        <v>172.03700000000001</v>
      </c>
      <c r="GT15" s="9">
        <v>90.572000000000003</v>
      </c>
      <c r="GU15" s="9">
        <v>237.999</v>
      </c>
      <c r="GV15" s="9">
        <v>149.054</v>
      </c>
      <c r="GW15" s="9">
        <v>88.944999999999993</v>
      </c>
      <c r="GX15" s="9">
        <v>37.334000000000003</v>
      </c>
      <c r="GY15" s="9">
        <v>22.888000000000002</v>
      </c>
      <c r="GZ15" s="9">
        <v>14.445</v>
      </c>
      <c r="HA15" s="9">
        <v>347.32600000000002</v>
      </c>
      <c r="HB15" s="9">
        <v>197.97900000000001</v>
      </c>
      <c r="HC15" s="9">
        <v>149.346</v>
      </c>
      <c r="HD15" s="9">
        <v>1974.28</v>
      </c>
      <c r="HE15" s="9">
        <v>1008.289</v>
      </c>
      <c r="HF15" s="9">
        <v>965.99099999999999</v>
      </c>
      <c r="HG15" s="9">
        <v>789.32899999999995</v>
      </c>
      <c r="HH15" s="9">
        <v>398.226</v>
      </c>
      <c r="HI15" s="9">
        <v>391.10300000000001</v>
      </c>
      <c r="HJ15" s="9">
        <v>237.499</v>
      </c>
      <c r="HK15" s="9">
        <v>115.70099999999999</v>
      </c>
      <c r="HL15" s="9">
        <v>121.79900000000001</v>
      </c>
      <c r="HM15" s="9">
        <v>221.43199999999999</v>
      </c>
      <c r="HN15" s="9">
        <v>110.27500000000001</v>
      </c>
      <c r="HO15" s="9">
        <v>111.157</v>
      </c>
      <c r="HP15" s="9">
        <v>330.39800000000002</v>
      </c>
      <c r="HQ15" s="9">
        <v>172.25</v>
      </c>
      <c r="HR15" s="9">
        <v>158.148</v>
      </c>
      <c r="HS15" s="9">
        <v>1184.951</v>
      </c>
      <c r="HT15" s="9">
        <v>610.06299999999999</v>
      </c>
      <c r="HU15" s="9">
        <v>574.88800000000003</v>
      </c>
      <c r="HV15" s="9">
        <v>1060.5239999999999</v>
      </c>
      <c r="HW15" s="9">
        <v>540.99900000000002</v>
      </c>
      <c r="HX15" s="9">
        <v>519.52499999999998</v>
      </c>
      <c r="HY15" s="9">
        <v>385.69200000000001</v>
      </c>
      <c r="HZ15" s="9">
        <v>190.911</v>
      </c>
      <c r="IA15" s="9">
        <v>194.78100000000001</v>
      </c>
      <c r="IB15" s="9">
        <v>349.11399999999998</v>
      </c>
      <c r="IC15" s="9">
        <v>176.05699999999999</v>
      </c>
      <c r="ID15" s="9">
        <v>173.05699999999999</v>
      </c>
      <c r="IE15" s="9">
        <v>325.71800000000002</v>
      </c>
      <c r="IF15" s="9">
        <v>174.03100000000001</v>
      </c>
      <c r="IG15" s="9">
        <v>151.68700000000001</v>
      </c>
      <c r="IH15" s="9">
        <v>124.42700000000001</v>
      </c>
      <c r="II15" s="9">
        <v>69.063999999999993</v>
      </c>
      <c r="IJ15" s="9">
        <v>55.363</v>
      </c>
      <c r="IK15" s="9">
        <v>119.581</v>
      </c>
      <c r="IL15" s="9">
        <v>68.391999999999996</v>
      </c>
      <c r="IM15" s="9">
        <v>51.19</v>
      </c>
      <c r="IN15" s="9">
        <v>4.8460000000000001</v>
      </c>
      <c r="IO15" s="9">
        <v>0.67300000000000004</v>
      </c>
      <c r="IP15" s="9">
        <v>4.173</v>
      </c>
      <c r="IQ15" s="9">
        <v>4.8460000000000001</v>
      </c>
    </row>
    <row r="16" spans="1:251">
      <c r="A16" s="10">
        <v>43862</v>
      </c>
      <c r="B16" s="9">
        <v>12954.494000000001</v>
      </c>
      <c r="C16" s="9">
        <v>6830.6639999999998</v>
      </c>
      <c r="D16" s="9">
        <v>6123.83</v>
      </c>
      <c r="E16" s="9">
        <v>2388.9299999999998</v>
      </c>
      <c r="F16" s="9">
        <v>1223.819</v>
      </c>
      <c r="G16" s="9">
        <v>1165.1110000000001</v>
      </c>
      <c r="H16" s="9">
        <v>605.82600000000002</v>
      </c>
      <c r="I16" s="9">
        <v>304.26</v>
      </c>
      <c r="J16" s="9">
        <v>301.56599999999997</v>
      </c>
      <c r="K16" s="9">
        <v>705.97799999999995</v>
      </c>
      <c r="L16" s="9">
        <v>359.85</v>
      </c>
      <c r="M16" s="9">
        <v>346.12700000000001</v>
      </c>
      <c r="N16" s="9">
        <v>1077.126</v>
      </c>
      <c r="O16" s="9">
        <v>559.70899999999995</v>
      </c>
      <c r="P16" s="9">
        <v>517.41800000000001</v>
      </c>
      <c r="Q16" s="9">
        <v>10565.563</v>
      </c>
      <c r="R16" s="9">
        <v>5606.8450000000003</v>
      </c>
      <c r="S16" s="9">
        <v>4958.7179999999998</v>
      </c>
      <c r="T16" s="9">
        <v>4806.3609999999999</v>
      </c>
      <c r="U16" s="9">
        <v>2487.0970000000002</v>
      </c>
      <c r="V16" s="9">
        <v>2319.2640000000001</v>
      </c>
      <c r="W16" s="9">
        <v>1322.5160000000001</v>
      </c>
      <c r="X16" s="9">
        <v>653.69100000000003</v>
      </c>
      <c r="Y16" s="9">
        <v>668.82500000000005</v>
      </c>
      <c r="Z16" s="9">
        <v>1540.18</v>
      </c>
      <c r="AA16" s="9">
        <v>819.91099999999994</v>
      </c>
      <c r="AB16" s="9">
        <v>720.26900000000001</v>
      </c>
      <c r="AC16" s="9">
        <v>1943.665</v>
      </c>
      <c r="AD16" s="9">
        <v>1013.495</v>
      </c>
      <c r="AE16" s="9">
        <v>930.17</v>
      </c>
      <c r="AF16" s="9">
        <v>5759.2020000000002</v>
      </c>
      <c r="AG16" s="9">
        <v>3119.748</v>
      </c>
      <c r="AH16" s="9">
        <v>2639.4540000000002</v>
      </c>
      <c r="AI16" s="9">
        <v>2240.0770000000002</v>
      </c>
      <c r="AJ16" s="9">
        <v>1193.5740000000001</v>
      </c>
      <c r="AK16" s="9">
        <v>1046.5029999999999</v>
      </c>
      <c r="AL16" s="9">
        <v>3519.125</v>
      </c>
      <c r="AM16" s="9">
        <v>1926.174</v>
      </c>
      <c r="AN16" s="9">
        <v>1592.952</v>
      </c>
      <c r="AO16" s="9">
        <v>2174.4839999999999</v>
      </c>
      <c r="AP16" s="9">
        <v>1123.4860000000001</v>
      </c>
      <c r="AQ16" s="9">
        <v>1050.998</v>
      </c>
      <c r="AR16" s="9">
        <v>1344.6420000000001</v>
      </c>
      <c r="AS16" s="9">
        <v>802.68799999999999</v>
      </c>
      <c r="AT16" s="9">
        <v>541.95399999999995</v>
      </c>
      <c r="AU16" s="9">
        <v>1052.201</v>
      </c>
      <c r="AV16" s="9">
        <v>575.16099999999994</v>
      </c>
      <c r="AW16" s="9">
        <v>477.03899999999999</v>
      </c>
      <c r="AX16" s="9">
        <v>11902.293</v>
      </c>
      <c r="AY16" s="9">
        <v>6255.5020000000004</v>
      </c>
      <c r="AZ16" s="9">
        <v>5646.79</v>
      </c>
      <c r="BA16" s="9">
        <v>8.1219999999999999</v>
      </c>
      <c r="BB16" s="9">
        <v>8.42</v>
      </c>
      <c r="BC16" s="9">
        <v>7.79</v>
      </c>
      <c r="BD16" s="9">
        <v>20488.091</v>
      </c>
      <c r="BE16" s="9">
        <v>10100.996999999999</v>
      </c>
      <c r="BF16" s="9">
        <v>10387.093999999999</v>
      </c>
      <c r="BG16" s="9">
        <v>3246.0889999999999</v>
      </c>
      <c r="BH16" s="9">
        <v>1628.9829999999999</v>
      </c>
      <c r="BI16" s="9">
        <v>1617.105</v>
      </c>
      <c r="BJ16" s="9">
        <v>2329.991</v>
      </c>
      <c r="BK16" s="9">
        <v>1201.8969999999999</v>
      </c>
      <c r="BL16" s="9">
        <v>1128.0940000000001</v>
      </c>
      <c r="BM16" s="9">
        <v>1551.6469999999999</v>
      </c>
      <c r="BN16" s="9">
        <v>841.23099999999999</v>
      </c>
      <c r="BO16" s="9">
        <v>710.41600000000005</v>
      </c>
      <c r="BP16" s="9">
        <v>778.34400000000005</v>
      </c>
      <c r="BQ16" s="9">
        <v>360.666</v>
      </c>
      <c r="BR16" s="9">
        <v>417.678</v>
      </c>
      <c r="BS16" s="9">
        <v>311.06099999999998</v>
      </c>
      <c r="BT16" s="9">
        <v>124.64400000000001</v>
      </c>
      <c r="BU16" s="9">
        <v>186.417</v>
      </c>
      <c r="BV16" s="9">
        <v>281.49200000000002</v>
      </c>
      <c r="BW16" s="9">
        <v>166.202</v>
      </c>
      <c r="BX16" s="9">
        <v>115.289</v>
      </c>
      <c r="BY16" s="9">
        <v>634.60599999999999</v>
      </c>
      <c r="BZ16" s="9">
        <v>260.88400000000001</v>
      </c>
      <c r="CA16" s="9">
        <v>373.72199999999998</v>
      </c>
      <c r="CB16" s="9">
        <v>1300.7080000000001</v>
      </c>
      <c r="CC16" s="9">
        <v>618.74699999999996</v>
      </c>
      <c r="CD16" s="9">
        <v>681.96100000000001</v>
      </c>
      <c r="CE16" s="9">
        <v>792.58399999999995</v>
      </c>
      <c r="CF16" s="9">
        <v>419.70699999999999</v>
      </c>
      <c r="CG16" s="9">
        <v>372.87700000000001</v>
      </c>
      <c r="CH16" s="9">
        <v>86.3</v>
      </c>
      <c r="CI16" s="9">
        <v>30.747</v>
      </c>
      <c r="CJ16" s="9">
        <v>55.552999999999997</v>
      </c>
      <c r="CK16" s="9">
        <v>508.12400000000002</v>
      </c>
      <c r="CL16" s="9">
        <v>199.04</v>
      </c>
      <c r="CM16" s="9">
        <v>309.084</v>
      </c>
      <c r="CN16" s="9">
        <v>667.59100000000001</v>
      </c>
      <c r="CO16" s="9">
        <v>383.50099999999998</v>
      </c>
      <c r="CP16" s="9">
        <v>284.08999999999997</v>
      </c>
      <c r="CQ16" s="9">
        <v>267.488</v>
      </c>
      <c r="CR16" s="9">
        <v>173.227</v>
      </c>
      <c r="CS16" s="9">
        <v>94.262</v>
      </c>
      <c r="CT16" s="9">
        <v>259.61700000000002</v>
      </c>
      <c r="CU16" s="9">
        <v>155.45500000000001</v>
      </c>
      <c r="CV16" s="9">
        <v>104.16200000000001</v>
      </c>
      <c r="CW16" s="9">
        <v>45.497999999999998</v>
      </c>
      <c r="CX16" s="9">
        <v>21.943999999999999</v>
      </c>
      <c r="CY16" s="9">
        <v>23.553999999999998</v>
      </c>
      <c r="CZ16" s="9">
        <v>407.97399999999999</v>
      </c>
      <c r="DA16" s="9">
        <v>228.04599999999999</v>
      </c>
      <c r="DB16" s="9">
        <v>179.928</v>
      </c>
      <c r="DC16" s="9">
        <v>12361.111000000001</v>
      </c>
      <c r="DD16" s="9">
        <v>6480.0010000000002</v>
      </c>
      <c r="DE16" s="9">
        <v>5881.11</v>
      </c>
      <c r="DF16" s="9">
        <v>2365.7959999999998</v>
      </c>
      <c r="DG16" s="9">
        <v>1210.913</v>
      </c>
      <c r="DH16" s="9">
        <v>1154.883</v>
      </c>
      <c r="DI16" s="9">
        <v>598.74900000000002</v>
      </c>
      <c r="DJ16" s="9">
        <v>299.74700000000001</v>
      </c>
      <c r="DK16" s="9">
        <v>299.00200000000001</v>
      </c>
      <c r="DL16" s="9">
        <v>699.23500000000001</v>
      </c>
      <c r="DM16" s="9">
        <v>356.58</v>
      </c>
      <c r="DN16" s="9">
        <v>342.65499999999997</v>
      </c>
      <c r="DO16" s="9">
        <v>1067.8119999999999</v>
      </c>
      <c r="DP16" s="9">
        <v>554.58600000000001</v>
      </c>
      <c r="DQ16" s="9">
        <v>513.226</v>
      </c>
      <c r="DR16" s="9">
        <v>9995.3150000000005</v>
      </c>
      <c r="DS16" s="9">
        <v>5269.0879999999997</v>
      </c>
      <c r="DT16" s="9">
        <v>4726.2269999999999</v>
      </c>
      <c r="DU16" s="9">
        <v>4722.8919999999998</v>
      </c>
      <c r="DV16" s="9">
        <v>2432.2020000000002</v>
      </c>
      <c r="DW16" s="9">
        <v>2290.69</v>
      </c>
      <c r="DX16" s="9">
        <v>1306.3989999999999</v>
      </c>
      <c r="DY16" s="9">
        <v>643.47299999999996</v>
      </c>
      <c r="DZ16" s="9">
        <v>662.92600000000004</v>
      </c>
      <c r="EA16" s="9">
        <v>1521.5619999999999</v>
      </c>
      <c r="EB16" s="9">
        <v>807.85400000000004</v>
      </c>
      <c r="EC16" s="9">
        <v>713.70799999999997</v>
      </c>
      <c r="ED16" s="9">
        <v>1894.931</v>
      </c>
      <c r="EE16" s="9">
        <v>980.875</v>
      </c>
      <c r="EF16" s="9">
        <v>914.05600000000004</v>
      </c>
      <c r="EG16" s="9">
        <v>5272.4229999999998</v>
      </c>
      <c r="EH16" s="9">
        <v>2836.886</v>
      </c>
      <c r="EI16" s="9">
        <v>2435.538</v>
      </c>
      <c r="EJ16" s="9">
        <v>2149.7559999999999</v>
      </c>
      <c r="EK16" s="9">
        <v>1137.6590000000001</v>
      </c>
      <c r="EL16" s="9">
        <v>1012.097</v>
      </c>
      <c r="EM16" s="9">
        <v>3122.6680000000001</v>
      </c>
      <c r="EN16" s="9">
        <v>1699.2270000000001</v>
      </c>
      <c r="EO16" s="9">
        <v>1423.441</v>
      </c>
      <c r="EP16" s="9">
        <v>2049.8330000000001</v>
      </c>
      <c r="EQ16" s="9">
        <v>1058.4770000000001</v>
      </c>
      <c r="ER16" s="9">
        <v>991.35599999999999</v>
      </c>
      <c r="ES16" s="9">
        <v>1072.835</v>
      </c>
      <c r="ET16" s="9">
        <v>640.75</v>
      </c>
      <c r="EU16" s="9">
        <v>432.08499999999998</v>
      </c>
      <c r="EV16" s="9">
        <v>1046.8309999999999</v>
      </c>
      <c r="EW16" s="9">
        <v>572.31200000000001</v>
      </c>
      <c r="EX16" s="9">
        <v>474.51900000000001</v>
      </c>
      <c r="EY16" s="9">
        <v>11314.28</v>
      </c>
      <c r="EZ16" s="9">
        <v>5907.6890000000003</v>
      </c>
      <c r="FA16" s="9">
        <v>5406.5910000000003</v>
      </c>
      <c r="FB16" s="9">
        <v>8.4689999999999994</v>
      </c>
      <c r="FC16" s="9">
        <v>8.8320000000000007</v>
      </c>
      <c r="FD16" s="9">
        <v>8.0690000000000008</v>
      </c>
      <c r="FE16" s="9">
        <v>16502.364000000001</v>
      </c>
      <c r="FF16" s="9">
        <v>8199.9889999999996</v>
      </c>
      <c r="FG16" s="9">
        <v>8302.375</v>
      </c>
      <c r="FH16" s="9">
        <v>3081.5909999999999</v>
      </c>
      <c r="FI16" s="9">
        <v>1535.479</v>
      </c>
      <c r="FJ16" s="9">
        <v>1546.1110000000001</v>
      </c>
      <c r="FK16" s="9">
        <v>2274.0709999999999</v>
      </c>
      <c r="FL16" s="9">
        <v>1166.644</v>
      </c>
      <c r="FM16" s="9">
        <v>1107.4269999999999</v>
      </c>
      <c r="FN16" s="9">
        <v>1522.4770000000001</v>
      </c>
      <c r="FO16" s="9">
        <v>823.798</v>
      </c>
      <c r="FP16" s="9">
        <v>698.68</v>
      </c>
      <c r="FQ16" s="9">
        <v>751.59400000000005</v>
      </c>
      <c r="FR16" s="9">
        <v>342.846</v>
      </c>
      <c r="FS16" s="9">
        <v>408.74799999999999</v>
      </c>
      <c r="FT16" s="9">
        <v>306.678</v>
      </c>
      <c r="FU16" s="9">
        <v>123.22499999999999</v>
      </c>
      <c r="FV16" s="9">
        <v>183.452</v>
      </c>
      <c r="FW16" s="9">
        <v>275.59399999999999</v>
      </c>
      <c r="FX16" s="9">
        <v>163.03200000000001</v>
      </c>
      <c r="FY16" s="9">
        <v>112.562</v>
      </c>
      <c r="FZ16" s="9">
        <v>531.92499999999995</v>
      </c>
      <c r="GA16" s="9">
        <v>205.803</v>
      </c>
      <c r="GB16" s="9">
        <v>326.12200000000001</v>
      </c>
      <c r="GC16" s="9">
        <v>1239.029</v>
      </c>
      <c r="GD16" s="9">
        <v>587.28399999999999</v>
      </c>
      <c r="GE16" s="9">
        <v>651.745</v>
      </c>
      <c r="GF16" s="9">
        <v>788.12199999999996</v>
      </c>
      <c r="GG16" s="9">
        <v>417.76499999999999</v>
      </c>
      <c r="GH16" s="9">
        <v>370.35700000000003</v>
      </c>
      <c r="GI16" s="9">
        <v>85.662000000000006</v>
      </c>
      <c r="GJ16" s="9">
        <v>30.747</v>
      </c>
      <c r="GK16" s="9">
        <v>54.914999999999999</v>
      </c>
      <c r="GL16" s="9">
        <v>450.90800000000002</v>
      </c>
      <c r="GM16" s="9">
        <v>169.51900000000001</v>
      </c>
      <c r="GN16" s="9">
        <v>281.38900000000001</v>
      </c>
      <c r="GO16" s="9">
        <v>615.32100000000003</v>
      </c>
      <c r="GP16" s="9">
        <v>353.863</v>
      </c>
      <c r="GQ16" s="9">
        <v>261.45800000000003</v>
      </c>
      <c r="GR16" s="9">
        <v>258.67099999999999</v>
      </c>
      <c r="GS16" s="9">
        <v>168.107</v>
      </c>
      <c r="GT16" s="9">
        <v>90.563999999999993</v>
      </c>
      <c r="GU16" s="9">
        <v>258.709</v>
      </c>
      <c r="GV16" s="9">
        <v>154.547</v>
      </c>
      <c r="GW16" s="9">
        <v>104.16200000000001</v>
      </c>
      <c r="GX16" s="9">
        <v>45.497999999999998</v>
      </c>
      <c r="GY16" s="9">
        <v>21.943999999999999</v>
      </c>
      <c r="GZ16" s="9">
        <v>23.553999999999998</v>
      </c>
      <c r="HA16" s="9">
        <v>356.61200000000002</v>
      </c>
      <c r="HB16" s="9">
        <v>199.316</v>
      </c>
      <c r="HC16" s="9">
        <v>157.29599999999999</v>
      </c>
      <c r="HD16" s="9">
        <v>1936.2329999999999</v>
      </c>
      <c r="HE16" s="9">
        <v>971.50099999999998</v>
      </c>
      <c r="HF16" s="9">
        <v>964.73199999999997</v>
      </c>
      <c r="HG16" s="9">
        <v>750.774</v>
      </c>
      <c r="HH16" s="9">
        <v>372.21699999999998</v>
      </c>
      <c r="HI16" s="9">
        <v>378.55700000000002</v>
      </c>
      <c r="HJ16" s="9">
        <v>211.01</v>
      </c>
      <c r="HK16" s="9">
        <v>108.83</v>
      </c>
      <c r="HL16" s="9">
        <v>102.179</v>
      </c>
      <c r="HM16" s="9">
        <v>234.096</v>
      </c>
      <c r="HN16" s="9">
        <v>118.664</v>
      </c>
      <c r="HO16" s="9">
        <v>115.432</v>
      </c>
      <c r="HP16" s="9">
        <v>305.66800000000001</v>
      </c>
      <c r="HQ16" s="9">
        <v>144.72300000000001</v>
      </c>
      <c r="HR16" s="9">
        <v>160.946</v>
      </c>
      <c r="HS16" s="9">
        <v>1185.4590000000001</v>
      </c>
      <c r="HT16" s="9">
        <v>599.28399999999999</v>
      </c>
      <c r="HU16" s="9">
        <v>586.17600000000004</v>
      </c>
      <c r="HV16" s="9">
        <v>1070.432</v>
      </c>
      <c r="HW16" s="9">
        <v>537.322</v>
      </c>
      <c r="HX16" s="9">
        <v>533.11</v>
      </c>
      <c r="HY16" s="9">
        <v>378.858</v>
      </c>
      <c r="HZ16" s="9">
        <v>177.364</v>
      </c>
      <c r="IA16" s="9">
        <v>201.494</v>
      </c>
      <c r="IB16" s="9">
        <v>361.96800000000002</v>
      </c>
      <c r="IC16" s="9">
        <v>194.73500000000001</v>
      </c>
      <c r="ID16" s="9">
        <v>167.232</v>
      </c>
      <c r="IE16" s="9">
        <v>329.60599999999999</v>
      </c>
      <c r="IF16" s="9">
        <v>165.22300000000001</v>
      </c>
      <c r="IG16" s="9">
        <v>164.38399999999999</v>
      </c>
      <c r="IH16" s="9">
        <v>115.027</v>
      </c>
      <c r="II16" s="9">
        <v>61.962000000000003</v>
      </c>
      <c r="IJ16" s="9">
        <v>53.064999999999998</v>
      </c>
      <c r="IK16" s="9">
        <v>112.739</v>
      </c>
      <c r="IL16" s="9">
        <v>60.679000000000002</v>
      </c>
      <c r="IM16" s="9">
        <v>52.06</v>
      </c>
      <c r="IN16" s="9">
        <v>2.2879999999999998</v>
      </c>
      <c r="IO16" s="9">
        <v>1.2829999999999999</v>
      </c>
      <c r="IP16" s="9">
        <v>1.0049999999999999</v>
      </c>
      <c r="IQ16" s="9">
        <v>2.2879999999999998</v>
      </c>
    </row>
    <row r="17" spans="1:251">
      <c r="A17" s="10">
        <v>44228</v>
      </c>
      <c r="B17" s="9">
        <v>12934.503000000001</v>
      </c>
      <c r="C17" s="9">
        <v>6810.7169999999996</v>
      </c>
      <c r="D17" s="9">
        <v>6123.7860000000001</v>
      </c>
      <c r="E17" s="9">
        <v>2264.5770000000002</v>
      </c>
      <c r="F17" s="9">
        <v>1141.442</v>
      </c>
      <c r="G17" s="9">
        <v>1123.135</v>
      </c>
      <c r="H17" s="9">
        <v>671.27300000000002</v>
      </c>
      <c r="I17" s="9">
        <v>333.4</v>
      </c>
      <c r="J17" s="9">
        <v>337.87400000000002</v>
      </c>
      <c r="K17" s="9">
        <v>733.87699999999995</v>
      </c>
      <c r="L17" s="9">
        <v>350.04399999999998</v>
      </c>
      <c r="M17" s="9">
        <v>383.834</v>
      </c>
      <c r="N17" s="9">
        <v>859.42600000000004</v>
      </c>
      <c r="O17" s="9">
        <v>457.99900000000002</v>
      </c>
      <c r="P17" s="9">
        <v>401.42700000000002</v>
      </c>
      <c r="Q17" s="9">
        <v>10669.925999999999</v>
      </c>
      <c r="R17" s="9">
        <v>5669.2749999999996</v>
      </c>
      <c r="S17" s="9">
        <v>5000.6509999999998</v>
      </c>
      <c r="T17" s="9">
        <v>4638.0389999999998</v>
      </c>
      <c r="U17" s="9">
        <v>2390.9360000000001</v>
      </c>
      <c r="V17" s="9">
        <v>2247.1030000000001</v>
      </c>
      <c r="W17" s="9">
        <v>1216.241</v>
      </c>
      <c r="X17" s="9">
        <v>603.173</v>
      </c>
      <c r="Y17" s="9">
        <v>613.06799999999998</v>
      </c>
      <c r="Z17" s="9">
        <v>1404.5930000000001</v>
      </c>
      <c r="AA17" s="9">
        <v>717.07399999999996</v>
      </c>
      <c r="AB17" s="9">
        <v>687.51900000000001</v>
      </c>
      <c r="AC17" s="9">
        <v>2017.2049999999999</v>
      </c>
      <c r="AD17" s="9">
        <v>1070.6890000000001</v>
      </c>
      <c r="AE17" s="9">
        <v>946.51599999999996</v>
      </c>
      <c r="AF17" s="9">
        <v>6031.8869999999997</v>
      </c>
      <c r="AG17" s="9">
        <v>3278.3380000000002</v>
      </c>
      <c r="AH17" s="9">
        <v>2753.5479999999998</v>
      </c>
      <c r="AI17" s="9">
        <v>2451.172</v>
      </c>
      <c r="AJ17" s="9">
        <v>1306.5840000000001</v>
      </c>
      <c r="AK17" s="9">
        <v>1144.588</v>
      </c>
      <c r="AL17" s="9">
        <v>3580.7150000000001</v>
      </c>
      <c r="AM17" s="9">
        <v>1971.7550000000001</v>
      </c>
      <c r="AN17" s="9">
        <v>1608.961</v>
      </c>
      <c r="AO17" s="9">
        <v>2185.6179999999999</v>
      </c>
      <c r="AP17" s="9">
        <v>1155.6199999999999</v>
      </c>
      <c r="AQ17" s="9">
        <v>1029.998</v>
      </c>
      <c r="AR17" s="9">
        <v>1395.097</v>
      </c>
      <c r="AS17" s="9">
        <v>816.13499999999999</v>
      </c>
      <c r="AT17" s="9">
        <v>578.96199999999999</v>
      </c>
      <c r="AU17" s="9">
        <v>970.23699999999997</v>
      </c>
      <c r="AV17" s="9">
        <v>508.303</v>
      </c>
      <c r="AW17" s="9">
        <v>461.93400000000003</v>
      </c>
      <c r="AX17" s="9">
        <v>11964.266</v>
      </c>
      <c r="AY17" s="9">
        <v>6302.4139999999998</v>
      </c>
      <c r="AZ17" s="9">
        <v>5661.8519999999999</v>
      </c>
      <c r="BA17" s="9">
        <v>7.5010000000000003</v>
      </c>
      <c r="BB17" s="9">
        <v>7.4630000000000001</v>
      </c>
      <c r="BC17" s="9">
        <v>7.5430000000000001</v>
      </c>
      <c r="BD17" s="9">
        <v>20605.112000000001</v>
      </c>
      <c r="BE17" s="9">
        <v>10125.522000000001</v>
      </c>
      <c r="BF17" s="9">
        <v>10479.59</v>
      </c>
      <c r="BG17" s="9">
        <v>3081.0920000000001</v>
      </c>
      <c r="BH17" s="9">
        <v>1478.229</v>
      </c>
      <c r="BI17" s="9">
        <v>1602.8630000000001</v>
      </c>
      <c r="BJ17" s="9">
        <v>2242.694</v>
      </c>
      <c r="BK17" s="9">
        <v>1097.8330000000001</v>
      </c>
      <c r="BL17" s="9">
        <v>1144.8610000000001</v>
      </c>
      <c r="BM17" s="9">
        <v>1451.3030000000001</v>
      </c>
      <c r="BN17" s="9">
        <v>748.88</v>
      </c>
      <c r="BO17" s="9">
        <v>702.423</v>
      </c>
      <c r="BP17" s="9">
        <v>791.39099999999996</v>
      </c>
      <c r="BQ17" s="9">
        <v>348.95299999999997</v>
      </c>
      <c r="BR17" s="9">
        <v>442.43799999999999</v>
      </c>
      <c r="BS17" s="9">
        <v>285.81200000000001</v>
      </c>
      <c r="BT17" s="9">
        <v>127.221</v>
      </c>
      <c r="BU17" s="9">
        <v>158.59100000000001</v>
      </c>
      <c r="BV17" s="9">
        <v>296.83499999999998</v>
      </c>
      <c r="BW17" s="9">
        <v>170.34</v>
      </c>
      <c r="BX17" s="9">
        <v>126.495</v>
      </c>
      <c r="BY17" s="9">
        <v>541.56299999999999</v>
      </c>
      <c r="BZ17" s="9">
        <v>210.05600000000001</v>
      </c>
      <c r="CA17" s="9">
        <v>331.50700000000001</v>
      </c>
      <c r="CB17" s="9">
        <v>1092.9090000000001</v>
      </c>
      <c r="CC17" s="9">
        <v>501.03399999999999</v>
      </c>
      <c r="CD17" s="9">
        <v>591.875</v>
      </c>
      <c r="CE17" s="9">
        <v>645.85500000000002</v>
      </c>
      <c r="CF17" s="9">
        <v>331.15100000000001</v>
      </c>
      <c r="CG17" s="9">
        <v>314.70400000000001</v>
      </c>
      <c r="CH17" s="9">
        <v>70.950999999999993</v>
      </c>
      <c r="CI17" s="9">
        <v>32.453000000000003</v>
      </c>
      <c r="CJ17" s="9">
        <v>38.497999999999998</v>
      </c>
      <c r="CK17" s="9">
        <v>447.05399999999997</v>
      </c>
      <c r="CL17" s="9">
        <v>169.88300000000001</v>
      </c>
      <c r="CM17" s="9">
        <v>277.17099999999999</v>
      </c>
      <c r="CN17" s="9">
        <v>715.72500000000002</v>
      </c>
      <c r="CO17" s="9">
        <v>387.66500000000002</v>
      </c>
      <c r="CP17" s="9">
        <v>328.06099999999998</v>
      </c>
      <c r="CQ17" s="9">
        <v>390.16</v>
      </c>
      <c r="CR17" s="9">
        <v>217.70400000000001</v>
      </c>
      <c r="CS17" s="9">
        <v>172.45599999999999</v>
      </c>
      <c r="CT17" s="9">
        <v>324.38200000000001</v>
      </c>
      <c r="CU17" s="9">
        <v>177.15199999999999</v>
      </c>
      <c r="CV17" s="9">
        <v>147.22999999999999</v>
      </c>
      <c r="CW17" s="9">
        <v>56.521000000000001</v>
      </c>
      <c r="CX17" s="9">
        <v>30.14</v>
      </c>
      <c r="CY17" s="9">
        <v>26.382000000000001</v>
      </c>
      <c r="CZ17" s="9">
        <v>391.34399999999999</v>
      </c>
      <c r="DA17" s="9">
        <v>210.51300000000001</v>
      </c>
      <c r="DB17" s="9">
        <v>180.83099999999999</v>
      </c>
      <c r="DC17" s="9">
        <v>12283.081</v>
      </c>
      <c r="DD17" s="9">
        <v>6414.9639999999999</v>
      </c>
      <c r="DE17" s="9">
        <v>5868.1170000000002</v>
      </c>
      <c r="DF17" s="9">
        <v>2242.8690000000001</v>
      </c>
      <c r="DG17" s="9">
        <v>1127.8</v>
      </c>
      <c r="DH17" s="9">
        <v>1115.069</v>
      </c>
      <c r="DI17" s="9">
        <v>666.66200000000003</v>
      </c>
      <c r="DJ17" s="9">
        <v>329.91199999999998</v>
      </c>
      <c r="DK17" s="9">
        <v>336.74900000000002</v>
      </c>
      <c r="DL17" s="9">
        <v>726.17100000000005</v>
      </c>
      <c r="DM17" s="9">
        <v>344.7</v>
      </c>
      <c r="DN17" s="9">
        <v>381.471</v>
      </c>
      <c r="DO17" s="9">
        <v>850.03599999999994</v>
      </c>
      <c r="DP17" s="9">
        <v>453.18700000000001</v>
      </c>
      <c r="DQ17" s="9">
        <v>396.84800000000001</v>
      </c>
      <c r="DR17" s="9">
        <v>10040.212</v>
      </c>
      <c r="DS17" s="9">
        <v>5287.1639999999998</v>
      </c>
      <c r="DT17" s="9">
        <v>4753.0479999999998</v>
      </c>
      <c r="DU17" s="9">
        <v>4559.3180000000002</v>
      </c>
      <c r="DV17" s="9">
        <v>2340.998</v>
      </c>
      <c r="DW17" s="9">
        <v>2218.3200000000002</v>
      </c>
      <c r="DX17" s="9">
        <v>1202.425</v>
      </c>
      <c r="DY17" s="9">
        <v>593.76900000000001</v>
      </c>
      <c r="DZ17" s="9">
        <v>608.65499999999997</v>
      </c>
      <c r="EA17" s="9">
        <v>1375.326</v>
      </c>
      <c r="EB17" s="9">
        <v>697.70899999999995</v>
      </c>
      <c r="EC17" s="9">
        <v>677.61800000000005</v>
      </c>
      <c r="ED17" s="9">
        <v>1981.567</v>
      </c>
      <c r="EE17" s="9">
        <v>1049.52</v>
      </c>
      <c r="EF17" s="9">
        <v>932.04700000000003</v>
      </c>
      <c r="EG17" s="9">
        <v>5480.8940000000002</v>
      </c>
      <c r="EH17" s="9">
        <v>2946.165</v>
      </c>
      <c r="EI17" s="9">
        <v>2534.7289999999998</v>
      </c>
      <c r="EJ17" s="9">
        <v>2357.0549999999998</v>
      </c>
      <c r="EK17" s="9">
        <v>1249.251</v>
      </c>
      <c r="EL17" s="9">
        <v>1107.8040000000001</v>
      </c>
      <c r="EM17" s="9">
        <v>3123.8389999999999</v>
      </c>
      <c r="EN17" s="9">
        <v>1696.914</v>
      </c>
      <c r="EO17" s="9">
        <v>1426.925</v>
      </c>
      <c r="EP17" s="9">
        <v>2044.5450000000001</v>
      </c>
      <c r="EQ17" s="9">
        <v>1072.768</v>
      </c>
      <c r="ER17" s="9">
        <v>971.77700000000004</v>
      </c>
      <c r="ES17" s="9">
        <v>1079.2940000000001</v>
      </c>
      <c r="ET17" s="9">
        <v>624.14700000000005</v>
      </c>
      <c r="EU17" s="9">
        <v>455.14800000000002</v>
      </c>
      <c r="EV17" s="9">
        <v>964.57399999999996</v>
      </c>
      <c r="EW17" s="9">
        <v>504.488</v>
      </c>
      <c r="EX17" s="9">
        <v>460.08699999999999</v>
      </c>
      <c r="EY17" s="9">
        <v>11318.505999999999</v>
      </c>
      <c r="EZ17" s="9">
        <v>5910.4759999999997</v>
      </c>
      <c r="FA17" s="9">
        <v>5408.03</v>
      </c>
      <c r="FB17" s="9">
        <v>7.8529999999999998</v>
      </c>
      <c r="FC17" s="9">
        <v>7.8639999999999999</v>
      </c>
      <c r="FD17" s="9">
        <v>7.84</v>
      </c>
      <c r="FE17" s="9">
        <v>16409.830999999998</v>
      </c>
      <c r="FF17" s="9">
        <v>8151.6710000000003</v>
      </c>
      <c r="FG17" s="9">
        <v>8258.1610000000001</v>
      </c>
      <c r="FH17" s="9">
        <v>2927.0219999999999</v>
      </c>
      <c r="FI17" s="9">
        <v>1384.684</v>
      </c>
      <c r="FJ17" s="9">
        <v>1542.338</v>
      </c>
      <c r="FK17" s="9">
        <v>2178.3090000000002</v>
      </c>
      <c r="FL17" s="9">
        <v>1056.5740000000001</v>
      </c>
      <c r="FM17" s="9">
        <v>1121.7349999999999</v>
      </c>
      <c r="FN17" s="9">
        <v>1420.84</v>
      </c>
      <c r="FO17" s="9">
        <v>730.06899999999996</v>
      </c>
      <c r="FP17" s="9">
        <v>690.77099999999996</v>
      </c>
      <c r="FQ17" s="9">
        <v>757.46900000000005</v>
      </c>
      <c r="FR17" s="9">
        <v>326.505</v>
      </c>
      <c r="FS17" s="9">
        <v>430.964</v>
      </c>
      <c r="FT17" s="9">
        <v>278.12299999999999</v>
      </c>
      <c r="FU17" s="9">
        <v>122.831</v>
      </c>
      <c r="FV17" s="9">
        <v>155.292</v>
      </c>
      <c r="FW17" s="9">
        <v>289.53300000000002</v>
      </c>
      <c r="FX17" s="9">
        <v>166.47</v>
      </c>
      <c r="FY17" s="9">
        <v>123.063</v>
      </c>
      <c r="FZ17" s="9">
        <v>459.17899999999997</v>
      </c>
      <c r="GA17" s="9">
        <v>161.63999999999999</v>
      </c>
      <c r="GB17" s="9">
        <v>297.53899999999999</v>
      </c>
      <c r="GC17" s="9">
        <v>1033.4970000000001</v>
      </c>
      <c r="GD17" s="9">
        <v>466.06900000000002</v>
      </c>
      <c r="GE17" s="9">
        <v>567.428</v>
      </c>
      <c r="GF17" s="9">
        <v>643.09</v>
      </c>
      <c r="GG17" s="9">
        <v>329.03800000000001</v>
      </c>
      <c r="GH17" s="9">
        <v>314.05200000000002</v>
      </c>
      <c r="GI17" s="9">
        <v>70.950999999999993</v>
      </c>
      <c r="GJ17" s="9">
        <v>32.453000000000003</v>
      </c>
      <c r="GK17" s="9">
        <v>38.497999999999998</v>
      </c>
      <c r="GL17" s="9">
        <v>390.40699999999998</v>
      </c>
      <c r="GM17" s="9">
        <v>137.03200000000001</v>
      </c>
      <c r="GN17" s="9">
        <v>253.375</v>
      </c>
      <c r="GO17" s="9">
        <v>679.79</v>
      </c>
      <c r="GP17" s="9">
        <v>366.529</v>
      </c>
      <c r="GQ17" s="9">
        <v>313.262</v>
      </c>
      <c r="GR17" s="9">
        <v>379.10399999999998</v>
      </c>
      <c r="GS17" s="9">
        <v>211.071</v>
      </c>
      <c r="GT17" s="9">
        <v>168.03299999999999</v>
      </c>
      <c r="GU17" s="9">
        <v>321.48399999999998</v>
      </c>
      <c r="GV17" s="9">
        <v>175.45</v>
      </c>
      <c r="GW17" s="9">
        <v>146.03399999999999</v>
      </c>
      <c r="GX17" s="9">
        <v>56.521000000000001</v>
      </c>
      <c r="GY17" s="9">
        <v>30.14</v>
      </c>
      <c r="GZ17" s="9">
        <v>26.382000000000001</v>
      </c>
      <c r="HA17" s="9">
        <v>358.30599999999998</v>
      </c>
      <c r="HB17" s="9">
        <v>191.07900000000001</v>
      </c>
      <c r="HC17" s="9">
        <v>167.227</v>
      </c>
      <c r="HD17" s="9">
        <v>1852.0820000000001</v>
      </c>
      <c r="HE17" s="9">
        <v>925.52800000000002</v>
      </c>
      <c r="HF17" s="9">
        <v>926.55399999999997</v>
      </c>
      <c r="HG17" s="9">
        <v>735.67100000000005</v>
      </c>
      <c r="HH17" s="9">
        <v>360.81400000000002</v>
      </c>
      <c r="HI17" s="9">
        <v>374.85599999999999</v>
      </c>
      <c r="HJ17" s="9">
        <v>237.10300000000001</v>
      </c>
      <c r="HK17" s="9">
        <v>118.458</v>
      </c>
      <c r="HL17" s="9">
        <v>118.645</v>
      </c>
      <c r="HM17" s="9">
        <v>271.61500000000001</v>
      </c>
      <c r="HN17" s="9">
        <v>126.456</v>
      </c>
      <c r="HO17" s="9">
        <v>145.15899999999999</v>
      </c>
      <c r="HP17" s="9">
        <v>226.952</v>
      </c>
      <c r="HQ17" s="9">
        <v>115.901</v>
      </c>
      <c r="HR17" s="9">
        <v>111.051</v>
      </c>
      <c r="HS17" s="9">
        <v>1116.4110000000001</v>
      </c>
      <c r="HT17" s="9">
        <v>564.71299999999997</v>
      </c>
      <c r="HU17" s="9">
        <v>551.69799999999998</v>
      </c>
      <c r="HV17" s="9">
        <v>990.39099999999996</v>
      </c>
      <c r="HW17" s="9">
        <v>495.79500000000002</v>
      </c>
      <c r="HX17" s="9">
        <v>494.596</v>
      </c>
      <c r="HY17" s="9">
        <v>328.30599999999998</v>
      </c>
      <c r="HZ17" s="9">
        <v>155.78800000000001</v>
      </c>
      <c r="IA17" s="9">
        <v>172.518</v>
      </c>
      <c r="IB17" s="9">
        <v>316.815</v>
      </c>
      <c r="IC17" s="9">
        <v>151.49100000000001</v>
      </c>
      <c r="ID17" s="9">
        <v>165.32400000000001</v>
      </c>
      <c r="IE17" s="9">
        <v>345.27</v>
      </c>
      <c r="IF17" s="9">
        <v>188.51599999999999</v>
      </c>
      <c r="IG17" s="9">
        <v>156.75399999999999</v>
      </c>
      <c r="IH17" s="9">
        <v>126.02</v>
      </c>
      <c r="II17" s="9">
        <v>68.918000000000006</v>
      </c>
      <c r="IJ17" s="9">
        <v>57.101999999999997</v>
      </c>
      <c r="IK17" s="9">
        <v>122.994</v>
      </c>
      <c r="IL17" s="9">
        <v>66.572999999999993</v>
      </c>
      <c r="IM17" s="9">
        <v>56.420999999999999</v>
      </c>
      <c r="IN17" s="9">
        <v>3.0259999999999998</v>
      </c>
      <c r="IO17" s="9">
        <v>2.3450000000000002</v>
      </c>
      <c r="IP17" s="9">
        <v>0.68100000000000005</v>
      </c>
      <c r="IQ17" s="9">
        <v>3.0259999999999998</v>
      </c>
    </row>
    <row r="18" spans="1:251">
      <c r="A18" s="10">
        <v>44593</v>
      </c>
      <c r="B18" s="9">
        <v>13384.091</v>
      </c>
      <c r="C18" s="9">
        <v>7012.0969999999998</v>
      </c>
      <c r="D18" s="9">
        <v>6371.9930000000004</v>
      </c>
      <c r="E18" s="9">
        <v>2830.94</v>
      </c>
      <c r="F18" s="9">
        <v>1395.76</v>
      </c>
      <c r="G18" s="9">
        <v>1435.18</v>
      </c>
      <c r="H18" s="9">
        <v>740.30399999999997</v>
      </c>
      <c r="I18" s="9">
        <v>381.97899999999998</v>
      </c>
      <c r="J18" s="9">
        <v>358.32499999999999</v>
      </c>
      <c r="K18" s="9">
        <v>803.01300000000003</v>
      </c>
      <c r="L18" s="9">
        <v>386.83100000000002</v>
      </c>
      <c r="M18" s="9">
        <v>416.18200000000002</v>
      </c>
      <c r="N18" s="9">
        <v>1287.623</v>
      </c>
      <c r="O18" s="9">
        <v>626.95000000000005</v>
      </c>
      <c r="P18" s="9">
        <v>660.673</v>
      </c>
      <c r="Q18" s="9">
        <v>10553.15</v>
      </c>
      <c r="R18" s="9">
        <v>5616.3370000000004</v>
      </c>
      <c r="S18" s="9">
        <v>4936.8130000000001</v>
      </c>
      <c r="T18" s="9">
        <v>4554.8140000000003</v>
      </c>
      <c r="U18" s="9">
        <v>2337.3310000000001</v>
      </c>
      <c r="V18" s="9">
        <v>2217.4830000000002</v>
      </c>
      <c r="W18" s="9">
        <v>1301.3820000000001</v>
      </c>
      <c r="X18" s="9">
        <v>658.27700000000004</v>
      </c>
      <c r="Y18" s="9">
        <v>643.10400000000004</v>
      </c>
      <c r="Z18" s="9">
        <v>1303.1179999999999</v>
      </c>
      <c r="AA18" s="9">
        <v>680.89700000000005</v>
      </c>
      <c r="AB18" s="9">
        <v>622.22199999999998</v>
      </c>
      <c r="AC18" s="9">
        <v>1950.3140000000001</v>
      </c>
      <c r="AD18" s="9">
        <v>998.15700000000004</v>
      </c>
      <c r="AE18" s="9">
        <v>952.15700000000004</v>
      </c>
      <c r="AF18" s="9">
        <v>5998.3360000000002</v>
      </c>
      <c r="AG18" s="9">
        <v>3279.0059999999999</v>
      </c>
      <c r="AH18" s="9">
        <v>2719.33</v>
      </c>
      <c r="AI18" s="9">
        <v>2387.1619999999998</v>
      </c>
      <c r="AJ18" s="9">
        <v>1276.902</v>
      </c>
      <c r="AK18" s="9">
        <v>1110.26</v>
      </c>
      <c r="AL18" s="9">
        <v>3611.174</v>
      </c>
      <c r="AM18" s="9">
        <v>2002.104</v>
      </c>
      <c r="AN18" s="9">
        <v>1609.07</v>
      </c>
      <c r="AO18" s="9">
        <v>2191.5360000000001</v>
      </c>
      <c r="AP18" s="9">
        <v>1163.1469999999999</v>
      </c>
      <c r="AQ18" s="9">
        <v>1028.3889999999999</v>
      </c>
      <c r="AR18" s="9">
        <v>1419.6379999999999</v>
      </c>
      <c r="AS18" s="9">
        <v>838.95699999999999</v>
      </c>
      <c r="AT18" s="9">
        <v>580.68100000000004</v>
      </c>
      <c r="AU18" s="9">
        <v>1274.9780000000001</v>
      </c>
      <c r="AV18" s="9">
        <v>642.67499999999995</v>
      </c>
      <c r="AW18" s="9">
        <v>632.303</v>
      </c>
      <c r="AX18" s="9">
        <v>12109.111999999999</v>
      </c>
      <c r="AY18" s="9">
        <v>6369.4219999999996</v>
      </c>
      <c r="AZ18" s="9">
        <v>5739.69</v>
      </c>
      <c r="BA18" s="9">
        <v>9.5259999999999998</v>
      </c>
      <c r="BB18" s="9">
        <v>9.1649999999999991</v>
      </c>
      <c r="BC18" s="9">
        <v>9.923</v>
      </c>
      <c r="BD18" s="9">
        <v>20784.001</v>
      </c>
      <c r="BE18" s="9">
        <v>10224.731</v>
      </c>
      <c r="BF18" s="9">
        <v>10559.27</v>
      </c>
      <c r="BG18" s="9">
        <v>3480.9470000000001</v>
      </c>
      <c r="BH18" s="9">
        <v>1665.8910000000001</v>
      </c>
      <c r="BI18" s="9">
        <v>1815.056</v>
      </c>
      <c r="BJ18" s="9">
        <v>2636.9949999999999</v>
      </c>
      <c r="BK18" s="9">
        <v>1277.1859999999999</v>
      </c>
      <c r="BL18" s="9">
        <v>1359.809</v>
      </c>
      <c r="BM18" s="9">
        <v>1798.354</v>
      </c>
      <c r="BN18" s="9">
        <v>900.63499999999999</v>
      </c>
      <c r="BO18" s="9">
        <v>897.71900000000005</v>
      </c>
      <c r="BP18" s="9">
        <v>838.64099999999996</v>
      </c>
      <c r="BQ18" s="9">
        <v>376.55099999999999</v>
      </c>
      <c r="BR18" s="9">
        <v>462.09</v>
      </c>
      <c r="BS18" s="9">
        <v>247.524</v>
      </c>
      <c r="BT18" s="9">
        <v>94.724999999999994</v>
      </c>
      <c r="BU18" s="9">
        <v>152.80000000000001</v>
      </c>
      <c r="BV18" s="9">
        <v>208.602</v>
      </c>
      <c r="BW18" s="9">
        <v>112.996</v>
      </c>
      <c r="BX18" s="9">
        <v>95.605999999999995</v>
      </c>
      <c r="BY18" s="9">
        <v>635.35</v>
      </c>
      <c r="BZ18" s="9">
        <v>275.709</v>
      </c>
      <c r="CA18" s="9">
        <v>359.64100000000002</v>
      </c>
      <c r="CB18" s="9">
        <v>1593.7049999999999</v>
      </c>
      <c r="CC18" s="9">
        <v>742.25900000000001</v>
      </c>
      <c r="CD18" s="9">
        <v>851.44500000000005</v>
      </c>
      <c r="CE18" s="9">
        <v>1057.3789999999999</v>
      </c>
      <c r="CF18" s="9">
        <v>519.18299999999999</v>
      </c>
      <c r="CG18" s="9">
        <v>538.19600000000003</v>
      </c>
      <c r="CH18" s="9">
        <v>80.742000000000004</v>
      </c>
      <c r="CI18" s="9">
        <v>28.471</v>
      </c>
      <c r="CJ18" s="9">
        <v>52.271999999999998</v>
      </c>
      <c r="CK18" s="9">
        <v>536.32600000000002</v>
      </c>
      <c r="CL18" s="9">
        <v>223.077</v>
      </c>
      <c r="CM18" s="9">
        <v>313.24900000000002</v>
      </c>
      <c r="CN18" s="9">
        <v>525.226</v>
      </c>
      <c r="CO18" s="9">
        <v>289.12099999999998</v>
      </c>
      <c r="CP18" s="9">
        <v>236.10499999999999</v>
      </c>
      <c r="CQ18" s="9">
        <v>198.83799999999999</v>
      </c>
      <c r="CR18" s="9">
        <v>108.392</v>
      </c>
      <c r="CS18" s="9">
        <v>90.444999999999993</v>
      </c>
      <c r="CT18" s="9">
        <v>217.6</v>
      </c>
      <c r="CU18" s="9">
        <v>123.492</v>
      </c>
      <c r="CV18" s="9">
        <v>94.106999999999999</v>
      </c>
      <c r="CW18" s="9">
        <v>31.251999999999999</v>
      </c>
      <c r="CX18" s="9">
        <v>17.963999999999999</v>
      </c>
      <c r="CY18" s="9">
        <v>13.288</v>
      </c>
      <c r="CZ18" s="9">
        <v>307.62599999999998</v>
      </c>
      <c r="DA18" s="9">
        <v>165.62799999999999</v>
      </c>
      <c r="DB18" s="9">
        <v>141.99799999999999</v>
      </c>
      <c r="DC18" s="9">
        <v>12745.181</v>
      </c>
      <c r="DD18" s="9">
        <v>6628.04</v>
      </c>
      <c r="DE18" s="9">
        <v>6117.1409999999996</v>
      </c>
      <c r="DF18" s="9">
        <v>2802.3789999999999</v>
      </c>
      <c r="DG18" s="9">
        <v>1381.8679999999999</v>
      </c>
      <c r="DH18" s="9">
        <v>1420.511</v>
      </c>
      <c r="DI18" s="9">
        <v>731.37</v>
      </c>
      <c r="DJ18" s="9">
        <v>378.56200000000001</v>
      </c>
      <c r="DK18" s="9">
        <v>352.80799999999999</v>
      </c>
      <c r="DL18" s="9">
        <v>797.49300000000005</v>
      </c>
      <c r="DM18" s="9">
        <v>382.47899999999998</v>
      </c>
      <c r="DN18" s="9">
        <v>415.01400000000001</v>
      </c>
      <c r="DO18" s="9">
        <v>1273.5150000000001</v>
      </c>
      <c r="DP18" s="9">
        <v>620.827</v>
      </c>
      <c r="DQ18" s="9">
        <v>652.68899999999996</v>
      </c>
      <c r="DR18" s="9">
        <v>9942.8029999999999</v>
      </c>
      <c r="DS18" s="9">
        <v>5246.1719999999996</v>
      </c>
      <c r="DT18" s="9">
        <v>4696.63</v>
      </c>
      <c r="DU18" s="9">
        <v>4468.2460000000001</v>
      </c>
      <c r="DV18" s="9">
        <v>2282.0970000000002</v>
      </c>
      <c r="DW18" s="9">
        <v>2186.15</v>
      </c>
      <c r="DX18" s="9">
        <v>1284.5840000000001</v>
      </c>
      <c r="DY18" s="9">
        <v>646.02</v>
      </c>
      <c r="DZ18" s="9">
        <v>638.56399999999996</v>
      </c>
      <c r="EA18" s="9">
        <v>1279.402</v>
      </c>
      <c r="EB18" s="9">
        <v>666.673</v>
      </c>
      <c r="EC18" s="9">
        <v>612.72900000000004</v>
      </c>
      <c r="ED18" s="9">
        <v>1904.26</v>
      </c>
      <c r="EE18" s="9">
        <v>969.404</v>
      </c>
      <c r="EF18" s="9">
        <v>934.85699999999997</v>
      </c>
      <c r="EG18" s="9">
        <v>5474.5559999999996</v>
      </c>
      <c r="EH18" s="9">
        <v>2964.076</v>
      </c>
      <c r="EI18" s="9">
        <v>2510.4810000000002</v>
      </c>
      <c r="EJ18" s="9">
        <v>2301.3719999999998</v>
      </c>
      <c r="EK18" s="9">
        <v>1225.7950000000001</v>
      </c>
      <c r="EL18" s="9">
        <v>1075.577</v>
      </c>
      <c r="EM18" s="9">
        <v>3173.1840000000002</v>
      </c>
      <c r="EN18" s="9">
        <v>1738.2809999999999</v>
      </c>
      <c r="EO18" s="9">
        <v>1434.903</v>
      </c>
      <c r="EP18" s="9">
        <v>2059.3339999999998</v>
      </c>
      <c r="EQ18" s="9">
        <v>1091.239</v>
      </c>
      <c r="ER18" s="9">
        <v>968.09500000000003</v>
      </c>
      <c r="ES18" s="9">
        <v>1113.8499999999999</v>
      </c>
      <c r="ET18" s="9">
        <v>647.04200000000003</v>
      </c>
      <c r="EU18" s="9">
        <v>466.80799999999999</v>
      </c>
      <c r="EV18" s="9">
        <v>1265.3579999999999</v>
      </c>
      <c r="EW18" s="9">
        <v>639.55799999999999</v>
      </c>
      <c r="EX18" s="9">
        <v>625.80100000000004</v>
      </c>
      <c r="EY18" s="9">
        <v>11479.823</v>
      </c>
      <c r="EZ18" s="9">
        <v>5988.4830000000002</v>
      </c>
      <c r="FA18" s="9">
        <v>5491.34</v>
      </c>
      <c r="FB18" s="9">
        <v>9.9280000000000008</v>
      </c>
      <c r="FC18" s="9">
        <v>9.6489999999999991</v>
      </c>
      <c r="FD18" s="9">
        <v>10.23</v>
      </c>
      <c r="FE18" s="9">
        <v>16492.269</v>
      </c>
      <c r="FF18" s="9">
        <v>8203.5079999999998</v>
      </c>
      <c r="FG18" s="9">
        <v>8288.7610000000004</v>
      </c>
      <c r="FH18" s="9">
        <v>3307.8850000000002</v>
      </c>
      <c r="FI18" s="9">
        <v>1570.643</v>
      </c>
      <c r="FJ18" s="9">
        <v>1737.242</v>
      </c>
      <c r="FK18" s="9">
        <v>2576.2620000000002</v>
      </c>
      <c r="FL18" s="9">
        <v>1239.2159999999999</v>
      </c>
      <c r="FM18" s="9">
        <v>1337.046</v>
      </c>
      <c r="FN18" s="9">
        <v>1762.9359999999999</v>
      </c>
      <c r="FO18" s="9">
        <v>880.09900000000005</v>
      </c>
      <c r="FP18" s="9">
        <v>882.83699999999999</v>
      </c>
      <c r="FQ18" s="9">
        <v>813.32600000000002</v>
      </c>
      <c r="FR18" s="9">
        <v>359.11700000000002</v>
      </c>
      <c r="FS18" s="9">
        <v>454.209</v>
      </c>
      <c r="FT18" s="9">
        <v>246.18199999999999</v>
      </c>
      <c r="FU18" s="9">
        <v>94.56</v>
      </c>
      <c r="FV18" s="9">
        <v>151.62200000000001</v>
      </c>
      <c r="FW18" s="9">
        <v>201.77600000000001</v>
      </c>
      <c r="FX18" s="9">
        <v>108.014</v>
      </c>
      <c r="FY18" s="9">
        <v>93.762</v>
      </c>
      <c r="FZ18" s="9">
        <v>529.84699999999998</v>
      </c>
      <c r="GA18" s="9">
        <v>223.41300000000001</v>
      </c>
      <c r="GB18" s="9">
        <v>306.43400000000003</v>
      </c>
      <c r="GC18" s="9">
        <v>1507.173</v>
      </c>
      <c r="GD18" s="9">
        <v>702.149</v>
      </c>
      <c r="GE18" s="9">
        <v>805.02300000000002</v>
      </c>
      <c r="GF18" s="9">
        <v>1049.9359999999999</v>
      </c>
      <c r="GG18" s="9">
        <v>516.11400000000003</v>
      </c>
      <c r="GH18" s="9">
        <v>533.822</v>
      </c>
      <c r="GI18" s="9">
        <v>80.337999999999994</v>
      </c>
      <c r="GJ18" s="9">
        <v>28.38</v>
      </c>
      <c r="GK18" s="9">
        <v>51.957999999999998</v>
      </c>
      <c r="GL18" s="9">
        <v>457.23700000000002</v>
      </c>
      <c r="GM18" s="9">
        <v>186.036</v>
      </c>
      <c r="GN18" s="9">
        <v>271.202</v>
      </c>
      <c r="GO18" s="9">
        <v>489.80900000000003</v>
      </c>
      <c r="GP18" s="9">
        <v>268.83499999999998</v>
      </c>
      <c r="GQ18" s="9">
        <v>220.97399999999999</v>
      </c>
      <c r="GR18" s="9">
        <v>191.73</v>
      </c>
      <c r="GS18" s="9">
        <v>105.114</v>
      </c>
      <c r="GT18" s="9">
        <v>86.616</v>
      </c>
      <c r="GU18" s="9">
        <v>215.423</v>
      </c>
      <c r="GV18" s="9">
        <v>123.444</v>
      </c>
      <c r="GW18" s="9">
        <v>91.978999999999999</v>
      </c>
      <c r="GX18" s="9">
        <v>30.788</v>
      </c>
      <c r="GY18" s="9">
        <v>17.963999999999999</v>
      </c>
      <c r="GZ18" s="9">
        <v>12.824999999999999</v>
      </c>
      <c r="HA18" s="9">
        <v>274.38600000000002</v>
      </c>
      <c r="HB18" s="9">
        <v>145.39099999999999</v>
      </c>
      <c r="HC18" s="9">
        <v>128.995</v>
      </c>
      <c r="HD18" s="9">
        <v>1995.836</v>
      </c>
      <c r="HE18" s="9">
        <v>1005.198</v>
      </c>
      <c r="HF18" s="9">
        <v>990.63800000000003</v>
      </c>
      <c r="HG18" s="9">
        <v>884.39099999999996</v>
      </c>
      <c r="HH18" s="9">
        <v>430.22899999999998</v>
      </c>
      <c r="HI18" s="9">
        <v>454.16199999999998</v>
      </c>
      <c r="HJ18" s="9">
        <v>258.57</v>
      </c>
      <c r="HK18" s="9">
        <v>136.548</v>
      </c>
      <c r="HL18" s="9">
        <v>122.02200000000001</v>
      </c>
      <c r="HM18" s="9">
        <v>266.75700000000001</v>
      </c>
      <c r="HN18" s="9">
        <v>130.02500000000001</v>
      </c>
      <c r="HO18" s="9">
        <v>136.733</v>
      </c>
      <c r="HP18" s="9">
        <v>359.06400000000002</v>
      </c>
      <c r="HQ18" s="9">
        <v>163.65600000000001</v>
      </c>
      <c r="HR18" s="9">
        <v>195.40799999999999</v>
      </c>
      <c r="HS18" s="9">
        <v>1111.4449999999999</v>
      </c>
      <c r="HT18" s="9">
        <v>574.97</v>
      </c>
      <c r="HU18" s="9">
        <v>536.47500000000002</v>
      </c>
      <c r="HV18" s="9">
        <v>992.04899999999998</v>
      </c>
      <c r="HW18" s="9">
        <v>512.49199999999996</v>
      </c>
      <c r="HX18" s="9">
        <v>479.55700000000002</v>
      </c>
      <c r="HY18" s="9">
        <v>378.553</v>
      </c>
      <c r="HZ18" s="9">
        <v>188.762</v>
      </c>
      <c r="IA18" s="9">
        <v>189.79</v>
      </c>
      <c r="IB18" s="9">
        <v>300.02499999999998</v>
      </c>
      <c r="IC18" s="9">
        <v>152.488</v>
      </c>
      <c r="ID18" s="9">
        <v>147.53700000000001</v>
      </c>
      <c r="IE18" s="9">
        <v>313.471</v>
      </c>
      <c r="IF18" s="9">
        <v>171.24199999999999</v>
      </c>
      <c r="IG18" s="9">
        <v>142.22900000000001</v>
      </c>
      <c r="IH18" s="9">
        <v>119.396</v>
      </c>
      <c r="II18" s="9">
        <v>62.476999999999997</v>
      </c>
      <c r="IJ18" s="9">
        <v>56.918999999999997</v>
      </c>
      <c r="IK18" s="9">
        <v>116.235</v>
      </c>
      <c r="IL18" s="9">
        <v>60.499000000000002</v>
      </c>
      <c r="IM18" s="9">
        <v>55.735999999999997</v>
      </c>
      <c r="IN18" s="9">
        <v>3.161</v>
      </c>
      <c r="IO18" s="9">
        <v>1.978</v>
      </c>
      <c r="IP18" s="9">
        <v>1.1830000000000001</v>
      </c>
      <c r="IQ18" s="9">
        <v>3.161</v>
      </c>
    </row>
    <row r="19" spans="1:251">
      <c r="A19" s="10">
        <v>44958</v>
      </c>
      <c r="B19" s="9">
        <v>13813.467000000001</v>
      </c>
      <c r="C19" s="9">
        <v>7246.3590000000004</v>
      </c>
      <c r="D19" s="9">
        <v>6567.107</v>
      </c>
      <c r="E19" s="9">
        <v>2912.2</v>
      </c>
      <c r="F19" s="9">
        <v>1461.548</v>
      </c>
      <c r="G19" s="9">
        <v>1450.652</v>
      </c>
      <c r="H19" s="9">
        <v>682.63499999999999</v>
      </c>
      <c r="I19" s="9">
        <v>347.291</v>
      </c>
      <c r="J19" s="9">
        <v>335.34399999999999</v>
      </c>
      <c r="K19" s="9">
        <v>838.75300000000004</v>
      </c>
      <c r="L19" s="9">
        <v>420.05900000000003</v>
      </c>
      <c r="M19" s="9">
        <v>418.69400000000002</v>
      </c>
      <c r="N19" s="9">
        <v>1390.8119999999999</v>
      </c>
      <c r="O19" s="9">
        <v>694.19899999999996</v>
      </c>
      <c r="P19" s="9">
        <v>696.61400000000003</v>
      </c>
      <c r="Q19" s="9">
        <v>10901.266</v>
      </c>
      <c r="R19" s="9">
        <v>5784.8109999999997</v>
      </c>
      <c r="S19" s="9">
        <v>5116.4560000000001</v>
      </c>
      <c r="T19" s="9">
        <v>4821.6769999999997</v>
      </c>
      <c r="U19" s="9">
        <v>2459.6129999999998</v>
      </c>
      <c r="V19" s="9">
        <v>2362.0639999999999</v>
      </c>
      <c r="W19" s="9">
        <v>1506.8810000000001</v>
      </c>
      <c r="X19" s="9">
        <v>739.31500000000005</v>
      </c>
      <c r="Y19" s="9">
        <v>767.56600000000003</v>
      </c>
      <c r="Z19" s="9">
        <v>1505.8040000000001</v>
      </c>
      <c r="AA19" s="9">
        <v>780.89499999999998</v>
      </c>
      <c r="AB19" s="9">
        <v>724.90800000000002</v>
      </c>
      <c r="AC19" s="9">
        <v>1808.992</v>
      </c>
      <c r="AD19" s="9">
        <v>939.40200000000004</v>
      </c>
      <c r="AE19" s="9">
        <v>869.58900000000006</v>
      </c>
      <c r="AF19" s="9">
        <v>6079.5889999999999</v>
      </c>
      <c r="AG19" s="9">
        <v>3325.1979999999999</v>
      </c>
      <c r="AH19" s="9">
        <v>2754.3910000000001</v>
      </c>
      <c r="AI19" s="9">
        <v>2479.2460000000001</v>
      </c>
      <c r="AJ19" s="9">
        <v>1343.441</v>
      </c>
      <c r="AK19" s="9">
        <v>1135.8050000000001</v>
      </c>
      <c r="AL19" s="9">
        <v>3600.3440000000001</v>
      </c>
      <c r="AM19" s="9">
        <v>1981.7570000000001</v>
      </c>
      <c r="AN19" s="9">
        <v>1618.586</v>
      </c>
      <c r="AO19" s="9">
        <v>2191.498</v>
      </c>
      <c r="AP19" s="9">
        <v>1180.5</v>
      </c>
      <c r="AQ19" s="9">
        <v>1010.998</v>
      </c>
      <c r="AR19" s="9">
        <v>1408.846</v>
      </c>
      <c r="AS19" s="9">
        <v>801.25699999999995</v>
      </c>
      <c r="AT19" s="9">
        <v>607.58799999999997</v>
      </c>
      <c r="AU19" s="9">
        <v>1316.0530000000001</v>
      </c>
      <c r="AV19" s="9">
        <v>700.90499999999997</v>
      </c>
      <c r="AW19" s="9">
        <v>615.14800000000002</v>
      </c>
      <c r="AX19" s="9">
        <v>12497.414000000001</v>
      </c>
      <c r="AY19" s="9">
        <v>6545.4549999999999</v>
      </c>
      <c r="AZ19" s="9">
        <v>5951.9589999999998</v>
      </c>
      <c r="BA19" s="9">
        <v>9.5269999999999992</v>
      </c>
      <c r="BB19" s="9">
        <v>9.673</v>
      </c>
      <c r="BC19" s="9">
        <v>9.3670000000000009</v>
      </c>
      <c r="BD19" s="9">
        <v>21244.041000000001</v>
      </c>
      <c r="BE19" s="9">
        <v>10471.966</v>
      </c>
      <c r="BF19" s="9">
        <v>10772.075000000001</v>
      </c>
      <c r="BG19" s="9">
        <v>3774.1460000000002</v>
      </c>
      <c r="BH19" s="9">
        <v>1836.355</v>
      </c>
      <c r="BI19" s="9">
        <v>1937.7909999999999</v>
      </c>
      <c r="BJ19" s="9">
        <v>2765.7080000000001</v>
      </c>
      <c r="BK19" s="9">
        <v>1368.8040000000001</v>
      </c>
      <c r="BL19" s="9">
        <v>1396.904</v>
      </c>
      <c r="BM19" s="9">
        <v>1851.251</v>
      </c>
      <c r="BN19" s="9">
        <v>969.25</v>
      </c>
      <c r="BO19" s="9">
        <v>882.00099999999998</v>
      </c>
      <c r="BP19" s="9">
        <v>914.45699999999999</v>
      </c>
      <c r="BQ19" s="9">
        <v>399.55399999999997</v>
      </c>
      <c r="BR19" s="9">
        <v>514.90300000000002</v>
      </c>
      <c r="BS19" s="9">
        <v>253.655</v>
      </c>
      <c r="BT19" s="9">
        <v>106.054</v>
      </c>
      <c r="BU19" s="9">
        <v>147.601</v>
      </c>
      <c r="BV19" s="9">
        <v>224.233</v>
      </c>
      <c r="BW19" s="9">
        <v>123.852</v>
      </c>
      <c r="BX19" s="9">
        <v>100.381</v>
      </c>
      <c r="BY19" s="9">
        <v>784.20500000000004</v>
      </c>
      <c r="BZ19" s="9">
        <v>343.69900000000001</v>
      </c>
      <c r="CA19" s="9">
        <v>440.50599999999997</v>
      </c>
      <c r="CB19" s="9">
        <v>1790.6220000000001</v>
      </c>
      <c r="CC19" s="9">
        <v>886.38099999999997</v>
      </c>
      <c r="CD19" s="9">
        <v>904.24199999999996</v>
      </c>
      <c r="CE19" s="9">
        <v>1123.598</v>
      </c>
      <c r="CF19" s="9">
        <v>601.31200000000001</v>
      </c>
      <c r="CG19" s="9">
        <v>522.28599999999994</v>
      </c>
      <c r="CH19" s="9">
        <v>93.412000000000006</v>
      </c>
      <c r="CI19" s="9">
        <v>36.188000000000002</v>
      </c>
      <c r="CJ19" s="9">
        <v>57.222999999999999</v>
      </c>
      <c r="CK19" s="9">
        <v>667.024</v>
      </c>
      <c r="CL19" s="9">
        <v>285.06799999999998</v>
      </c>
      <c r="CM19" s="9">
        <v>381.95600000000002</v>
      </c>
      <c r="CN19" s="9">
        <v>533.86800000000005</v>
      </c>
      <c r="CO19" s="9">
        <v>282.07499999999999</v>
      </c>
      <c r="CP19" s="9">
        <v>251.79300000000001</v>
      </c>
      <c r="CQ19" s="9">
        <v>184.16200000000001</v>
      </c>
      <c r="CR19" s="9">
        <v>107.26300000000001</v>
      </c>
      <c r="CS19" s="9">
        <v>76.897999999999996</v>
      </c>
      <c r="CT19" s="9">
        <v>192.45500000000001</v>
      </c>
      <c r="CU19" s="9">
        <v>99.593000000000004</v>
      </c>
      <c r="CV19" s="9">
        <v>92.861999999999995</v>
      </c>
      <c r="CW19" s="9">
        <v>30.050999999999998</v>
      </c>
      <c r="CX19" s="9">
        <v>12.448</v>
      </c>
      <c r="CY19" s="9">
        <v>17.603999999999999</v>
      </c>
      <c r="CZ19" s="9">
        <v>341.41399999999999</v>
      </c>
      <c r="DA19" s="9">
        <v>182.483</v>
      </c>
      <c r="DB19" s="9">
        <v>158.93100000000001</v>
      </c>
      <c r="DC19" s="9">
        <v>13140.236999999999</v>
      </c>
      <c r="DD19" s="9">
        <v>6839.8029999999999</v>
      </c>
      <c r="DE19" s="9">
        <v>6300.4340000000002</v>
      </c>
      <c r="DF19" s="9">
        <v>2860.47</v>
      </c>
      <c r="DG19" s="9">
        <v>1430.2070000000001</v>
      </c>
      <c r="DH19" s="9">
        <v>1430.2629999999999</v>
      </c>
      <c r="DI19" s="9">
        <v>669.61900000000003</v>
      </c>
      <c r="DJ19" s="9">
        <v>338.73399999999998</v>
      </c>
      <c r="DK19" s="9">
        <v>330.88499999999999</v>
      </c>
      <c r="DL19" s="9">
        <v>825.01</v>
      </c>
      <c r="DM19" s="9">
        <v>413.46199999999999</v>
      </c>
      <c r="DN19" s="9">
        <v>411.548</v>
      </c>
      <c r="DO19" s="9">
        <v>1365.84</v>
      </c>
      <c r="DP19" s="9">
        <v>678.01099999999997</v>
      </c>
      <c r="DQ19" s="9">
        <v>687.83</v>
      </c>
      <c r="DR19" s="9">
        <v>10279.767</v>
      </c>
      <c r="DS19" s="9">
        <v>5409.5959999999995</v>
      </c>
      <c r="DT19" s="9">
        <v>4870.1710000000003</v>
      </c>
      <c r="DU19" s="9">
        <v>4725.8310000000001</v>
      </c>
      <c r="DV19" s="9">
        <v>2401.174</v>
      </c>
      <c r="DW19" s="9">
        <v>2324.6570000000002</v>
      </c>
      <c r="DX19" s="9">
        <v>1483.3969999999999</v>
      </c>
      <c r="DY19" s="9">
        <v>723.39099999999996</v>
      </c>
      <c r="DZ19" s="9">
        <v>760.00599999999997</v>
      </c>
      <c r="EA19" s="9">
        <v>1480.9939999999999</v>
      </c>
      <c r="EB19" s="9">
        <v>766.78800000000001</v>
      </c>
      <c r="EC19" s="9">
        <v>714.20600000000002</v>
      </c>
      <c r="ED19" s="9">
        <v>1761.44</v>
      </c>
      <c r="EE19" s="9">
        <v>910.995</v>
      </c>
      <c r="EF19" s="9">
        <v>850.44500000000005</v>
      </c>
      <c r="EG19" s="9">
        <v>5553.9359999999997</v>
      </c>
      <c r="EH19" s="9">
        <v>3008.422</v>
      </c>
      <c r="EI19" s="9">
        <v>2545.5140000000001</v>
      </c>
      <c r="EJ19" s="9">
        <v>2380.0859999999998</v>
      </c>
      <c r="EK19" s="9">
        <v>1285.0350000000001</v>
      </c>
      <c r="EL19" s="9">
        <v>1095.0509999999999</v>
      </c>
      <c r="EM19" s="9">
        <v>3173.85</v>
      </c>
      <c r="EN19" s="9">
        <v>1723.3869999999999</v>
      </c>
      <c r="EO19" s="9">
        <v>1450.463</v>
      </c>
      <c r="EP19" s="9">
        <v>2051.067</v>
      </c>
      <c r="EQ19" s="9">
        <v>1104.329</v>
      </c>
      <c r="ER19" s="9">
        <v>946.73800000000006</v>
      </c>
      <c r="ES19" s="9">
        <v>1122.7829999999999</v>
      </c>
      <c r="ET19" s="9">
        <v>619.05700000000002</v>
      </c>
      <c r="EU19" s="9">
        <v>503.726</v>
      </c>
      <c r="EV19" s="9">
        <v>1301.6210000000001</v>
      </c>
      <c r="EW19" s="9">
        <v>692.30200000000002</v>
      </c>
      <c r="EX19" s="9">
        <v>609.31899999999996</v>
      </c>
      <c r="EY19" s="9">
        <v>11838.616</v>
      </c>
      <c r="EZ19" s="9">
        <v>6147.5010000000002</v>
      </c>
      <c r="FA19" s="9">
        <v>5691.1149999999998</v>
      </c>
      <c r="FB19" s="9">
        <v>9.9060000000000006</v>
      </c>
      <c r="FC19" s="9">
        <v>10.122</v>
      </c>
      <c r="FD19" s="9">
        <v>9.6709999999999994</v>
      </c>
      <c r="FE19" s="9">
        <v>16846.464</v>
      </c>
      <c r="FF19" s="9">
        <v>8382.3080000000009</v>
      </c>
      <c r="FG19" s="9">
        <v>8464.1550000000007</v>
      </c>
      <c r="FH19" s="9">
        <v>3539.6669999999999</v>
      </c>
      <c r="FI19" s="9">
        <v>1705.1289999999999</v>
      </c>
      <c r="FJ19" s="9">
        <v>1834.537</v>
      </c>
      <c r="FK19" s="9">
        <v>2672.692</v>
      </c>
      <c r="FL19" s="9">
        <v>1313.4570000000001</v>
      </c>
      <c r="FM19" s="9">
        <v>1359.2349999999999</v>
      </c>
      <c r="FN19" s="9">
        <v>1793.4390000000001</v>
      </c>
      <c r="FO19" s="9">
        <v>933.89</v>
      </c>
      <c r="FP19" s="9">
        <v>859.54899999999998</v>
      </c>
      <c r="FQ19" s="9">
        <v>879.25300000000004</v>
      </c>
      <c r="FR19" s="9">
        <v>379.56700000000001</v>
      </c>
      <c r="FS19" s="9">
        <v>499.68599999999998</v>
      </c>
      <c r="FT19" s="9">
        <v>246.43899999999999</v>
      </c>
      <c r="FU19" s="9">
        <v>101.682</v>
      </c>
      <c r="FV19" s="9">
        <v>144.75700000000001</v>
      </c>
      <c r="FW19" s="9">
        <v>218.51300000000001</v>
      </c>
      <c r="FX19" s="9">
        <v>120.69799999999999</v>
      </c>
      <c r="FY19" s="9">
        <v>97.814999999999998</v>
      </c>
      <c r="FZ19" s="9">
        <v>648.46199999999999</v>
      </c>
      <c r="GA19" s="9">
        <v>270.97500000000002</v>
      </c>
      <c r="GB19" s="9">
        <v>377.48700000000002</v>
      </c>
      <c r="GC19" s="9">
        <v>1691.2370000000001</v>
      </c>
      <c r="GD19" s="9">
        <v>828.846</v>
      </c>
      <c r="GE19" s="9">
        <v>862.39099999999996</v>
      </c>
      <c r="GF19" s="9">
        <v>1113.461</v>
      </c>
      <c r="GG19" s="9">
        <v>594.89800000000002</v>
      </c>
      <c r="GH19" s="9">
        <v>518.56299999999999</v>
      </c>
      <c r="GI19" s="9">
        <v>92.024000000000001</v>
      </c>
      <c r="GJ19" s="9">
        <v>35.564</v>
      </c>
      <c r="GK19" s="9">
        <v>56.46</v>
      </c>
      <c r="GL19" s="9">
        <v>577.77599999999995</v>
      </c>
      <c r="GM19" s="9">
        <v>233.94800000000001</v>
      </c>
      <c r="GN19" s="9">
        <v>343.82799999999997</v>
      </c>
      <c r="GO19" s="9">
        <v>477.358</v>
      </c>
      <c r="GP19" s="9">
        <v>255.12799999999999</v>
      </c>
      <c r="GQ19" s="9">
        <v>222.23</v>
      </c>
      <c r="GR19" s="9">
        <v>172.10599999999999</v>
      </c>
      <c r="GS19" s="9">
        <v>100.67400000000001</v>
      </c>
      <c r="GT19" s="9">
        <v>71.430999999999997</v>
      </c>
      <c r="GU19" s="9">
        <v>188.16</v>
      </c>
      <c r="GV19" s="9">
        <v>97.403999999999996</v>
      </c>
      <c r="GW19" s="9">
        <v>90.756</v>
      </c>
      <c r="GX19" s="9">
        <v>29.337</v>
      </c>
      <c r="GY19" s="9">
        <v>11.734</v>
      </c>
      <c r="GZ19" s="9">
        <v>17.603999999999999</v>
      </c>
      <c r="HA19" s="9">
        <v>289.19900000000001</v>
      </c>
      <c r="HB19" s="9">
        <v>157.72499999999999</v>
      </c>
      <c r="HC19" s="9">
        <v>131.47399999999999</v>
      </c>
      <c r="HD19" s="9">
        <v>2159.25</v>
      </c>
      <c r="HE19" s="9">
        <v>1097.1130000000001</v>
      </c>
      <c r="HF19" s="9">
        <v>1062.1369999999999</v>
      </c>
      <c r="HG19" s="9">
        <v>936.88900000000001</v>
      </c>
      <c r="HH19" s="9">
        <v>460.86700000000002</v>
      </c>
      <c r="HI19" s="9">
        <v>476.02199999999999</v>
      </c>
      <c r="HJ19" s="9">
        <v>242.41300000000001</v>
      </c>
      <c r="HK19" s="9">
        <v>128.012</v>
      </c>
      <c r="HL19" s="9">
        <v>114.402</v>
      </c>
      <c r="HM19" s="9">
        <v>289.39499999999998</v>
      </c>
      <c r="HN19" s="9">
        <v>142.357</v>
      </c>
      <c r="HO19" s="9">
        <v>147.03800000000001</v>
      </c>
      <c r="HP19" s="9">
        <v>405.08100000000002</v>
      </c>
      <c r="HQ19" s="9">
        <v>190.499</v>
      </c>
      <c r="HR19" s="9">
        <v>214.58199999999999</v>
      </c>
      <c r="HS19" s="9">
        <v>1222.3610000000001</v>
      </c>
      <c r="HT19" s="9">
        <v>636.24599999999998</v>
      </c>
      <c r="HU19" s="9">
        <v>586.11500000000001</v>
      </c>
      <c r="HV19" s="9">
        <v>1104.732</v>
      </c>
      <c r="HW19" s="9">
        <v>570.17700000000002</v>
      </c>
      <c r="HX19" s="9">
        <v>534.55499999999995</v>
      </c>
      <c r="HY19" s="9">
        <v>452.964</v>
      </c>
      <c r="HZ19" s="9">
        <v>224.35499999999999</v>
      </c>
      <c r="IA19" s="9">
        <v>228.60900000000001</v>
      </c>
      <c r="IB19" s="9">
        <v>374.58</v>
      </c>
      <c r="IC19" s="9">
        <v>187.03100000000001</v>
      </c>
      <c r="ID19" s="9">
        <v>187.54900000000001</v>
      </c>
      <c r="IE19" s="9">
        <v>277.18900000000002</v>
      </c>
      <c r="IF19" s="9">
        <v>158.792</v>
      </c>
      <c r="IG19" s="9">
        <v>118.39700000000001</v>
      </c>
      <c r="IH19" s="9">
        <v>117.629</v>
      </c>
      <c r="II19" s="9">
        <v>66.067999999999998</v>
      </c>
      <c r="IJ19" s="9">
        <v>51.56</v>
      </c>
      <c r="IK19" s="9">
        <v>115.00700000000001</v>
      </c>
      <c r="IL19" s="9">
        <v>65.863</v>
      </c>
      <c r="IM19" s="9">
        <v>49.143999999999998</v>
      </c>
      <c r="IN19" s="9">
        <v>2.6219999999999999</v>
      </c>
      <c r="IO19" s="9">
        <v>0.20499999999999999</v>
      </c>
      <c r="IP19" s="9">
        <v>2.4159999999999999</v>
      </c>
      <c r="IQ19" s="9">
        <v>2.6219999999999999</v>
      </c>
    </row>
  </sheetData>
  <pageMargins left="0.7" right="0.7" top="0.75" bottom="0.75" header="0.3" footer="0.3"/>
  <pageSetup paperSize="0" orientation="portrait" horizontalDpi="0" verticalDpi="0" copies="0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514</v>
      </c>
      <c r="C1" s="3" t="s">
        <v>515</v>
      </c>
      <c r="D1" s="3" t="s">
        <v>516</v>
      </c>
      <c r="E1" s="3" t="s">
        <v>517</v>
      </c>
      <c r="F1" s="3" t="s">
        <v>518</v>
      </c>
      <c r="G1" s="3" t="s">
        <v>519</v>
      </c>
      <c r="H1" s="3" t="s">
        <v>520</v>
      </c>
      <c r="I1" s="3" t="s">
        <v>521</v>
      </c>
      <c r="J1" s="3" t="s">
        <v>522</v>
      </c>
      <c r="K1" s="3" t="s">
        <v>523</v>
      </c>
      <c r="L1" s="3" t="s">
        <v>524</v>
      </c>
      <c r="M1" s="3" t="s">
        <v>525</v>
      </c>
      <c r="N1" s="3" t="s">
        <v>526</v>
      </c>
      <c r="O1" s="3" t="s">
        <v>527</v>
      </c>
      <c r="P1" s="3" t="s">
        <v>528</v>
      </c>
      <c r="Q1" s="3" t="s">
        <v>529</v>
      </c>
      <c r="R1" s="3" t="s">
        <v>530</v>
      </c>
      <c r="S1" s="3" t="s">
        <v>531</v>
      </c>
      <c r="T1" s="3" t="s">
        <v>532</v>
      </c>
      <c r="U1" s="3" t="s">
        <v>533</v>
      </c>
      <c r="V1" s="3" t="s">
        <v>534</v>
      </c>
      <c r="W1" s="3" t="s">
        <v>535</v>
      </c>
      <c r="X1" s="3" t="s">
        <v>536</v>
      </c>
      <c r="Y1" s="3" t="s">
        <v>537</v>
      </c>
      <c r="Z1" s="3" t="s">
        <v>538</v>
      </c>
      <c r="AA1" s="3" t="s">
        <v>539</v>
      </c>
      <c r="AB1" s="3" t="s">
        <v>540</v>
      </c>
      <c r="AC1" s="3" t="s">
        <v>541</v>
      </c>
      <c r="AD1" s="3" t="s">
        <v>542</v>
      </c>
      <c r="AE1" s="3" t="s">
        <v>543</v>
      </c>
      <c r="AF1" s="3" t="s">
        <v>544</v>
      </c>
      <c r="AG1" s="3" t="s">
        <v>545</v>
      </c>
      <c r="AH1" s="3" t="s">
        <v>546</v>
      </c>
      <c r="AI1" s="3" t="s">
        <v>547</v>
      </c>
      <c r="AJ1" s="3" t="s">
        <v>548</v>
      </c>
      <c r="AK1" s="3" t="s">
        <v>549</v>
      </c>
      <c r="AL1" s="3" t="s">
        <v>550</v>
      </c>
      <c r="AM1" s="3" t="s">
        <v>551</v>
      </c>
      <c r="AN1" s="3" t="s">
        <v>552</v>
      </c>
      <c r="AO1" s="3" t="s">
        <v>553</v>
      </c>
      <c r="AP1" s="3" t="s">
        <v>554</v>
      </c>
      <c r="AQ1" s="3" t="s">
        <v>555</v>
      </c>
      <c r="AR1" s="3" t="s">
        <v>556</v>
      </c>
      <c r="AS1" s="3" t="s">
        <v>557</v>
      </c>
      <c r="AT1" s="3" t="s">
        <v>558</v>
      </c>
      <c r="AU1" s="3" t="s">
        <v>559</v>
      </c>
      <c r="AV1" s="3" t="s">
        <v>560</v>
      </c>
      <c r="AW1" s="3" t="s">
        <v>561</v>
      </c>
      <c r="AX1" s="3" t="s">
        <v>562</v>
      </c>
      <c r="AY1" s="3" t="s">
        <v>563</v>
      </c>
      <c r="AZ1" s="3" t="s">
        <v>564</v>
      </c>
      <c r="BA1" s="3" t="s">
        <v>565</v>
      </c>
      <c r="BB1" s="3" t="s">
        <v>566</v>
      </c>
      <c r="BC1" s="3" t="s">
        <v>567</v>
      </c>
      <c r="BD1" s="3" t="s">
        <v>568</v>
      </c>
      <c r="BE1" s="3" t="s">
        <v>569</v>
      </c>
      <c r="BF1" s="3" t="s">
        <v>570</v>
      </c>
      <c r="BG1" s="3" t="s">
        <v>571</v>
      </c>
      <c r="BH1" s="3" t="s">
        <v>572</v>
      </c>
      <c r="BI1" s="3" t="s">
        <v>573</v>
      </c>
      <c r="BJ1" s="3" t="s">
        <v>574</v>
      </c>
      <c r="BK1" s="3" t="s">
        <v>575</v>
      </c>
      <c r="BL1" s="3" t="s">
        <v>576</v>
      </c>
      <c r="BM1" s="3" t="s">
        <v>577</v>
      </c>
      <c r="BN1" s="3" t="s">
        <v>578</v>
      </c>
      <c r="BO1" s="3" t="s">
        <v>579</v>
      </c>
      <c r="BP1" s="3" t="s">
        <v>580</v>
      </c>
      <c r="BQ1" s="3" t="s">
        <v>581</v>
      </c>
      <c r="BR1" s="3" t="s">
        <v>582</v>
      </c>
      <c r="BS1" s="3" t="s">
        <v>583</v>
      </c>
      <c r="BT1" s="3" t="s">
        <v>584</v>
      </c>
      <c r="BU1" s="3" t="s">
        <v>585</v>
      </c>
      <c r="BV1" s="3" t="s">
        <v>586</v>
      </c>
      <c r="BW1" s="3" t="s">
        <v>587</v>
      </c>
      <c r="BX1" s="3" t="s">
        <v>588</v>
      </c>
      <c r="BY1" s="3" t="s">
        <v>589</v>
      </c>
      <c r="BZ1" s="3" t="s">
        <v>590</v>
      </c>
      <c r="CA1" s="3" t="s">
        <v>591</v>
      </c>
      <c r="CB1" s="3" t="s">
        <v>592</v>
      </c>
      <c r="CC1" s="3" t="s">
        <v>593</v>
      </c>
      <c r="CD1" s="3" t="s">
        <v>594</v>
      </c>
      <c r="CE1" s="3" t="s">
        <v>595</v>
      </c>
      <c r="CF1" s="3" t="s">
        <v>596</v>
      </c>
      <c r="CG1" s="3" t="s">
        <v>597</v>
      </c>
      <c r="CH1" s="3" t="s">
        <v>598</v>
      </c>
      <c r="CI1" s="3" t="s">
        <v>599</v>
      </c>
      <c r="CJ1" s="3" t="s">
        <v>600</v>
      </c>
      <c r="CK1" s="3" t="s">
        <v>601</v>
      </c>
      <c r="CL1" s="3" t="s">
        <v>602</v>
      </c>
      <c r="CM1" s="3" t="s">
        <v>603</v>
      </c>
      <c r="CN1" s="3" t="s">
        <v>604</v>
      </c>
      <c r="CO1" s="3" t="s">
        <v>605</v>
      </c>
      <c r="CP1" s="3" t="s">
        <v>606</v>
      </c>
      <c r="CQ1" s="3" t="s">
        <v>607</v>
      </c>
      <c r="CR1" s="3" t="s">
        <v>608</v>
      </c>
      <c r="CS1" s="3" t="s">
        <v>609</v>
      </c>
      <c r="CT1" s="3" t="s">
        <v>610</v>
      </c>
      <c r="CU1" s="3" t="s">
        <v>611</v>
      </c>
      <c r="CV1" s="3" t="s">
        <v>612</v>
      </c>
      <c r="CW1" s="3" t="s">
        <v>613</v>
      </c>
      <c r="CX1" s="3" t="s">
        <v>614</v>
      </c>
      <c r="CY1" s="3" t="s">
        <v>615</v>
      </c>
      <c r="CZ1" s="3" t="s">
        <v>616</v>
      </c>
      <c r="DA1" s="3" t="s">
        <v>617</v>
      </c>
      <c r="DB1" s="3" t="s">
        <v>618</v>
      </c>
      <c r="DC1" s="3" t="s">
        <v>619</v>
      </c>
      <c r="DD1" s="3" t="s">
        <v>620</v>
      </c>
      <c r="DE1" s="3" t="s">
        <v>621</v>
      </c>
      <c r="DF1" s="3" t="s">
        <v>622</v>
      </c>
      <c r="DG1" s="3" t="s">
        <v>623</v>
      </c>
      <c r="DH1" s="3" t="s">
        <v>624</v>
      </c>
      <c r="DI1" s="3" t="s">
        <v>625</v>
      </c>
      <c r="DJ1" s="3" t="s">
        <v>626</v>
      </c>
      <c r="DK1" s="3" t="s">
        <v>627</v>
      </c>
      <c r="DL1" s="3" t="s">
        <v>628</v>
      </c>
      <c r="DM1" s="3" t="s">
        <v>629</v>
      </c>
      <c r="DN1" s="3" t="s">
        <v>630</v>
      </c>
      <c r="DO1" s="3" t="s">
        <v>631</v>
      </c>
      <c r="DP1" s="3" t="s">
        <v>632</v>
      </c>
      <c r="DQ1" s="3" t="s">
        <v>633</v>
      </c>
      <c r="DR1" s="3" t="s">
        <v>634</v>
      </c>
      <c r="DS1" s="3" t="s">
        <v>635</v>
      </c>
      <c r="DT1" s="3" t="s">
        <v>636</v>
      </c>
      <c r="DU1" s="3" t="s">
        <v>637</v>
      </c>
      <c r="DV1" s="3" t="s">
        <v>638</v>
      </c>
      <c r="DW1" s="3" t="s">
        <v>639</v>
      </c>
      <c r="DX1" s="3" t="s">
        <v>640</v>
      </c>
      <c r="DY1" s="3" t="s">
        <v>641</v>
      </c>
      <c r="DZ1" s="3" t="s">
        <v>642</v>
      </c>
      <c r="EA1" s="3" t="s">
        <v>643</v>
      </c>
      <c r="EB1" s="3" t="s">
        <v>644</v>
      </c>
      <c r="EC1" s="3" t="s">
        <v>645</v>
      </c>
      <c r="ED1" s="3" t="s">
        <v>646</v>
      </c>
      <c r="EE1" s="3" t="s">
        <v>647</v>
      </c>
      <c r="EF1" s="3" t="s">
        <v>648</v>
      </c>
      <c r="EG1" s="3" t="s">
        <v>649</v>
      </c>
      <c r="EH1" s="3" t="s">
        <v>650</v>
      </c>
      <c r="EI1" s="3" t="s">
        <v>651</v>
      </c>
      <c r="EJ1" s="3" t="s">
        <v>652</v>
      </c>
      <c r="EK1" s="3" t="s">
        <v>653</v>
      </c>
      <c r="EL1" s="3" t="s">
        <v>654</v>
      </c>
      <c r="EM1" s="3" t="s">
        <v>655</v>
      </c>
      <c r="EN1" s="3" t="s">
        <v>656</v>
      </c>
      <c r="EO1" s="3" t="s">
        <v>657</v>
      </c>
      <c r="EP1" s="3" t="s">
        <v>658</v>
      </c>
      <c r="EQ1" s="3" t="s">
        <v>659</v>
      </c>
      <c r="ER1" s="3" t="s">
        <v>660</v>
      </c>
      <c r="ES1" s="3" t="s">
        <v>661</v>
      </c>
      <c r="ET1" s="3" t="s">
        <v>662</v>
      </c>
      <c r="EU1" s="3" t="s">
        <v>663</v>
      </c>
      <c r="EV1" s="3" t="s">
        <v>664</v>
      </c>
      <c r="EW1" s="3" t="s">
        <v>665</v>
      </c>
      <c r="EX1" s="3" t="s">
        <v>666</v>
      </c>
      <c r="EY1" s="3" t="s">
        <v>667</v>
      </c>
      <c r="EZ1" s="3" t="s">
        <v>668</v>
      </c>
      <c r="FA1" s="3" t="s">
        <v>669</v>
      </c>
      <c r="FB1" s="3" t="s">
        <v>670</v>
      </c>
      <c r="FC1" s="3" t="s">
        <v>671</v>
      </c>
      <c r="FD1" s="3" t="s">
        <v>672</v>
      </c>
      <c r="FE1" s="3" t="s">
        <v>673</v>
      </c>
      <c r="FF1" s="3" t="s">
        <v>674</v>
      </c>
      <c r="FG1" s="3" t="s">
        <v>675</v>
      </c>
      <c r="FH1" s="3" t="s">
        <v>676</v>
      </c>
      <c r="FI1" s="3" t="s">
        <v>677</v>
      </c>
      <c r="FJ1" s="3" t="s">
        <v>678</v>
      </c>
      <c r="FK1" s="3" t="s">
        <v>679</v>
      </c>
      <c r="FL1" s="3" t="s">
        <v>680</v>
      </c>
      <c r="FM1" s="3" t="s">
        <v>681</v>
      </c>
      <c r="FN1" s="3" t="s">
        <v>682</v>
      </c>
      <c r="FO1" s="3" t="s">
        <v>683</v>
      </c>
      <c r="FP1" s="3" t="s">
        <v>684</v>
      </c>
      <c r="FQ1" s="3" t="s">
        <v>685</v>
      </c>
      <c r="FR1" s="3" t="s">
        <v>686</v>
      </c>
      <c r="FS1" s="3" t="s">
        <v>687</v>
      </c>
      <c r="FT1" s="3" t="s">
        <v>688</v>
      </c>
      <c r="FU1" s="3" t="s">
        <v>689</v>
      </c>
      <c r="FV1" s="3" t="s">
        <v>690</v>
      </c>
      <c r="FW1" s="3" t="s">
        <v>691</v>
      </c>
      <c r="FX1" s="3" t="s">
        <v>692</v>
      </c>
      <c r="FY1" s="3" t="s">
        <v>693</v>
      </c>
      <c r="FZ1" s="3" t="s">
        <v>694</v>
      </c>
      <c r="GA1" s="3" t="s">
        <v>695</v>
      </c>
      <c r="GB1" s="3" t="s">
        <v>696</v>
      </c>
      <c r="GC1" s="3" t="s">
        <v>697</v>
      </c>
      <c r="GD1" s="3" t="s">
        <v>698</v>
      </c>
      <c r="GE1" s="3" t="s">
        <v>699</v>
      </c>
      <c r="GF1" s="3" t="s">
        <v>700</v>
      </c>
      <c r="GG1" s="3" t="s">
        <v>701</v>
      </c>
      <c r="GH1" s="3" t="s">
        <v>702</v>
      </c>
      <c r="GI1" s="3" t="s">
        <v>703</v>
      </c>
      <c r="GJ1" s="3" t="s">
        <v>704</v>
      </c>
      <c r="GK1" s="3" t="s">
        <v>705</v>
      </c>
      <c r="GL1" s="3" t="s">
        <v>706</v>
      </c>
      <c r="GM1" s="3" t="s">
        <v>707</v>
      </c>
      <c r="GN1" s="3" t="s">
        <v>708</v>
      </c>
      <c r="GO1" s="3" t="s">
        <v>709</v>
      </c>
      <c r="GP1" s="3" t="s">
        <v>710</v>
      </c>
      <c r="GQ1" s="3" t="s">
        <v>711</v>
      </c>
      <c r="GR1" s="3" t="s">
        <v>712</v>
      </c>
      <c r="GS1" s="3" t="s">
        <v>713</v>
      </c>
      <c r="GT1" s="3" t="s">
        <v>714</v>
      </c>
      <c r="GU1" s="3" t="s">
        <v>715</v>
      </c>
      <c r="GV1" s="3" t="s">
        <v>716</v>
      </c>
      <c r="GW1" s="3" t="s">
        <v>717</v>
      </c>
      <c r="GX1" s="3" t="s">
        <v>718</v>
      </c>
      <c r="GY1" s="3" t="s">
        <v>719</v>
      </c>
      <c r="GZ1" s="3" t="s">
        <v>720</v>
      </c>
      <c r="HA1" s="3" t="s">
        <v>721</v>
      </c>
      <c r="HB1" s="3" t="s">
        <v>722</v>
      </c>
      <c r="HC1" s="3" t="s">
        <v>723</v>
      </c>
      <c r="HD1" s="3" t="s">
        <v>724</v>
      </c>
      <c r="HE1" s="3" t="s">
        <v>725</v>
      </c>
      <c r="HF1" s="3" t="s">
        <v>726</v>
      </c>
      <c r="HG1" s="3" t="s">
        <v>727</v>
      </c>
      <c r="HH1" s="3" t="s">
        <v>728</v>
      </c>
      <c r="HI1" s="3" t="s">
        <v>729</v>
      </c>
      <c r="HJ1" s="3" t="s">
        <v>730</v>
      </c>
      <c r="HK1" s="3" t="s">
        <v>731</v>
      </c>
      <c r="HL1" s="3" t="s">
        <v>732</v>
      </c>
      <c r="HM1" s="3" t="s">
        <v>733</v>
      </c>
      <c r="HN1" s="3" t="s">
        <v>734</v>
      </c>
      <c r="HO1" s="3" t="s">
        <v>735</v>
      </c>
      <c r="HP1" s="3" t="s">
        <v>736</v>
      </c>
      <c r="HQ1" s="3" t="s">
        <v>737</v>
      </c>
      <c r="HR1" s="3" t="s">
        <v>738</v>
      </c>
      <c r="HS1" s="3" t="s">
        <v>739</v>
      </c>
      <c r="HT1" s="3" t="s">
        <v>740</v>
      </c>
      <c r="HU1" s="3" t="s">
        <v>741</v>
      </c>
      <c r="HV1" s="3" t="s">
        <v>742</v>
      </c>
      <c r="HW1" s="3" t="s">
        <v>743</v>
      </c>
      <c r="HX1" s="3" t="s">
        <v>744</v>
      </c>
      <c r="HY1" s="3" t="s">
        <v>745</v>
      </c>
      <c r="HZ1" s="3" t="s">
        <v>746</v>
      </c>
      <c r="IA1" s="3" t="s">
        <v>747</v>
      </c>
      <c r="IB1" s="3" t="s">
        <v>748</v>
      </c>
      <c r="IC1" s="3" t="s">
        <v>749</v>
      </c>
      <c r="ID1" s="3" t="s">
        <v>750</v>
      </c>
      <c r="IE1" s="3" t="s">
        <v>751</v>
      </c>
      <c r="IF1" s="3" t="s">
        <v>752</v>
      </c>
      <c r="IG1" s="3" t="s">
        <v>753</v>
      </c>
      <c r="IH1" s="3" t="s">
        <v>754</v>
      </c>
      <c r="II1" s="3" t="s">
        <v>755</v>
      </c>
      <c r="IJ1" s="3" t="s">
        <v>756</v>
      </c>
      <c r="IK1" s="3" t="s">
        <v>757</v>
      </c>
      <c r="IL1" s="3" t="s">
        <v>758</v>
      </c>
      <c r="IM1" s="3" t="s">
        <v>759</v>
      </c>
      <c r="IN1" s="3" t="s">
        <v>760</v>
      </c>
      <c r="IO1" s="3" t="s">
        <v>761</v>
      </c>
      <c r="IP1" s="3" t="s">
        <v>762</v>
      </c>
      <c r="IQ1" s="3" t="s">
        <v>763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8" t="s">
        <v>313</v>
      </c>
      <c r="N2" s="8" t="s">
        <v>313</v>
      </c>
      <c r="O2" s="8" t="s">
        <v>313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8" t="s">
        <v>313</v>
      </c>
      <c r="DO2" s="8" t="s">
        <v>313</v>
      </c>
      <c r="DP2" s="8" t="s">
        <v>313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8" t="s">
        <v>313</v>
      </c>
      <c r="HP2" s="8" t="s">
        <v>313</v>
      </c>
      <c r="HQ2" s="8" t="s">
        <v>313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314</v>
      </c>
      <c r="N4" s="8" t="s">
        <v>314</v>
      </c>
      <c r="O4" s="8" t="s">
        <v>314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314</v>
      </c>
      <c r="DO4" s="8" t="s">
        <v>314</v>
      </c>
      <c r="DP4" s="8" t="s">
        <v>314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314</v>
      </c>
      <c r="HP4" s="8" t="s">
        <v>314</v>
      </c>
      <c r="HQ4" s="8" t="s">
        <v>314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3037</v>
      </c>
      <c r="C5" s="8" t="s">
        <v>3037</v>
      </c>
      <c r="D5" s="8" t="s">
        <v>3037</v>
      </c>
      <c r="E5" s="8" t="s">
        <v>3037</v>
      </c>
      <c r="F5" s="8" t="s">
        <v>3037</v>
      </c>
      <c r="G5" s="8" t="s">
        <v>3037</v>
      </c>
      <c r="H5" s="8" t="s">
        <v>3037</v>
      </c>
      <c r="I5" s="8" t="s">
        <v>3037</v>
      </c>
      <c r="J5" s="8" t="s">
        <v>3037</v>
      </c>
      <c r="K5" s="8" t="s">
        <v>3037</v>
      </c>
      <c r="L5" s="8" t="s">
        <v>3037</v>
      </c>
      <c r="M5" s="8" t="s">
        <v>3037</v>
      </c>
      <c r="N5" s="8" t="s">
        <v>3037</v>
      </c>
      <c r="O5" s="8" t="s">
        <v>3037</v>
      </c>
      <c r="P5" s="8" t="s">
        <v>3037</v>
      </c>
      <c r="Q5" s="8" t="s">
        <v>3037</v>
      </c>
      <c r="R5" s="8" t="s">
        <v>3037</v>
      </c>
      <c r="S5" s="8" t="s">
        <v>3037</v>
      </c>
      <c r="T5" s="8" t="s">
        <v>3037</v>
      </c>
      <c r="U5" s="8" t="s">
        <v>3037</v>
      </c>
      <c r="V5" s="8" t="s">
        <v>3037</v>
      </c>
      <c r="W5" s="8" t="s">
        <v>3037</v>
      </c>
      <c r="X5" s="8" t="s">
        <v>3037</v>
      </c>
      <c r="Y5" s="8" t="s">
        <v>3037</v>
      </c>
      <c r="Z5" s="8" t="s">
        <v>3037</v>
      </c>
      <c r="AA5" s="8" t="s">
        <v>3037</v>
      </c>
      <c r="AB5" s="8" t="s">
        <v>3037</v>
      </c>
      <c r="AC5" s="8" t="s">
        <v>3037</v>
      </c>
      <c r="AD5" s="8" t="s">
        <v>3037</v>
      </c>
      <c r="AE5" s="8" t="s">
        <v>3037</v>
      </c>
      <c r="AF5" s="8" t="s">
        <v>3037</v>
      </c>
      <c r="AG5" s="8" t="s">
        <v>3037</v>
      </c>
      <c r="AH5" s="8" t="s">
        <v>3037</v>
      </c>
      <c r="AI5" s="8" t="s">
        <v>3037</v>
      </c>
      <c r="AJ5" s="8" t="s">
        <v>3037</v>
      </c>
      <c r="AK5" s="8" t="s">
        <v>3037</v>
      </c>
      <c r="AL5" s="8" t="s">
        <v>3037</v>
      </c>
      <c r="AM5" s="8" t="s">
        <v>3037</v>
      </c>
      <c r="AN5" s="8" t="s">
        <v>3037</v>
      </c>
      <c r="AO5" s="8" t="s">
        <v>3037</v>
      </c>
      <c r="AP5" s="8" t="s">
        <v>3037</v>
      </c>
      <c r="AQ5" s="8" t="s">
        <v>3037</v>
      </c>
      <c r="AR5" s="8" t="s">
        <v>3037</v>
      </c>
      <c r="AS5" s="8" t="s">
        <v>3037</v>
      </c>
      <c r="AT5" s="8" t="s">
        <v>3037</v>
      </c>
      <c r="AU5" s="8" t="s">
        <v>3037</v>
      </c>
      <c r="AV5" s="8" t="s">
        <v>3037</v>
      </c>
      <c r="AW5" s="8" t="s">
        <v>3037</v>
      </c>
      <c r="AX5" s="8" t="s">
        <v>3037</v>
      </c>
      <c r="AY5" s="8" t="s">
        <v>3037</v>
      </c>
      <c r="AZ5" s="8" t="s">
        <v>3037</v>
      </c>
      <c r="BA5" s="8" t="s">
        <v>3037</v>
      </c>
      <c r="BB5" s="8" t="s">
        <v>3037</v>
      </c>
      <c r="BC5" s="8" t="s">
        <v>3037</v>
      </c>
      <c r="BD5" s="8" t="s">
        <v>3037</v>
      </c>
      <c r="BE5" s="8" t="s">
        <v>3037</v>
      </c>
      <c r="BF5" s="8" t="s">
        <v>3037</v>
      </c>
      <c r="BG5" s="8" t="s">
        <v>3037</v>
      </c>
      <c r="BH5" s="8" t="s">
        <v>3037</v>
      </c>
      <c r="BI5" s="8" t="s">
        <v>3037</v>
      </c>
      <c r="BJ5" s="8" t="s">
        <v>3037</v>
      </c>
      <c r="BK5" s="8" t="s">
        <v>3037</v>
      </c>
      <c r="BL5" s="8" t="s">
        <v>3037</v>
      </c>
      <c r="BM5" s="8" t="s">
        <v>3037</v>
      </c>
      <c r="BN5" s="8" t="s">
        <v>3037</v>
      </c>
      <c r="BO5" s="8" t="s">
        <v>3037</v>
      </c>
      <c r="BP5" s="8" t="s">
        <v>3037</v>
      </c>
      <c r="BQ5" s="8" t="s">
        <v>3037</v>
      </c>
      <c r="BR5" s="8" t="s">
        <v>3037</v>
      </c>
      <c r="BS5" s="8" t="s">
        <v>3037</v>
      </c>
      <c r="BT5" s="8" t="s">
        <v>3037</v>
      </c>
      <c r="BU5" s="8" t="s">
        <v>3037</v>
      </c>
      <c r="BV5" s="8" t="s">
        <v>3037</v>
      </c>
      <c r="BW5" s="8" t="s">
        <v>3037</v>
      </c>
      <c r="BX5" s="8" t="s">
        <v>3037</v>
      </c>
      <c r="BY5" s="8" t="s">
        <v>3037</v>
      </c>
      <c r="BZ5" s="8" t="s">
        <v>3037</v>
      </c>
      <c r="CA5" s="8" t="s">
        <v>3037</v>
      </c>
      <c r="CB5" s="8" t="s">
        <v>3037</v>
      </c>
      <c r="CC5" s="8" t="s">
        <v>3037</v>
      </c>
      <c r="CD5" s="8" t="s">
        <v>3037</v>
      </c>
      <c r="CE5" s="8" t="s">
        <v>3037</v>
      </c>
      <c r="CF5" s="8" t="s">
        <v>3037</v>
      </c>
      <c r="CG5" s="8" t="s">
        <v>3037</v>
      </c>
      <c r="CH5" s="8" t="s">
        <v>3037</v>
      </c>
      <c r="CI5" s="8" t="s">
        <v>3037</v>
      </c>
      <c r="CJ5" s="8" t="s">
        <v>3037</v>
      </c>
      <c r="CK5" s="8" t="s">
        <v>3037</v>
      </c>
      <c r="CL5" s="8" t="s">
        <v>3037</v>
      </c>
      <c r="CM5" s="8" t="s">
        <v>3037</v>
      </c>
      <c r="CN5" s="8" t="s">
        <v>3037</v>
      </c>
      <c r="CO5" s="8" t="s">
        <v>3037</v>
      </c>
      <c r="CP5" s="8" t="s">
        <v>3037</v>
      </c>
      <c r="CQ5" s="8" t="s">
        <v>3037</v>
      </c>
      <c r="CR5" s="8" t="s">
        <v>3037</v>
      </c>
      <c r="CS5" s="8" t="s">
        <v>3037</v>
      </c>
      <c r="CT5" s="8" t="s">
        <v>3037</v>
      </c>
      <c r="CU5" s="8" t="s">
        <v>3037</v>
      </c>
      <c r="CV5" s="8" t="s">
        <v>3037</v>
      </c>
      <c r="CW5" s="8" t="s">
        <v>3037</v>
      </c>
      <c r="CX5" s="8" t="s">
        <v>3037</v>
      </c>
      <c r="CY5" s="8" t="s">
        <v>3037</v>
      </c>
      <c r="CZ5" s="8" t="s">
        <v>3037</v>
      </c>
      <c r="DA5" s="8" t="s">
        <v>3037</v>
      </c>
      <c r="DB5" s="8" t="s">
        <v>3037</v>
      </c>
      <c r="DC5" s="8" t="s">
        <v>3037</v>
      </c>
      <c r="DD5" s="8" t="s">
        <v>3037</v>
      </c>
      <c r="DE5" s="8" t="s">
        <v>3037</v>
      </c>
      <c r="DF5" s="8" t="s">
        <v>3037</v>
      </c>
      <c r="DG5" s="8" t="s">
        <v>3037</v>
      </c>
      <c r="DH5" s="8" t="s">
        <v>3037</v>
      </c>
      <c r="DI5" s="8" t="s">
        <v>3037</v>
      </c>
      <c r="DJ5" s="8" t="s">
        <v>3037</v>
      </c>
      <c r="DK5" s="8" t="s">
        <v>3037</v>
      </c>
      <c r="DL5" s="8" t="s">
        <v>3037</v>
      </c>
      <c r="DM5" s="8" t="s">
        <v>3037</v>
      </c>
      <c r="DN5" s="8" t="s">
        <v>3037</v>
      </c>
      <c r="DO5" s="8" t="s">
        <v>3037</v>
      </c>
      <c r="DP5" s="8" t="s">
        <v>3037</v>
      </c>
      <c r="DQ5" s="8" t="s">
        <v>3037</v>
      </c>
      <c r="DR5" s="8" t="s">
        <v>3037</v>
      </c>
      <c r="DS5" s="8" t="s">
        <v>3037</v>
      </c>
      <c r="DT5" s="8" t="s">
        <v>3037</v>
      </c>
      <c r="DU5" s="8" t="s">
        <v>3037</v>
      </c>
      <c r="DV5" s="8" t="s">
        <v>3037</v>
      </c>
      <c r="DW5" s="8" t="s">
        <v>3037</v>
      </c>
      <c r="DX5" s="8" t="s">
        <v>3037</v>
      </c>
      <c r="DY5" s="8" t="s">
        <v>3037</v>
      </c>
      <c r="DZ5" s="8" t="s">
        <v>3037</v>
      </c>
      <c r="EA5" s="8" t="s">
        <v>3037</v>
      </c>
      <c r="EB5" s="8" t="s">
        <v>3037</v>
      </c>
      <c r="EC5" s="8" t="s">
        <v>3037</v>
      </c>
      <c r="ED5" s="8" t="s">
        <v>3037</v>
      </c>
      <c r="EE5" s="8" t="s">
        <v>3037</v>
      </c>
      <c r="EF5" s="8" t="s">
        <v>3037</v>
      </c>
      <c r="EG5" s="8" t="s">
        <v>3037</v>
      </c>
      <c r="EH5" s="8" t="s">
        <v>3037</v>
      </c>
      <c r="EI5" s="8" t="s">
        <v>3037</v>
      </c>
      <c r="EJ5" s="8" t="s">
        <v>3037</v>
      </c>
      <c r="EK5" s="8" t="s">
        <v>3037</v>
      </c>
      <c r="EL5" s="8" t="s">
        <v>3037</v>
      </c>
      <c r="EM5" s="8" t="s">
        <v>3037</v>
      </c>
      <c r="EN5" s="8" t="s">
        <v>3037</v>
      </c>
      <c r="EO5" s="8" t="s">
        <v>3037</v>
      </c>
      <c r="EP5" s="8" t="s">
        <v>3037</v>
      </c>
      <c r="EQ5" s="8" t="s">
        <v>3037</v>
      </c>
      <c r="ER5" s="8" t="s">
        <v>3037</v>
      </c>
      <c r="ES5" s="8" t="s">
        <v>3037</v>
      </c>
      <c r="ET5" s="8" t="s">
        <v>3037</v>
      </c>
      <c r="EU5" s="8" t="s">
        <v>3037</v>
      </c>
      <c r="EV5" s="8" t="s">
        <v>3037</v>
      </c>
      <c r="EW5" s="8" t="s">
        <v>3037</v>
      </c>
      <c r="EX5" s="8" t="s">
        <v>3037</v>
      </c>
      <c r="EY5" s="8" t="s">
        <v>3037</v>
      </c>
      <c r="EZ5" s="8" t="s">
        <v>3037</v>
      </c>
      <c r="FA5" s="8" t="s">
        <v>3037</v>
      </c>
      <c r="FB5" s="8" t="s">
        <v>3037</v>
      </c>
      <c r="FC5" s="8" t="s">
        <v>3037</v>
      </c>
      <c r="FD5" s="8" t="s">
        <v>3037</v>
      </c>
      <c r="FE5" s="8" t="s">
        <v>3037</v>
      </c>
      <c r="FF5" s="8" t="s">
        <v>3037</v>
      </c>
      <c r="FG5" s="8" t="s">
        <v>3037</v>
      </c>
      <c r="FH5" s="8" t="s">
        <v>3037</v>
      </c>
      <c r="FI5" s="8" t="s">
        <v>3037</v>
      </c>
      <c r="FJ5" s="8" t="s">
        <v>3037</v>
      </c>
      <c r="FK5" s="8" t="s">
        <v>3037</v>
      </c>
      <c r="FL5" s="8" t="s">
        <v>3037</v>
      </c>
      <c r="FM5" s="8" t="s">
        <v>3037</v>
      </c>
      <c r="FN5" s="8" t="s">
        <v>3037</v>
      </c>
      <c r="FO5" s="8" t="s">
        <v>3037</v>
      </c>
      <c r="FP5" s="8" t="s">
        <v>3037</v>
      </c>
      <c r="FQ5" s="8" t="s">
        <v>3037</v>
      </c>
      <c r="FR5" s="8" t="s">
        <v>3037</v>
      </c>
      <c r="FS5" s="8" t="s">
        <v>3037</v>
      </c>
      <c r="FT5" s="8" t="s">
        <v>3037</v>
      </c>
      <c r="FU5" s="8" t="s">
        <v>3037</v>
      </c>
      <c r="FV5" s="8" t="s">
        <v>3037</v>
      </c>
      <c r="FW5" s="8" t="s">
        <v>3037</v>
      </c>
      <c r="FX5" s="8" t="s">
        <v>3037</v>
      </c>
      <c r="FY5" s="8" t="s">
        <v>3037</v>
      </c>
      <c r="FZ5" s="8" t="s">
        <v>3037</v>
      </c>
      <c r="GA5" s="8" t="s">
        <v>3037</v>
      </c>
      <c r="GB5" s="8" t="s">
        <v>3037</v>
      </c>
      <c r="GC5" s="8" t="s">
        <v>3037</v>
      </c>
      <c r="GD5" s="8" t="s">
        <v>3037</v>
      </c>
      <c r="GE5" s="8" t="s">
        <v>3037</v>
      </c>
      <c r="GF5" s="8" t="s">
        <v>3037</v>
      </c>
      <c r="GG5" s="8" t="s">
        <v>3037</v>
      </c>
      <c r="GH5" s="8" t="s">
        <v>3037</v>
      </c>
      <c r="GI5" s="8" t="s">
        <v>3037</v>
      </c>
      <c r="GJ5" s="8" t="s">
        <v>3037</v>
      </c>
      <c r="GK5" s="8" t="s">
        <v>3037</v>
      </c>
      <c r="GL5" s="8" t="s">
        <v>3037</v>
      </c>
      <c r="GM5" s="8" t="s">
        <v>3037</v>
      </c>
      <c r="GN5" s="8" t="s">
        <v>3037</v>
      </c>
      <c r="GO5" s="8" t="s">
        <v>3037</v>
      </c>
      <c r="GP5" s="8" t="s">
        <v>3037</v>
      </c>
      <c r="GQ5" s="8" t="s">
        <v>3037</v>
      </c>
      <c r="GR5" s="8" t="s">
        <v>3037</v>
      </c>
      <c r="GS5" s="8" t="s">
        <v>3037</v>
      </c>
      <c r="GT5" s="8" t="s">
        <v>3037</v>
      </c>
      <c r="GU5" s="8" t="s">
        <v>3037</v>
      </c>
      <c r="GV5" s="8" t="s">
        <v>3037</v>
      </c>
      <c r="GW5" s="8" t="s">
        <v>3037</v>
      </c>
      <c r="GX5" s="8" t="s">
        <v>3037</v>
      </c>
      <c r="GY5" s="8" t="s">
        <v>3037</v>
      </c>
      <c r="GZ5" s="8" t="s">
        <v>3037</v>
      </c>
      <c r="HA5" s="8" t="s">
        <v>3037</v>
      </c>
      <c r="HB5" s="8" t="s">
        <v>3037</v>
      </c>
      <c r="HC5" s="8" t="s">
        <v>3037</v>
      </c>
      <c r="HD5" s="8" t="s">
        <v>3037</v>
      </c>
      <c r="HE5" s="8" t="s">
        <v>3037</v>
      </c>
      <c r="HF5" s="8" t="s">
        <v>3037</v>
      </c>
      <c r="HG5" s="8" t="s">
        <v>3037</v>
      </c>
      <c r="HH5" s="8" t="s">
        <v>3037</v>
      </c>
      <c r="HI5" s="8" t="s">
        <v>3037</v>
      </c>
      <c r="HJ5" s="8" t="s">
        <v>3037</v>
      </c>
      <c r="HK5" s="8" t="s">
        <v>3037</v>
      </c>
      <c r="HL5" s="8" t="s">
        <v>3037</v>
      </c>
      <c r="HM5" s="8" t="s">
        <v>3037</v>
      </c>
      <c r="HN5" s="8" t="s">
        <v>3037</v>
      </c>
      <c r="HO5" s="8" t="s">
        <v>3037</v>
      </c>
      <c r="HP5" s="8" t="s">
        <v>3037</v>
      </c>
      <c r="HQ5" s="8" t="s">
        <v>3037</v>
      </c>
      <c r="HR5" s="8" t="s">
        <v>3037</v>
      </c>
      <c r="HS5" s="8" t="s">
        <v>3037</v>
      </c>
      <c r="HT5" s="8" t="s">
        <v>3037</v>
      </c>
      <c r="HU5" s="8" t="s">
        <v>3037</v>
      </c>
      <c r="HV5" s="8" t="s">
        <v>3037</v>
      </c>
      <c r="HW5" s="8" t="s">
        <v>3037</v>
      </c>
      <c r="HX5" s="8" t="s">
        <v>3037</v>
      </c>
      <c r="HY5" s="8" t="s">
        <v>3037</v>
      </c>
      <c r="HZ5" s="8" t="s">
        <v>3037</v>
      </c>
      <c r="IA5" s="8" t="s">
        <v>3037</v>
      </c>
      <c r="IB5" s="8" t="s">
        <v>3037</v>
      </c>
      <c r="IC5" s="8" t="s">
        <v>3037</v>
      </c>
      <c r="ID5" s="8" t="s">
        <v>3037</v>
      </c>
      <c r="IE5" s="8" t="s">
        <v>3037</v>
      </c>
      <c r="IF5" s="8" t="s">
        <v>3037</v>
      </c>
      <c r="IG5" s="8" t="s">
        <v>3037</v>
      </c>
      <c r="IH5" s="8" t="s">
        <v>3037</v>
      </c>
      <c r="II5" s="8" t="s">
        <v>3037</v>
      </c>
      <c r="IJ5" s="8" t="s">
        <v>3037</v>
      </c>
      <c r="IK5" s="8" t="s">
        <v>3037</v>
      </c>
      <c r="IL5" s="8" t="s">
        <v>3037</v>
      </c>
      <c r="IM5" s="8" t="s">
        <v>3037</v>
      </c>
      <c r="IN5" s="8" t="s">
        <v>3037</v>
      </c>
      <c r="IO5" s="8" t="s">
        <v>3037</v>
      </c>
      <c r="IP5" s="8" t="s">
        <v>3037</v>
      </c>
      <c r="IQ5" s="8" t="s">
        <v>3037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764</v>
      </c>
      <c r="C10" s="8" t="s">
        <v>765</v>
      </c>
      <c r="D10" s="8" t="s">
        <v>766</v>
      </c>
      <c r="E10" s="8" t="s">
        <v>767</v>
      </c>
      <c r="F10" s="8" t="s">
        <v>768</v>
      </c>
      <c r="G10" s="8" t="s">
        <v>769</v>
      </c>
      <c r="H10" s="8" t="s">
        <v>770</v>
      </c>
      <c r="I10" s="8" t="s">
        <v>771</v>
      </c>
      <c r="J10" s="8" t="s">
        <v>772</v>
      </c>
      <c r="K10" s="8" t="s">
        <v>773</v>
      </c>
      <c r="L10" s="8" t="s">
        <v>774</v>
      </c>
      <c r="M10" s="8" t="s">
        <v>775</v>
      </c>
      <c r="N10" s="8" t="s">
        <v>776</v>
      </c>
      <c r="O10" s="8" t="s">
        <v>777</v>
      </c>
      <c r="P10" s="8" t="s">
        <v>778</v>
      </c>
      <c r="Q10" s="8" t="s">
        <v>779</v>
      </c>
      <c r="R10" s="8" t="s">
        <v>780</v>
      </c>
      <c r="S10" s="8" t="s">
        <v>781</v>
      </c>
      <c r="T10" s="8" t="s">
        <v>782</v>
      </c>
      <c r="U10" s="8" t="s">
        <v>783</v>
      </c>
      <c r="V10" s="8" t="s">
        <v>784</v>
      </c>
      <c r="W10" s="8" t="s">
        <v>785</v>
      </c>
      <c r="X10" s="8" t="s">
        <v>786</v>
      </c>
      <c r="Y10" s="8" t="s">
        <v>787</v>
      </c>
      <c r="Z10" s="8" t="s">
        <v>788</v>
      </c>
      <c r="AA10" s="8" t="s">
        <v>789</v>
      </c>
      <c r="AB10" s="8" t="s">
        <v>790</v>
      </c>
      <c r="AC10" s="8" t="s">
        <v>791</v>
      </c>
      <c r="AD10" s="8" t="s">
        <v>792</v>
      </c>
      <c r="AE10" s="8" t="s">
        <v>793</v>
      </c>
      <c r="AF10" s="8" t="s">
        <v>794</v>
      </c>
      <c r="AG10" s="8" t="s">
        <v>795</v>
      </c>
      <c r="AH10" s="8" t="s">
        <v>796</v>
      </c>
      <c r="AI10" s="8" t="s">
        <v>797</v>
      </c>
      <c r="AJ10" s="8" t="s">
        <v>798</v>
      </c>
      <c r="AK10" s="8" t="s">
        <v>799</v>
      </c>
      <c r="AL10" s="8" t="s">
        <v>800</v>
      </c>
      <c r="AM10" s="8" t="s">
        <v>801</v>
      </c>
      <c r="AN10" s="8" t="s">
        <v>802</v>
      </c>
      <c r="AO10" s="8" t="s">
        <v>803</v>
      </c>
      <c r="AP10" s="8" t="s">
        <v>804</v>
      </c>
      <c r="AQ10" s="8" t="s">
        <v>805</v>
      </c>
      <c r="AR10" s="8" t="s">
        <v>806</v>
      </c>
      <c r="AS10" s="8" t="s">
        <v>807</v>
      </c>
      <c r="AT10" s="8" t="s">
        <v>808</v>
      </c>
      <c r="AU10" s="8" t="s">
        <v>809</v>
      </c>
      <c r="AV10" s="8" t="s">
        <v>810</v>
      </c>
      <c r="AW10" s="8" t="s">
        <v>811</v>
      </c>
      <c r="AX10" s="8" t="s">
        <v>812</v>
      </c>
      <c r="AY10" s="8" t="s">
        <v>813</v>
      </c>
      <c r="AZ10" s="8" t="s">
        <v>814</v>
      </c>
      <c r="BA10" s="8" t="s">
        <v>815</v>
      </c>
      <c r="BB10" s="8" t="s">
        <v>816</v>
      </c>
      <c r="BC10" s="8" t="s">
        <v>817</v>
      </c>
      <c r="BD10" s="8" t="s">
        <v>818</v>
      </c>
      <c r="BE10" s="8" t="s">
        <v>819</v>
      </c>
      <c r="BF10" s="8" t="s">
        <v>820</v>
      </c>
      <c r="BG10" s="8" t="s">
        <v>821</v>
      </c>
      <c r="BH10" s="8" t="s">
        <v>822</v>
      </c>
      <c r="BI10" s="8" t="s">
        <v>823</v>
      </c>
      <c r="BJ10" s="8" t="s">
        <v>824</v>
      </c>
      <c r="BK10" s="8" t="s">
        <v>825</v>
      </c>
      <c r="BL10" s="8" t="s">
        <v>826</v>
      </c>
      <c r="BM10" s="8" t="s">
        <v>827</v>
      </c>
      <c r="BN10" s="8" t="s">
        <v>828</v>
      </c>
      <c r="BO10" s="8" t="s">
        <v>829</v>
      </c>
      <c r="BP10" s="8" t="s">
        <v>830</v>
      </c>
      <c r="BQ10" s="8" t="s">
        <v>831</v>
      </c>
      <c r="BR10" s="8" t="s">
        <v>832</v>
      </c>
      <c r="BS10" s="8" t="s">
        <v>833</v>
      </c>
      <c r="BT10" s="8" t="s">
        <v>834</v>
      </c>
      <c r="BU10" s="8" t="s">
        <v>835</v>
      </c>
      <c r="BV10" s="8" t="s">
        <v>836</v>
      </c>
      <c r="BW10" s="8" t="s">
        <v>837</v>
      </c>
      <c r="BX10" s="8" t="s">
        <v>838</v>
      </c>
      <c r="BY10" s="8" t="s">
        <v>839</v>
      </c>
      <c r="BZ10" s="8" t="s">
        <v>840</v>
      </c>
      <c r="CA10" s="8" t="s">
        <v>841</v>
      </c>
      <c r="CB10" s="8" t="s">
        <v>842</v>
      </c>
      <c r="CC10" s="8" t="s">
        <v>843</v>
      </c>
      <c r="CD10" s="8" t="s">
        <v>844</v>
      </c>
      <c r="CE10" s="8" t="s">
        <v>845</v>
      </c>
      <c r="CF10" s="8" t="s">
        <v>846</v>
      </c>
      <c r="CG10" s="8" t="s">
        <v>847</v>
      </c>
      <c r="CH10" s="8" t="s">
        <v>848</v>
      </c>
      <c r="CI10" s="8" t="s">
        <v>849</v>
      </c>
      <c r="CJ10" s="8" t="s">
        <v>850</v>
      </c>
      <c r="CK10" s="8" t="s">
        <v>851</v>
      </c>
      <c r="CL10" s="8" t="s">
        <v>852</v>
      </c>
      <c r="CM10" s="8" t="s">
        <v>853</v>
      </c>
      <c r="CN10" s="8" t="s">
        <v>854</v>
      </c>
      <c r="CO10" s="8" t="s">
        <v>855</v>
      </c>
      <c r="CP10" s="8" t="s">
        <v>856</v>
      </c>
      <c r="CQ10" s="8" t="s">
        <v>857</v>
      </c>
      <c r="CR10" s="8" t="s">
        <v>858</v>
      </c>
      <c r="CS10" s="8" t="s">
        <v>859</v>
      </c>
      <c r="CT10" s="8" t="s">
        <v>860</v>
      </c>
      <c r="CU10" s="8" t="s">
        <v>861</v>
      </c>
      <c r="CV10" s="8" t="s">
        <v>862</v>
      </c>
      <c r="CW10" s="8" t="s">
        <v>863</v>
      </c>
      <c r="CX10" s="8" t="s">
        <v>864</v>
      </c>
      <c r="CY10" s="8" t="s">
        <v>865</v>
      </c>
      <c r="CZ10" s="8" t="s">
        <v>866</v>
      </c>
      <c r="DA10" s="8" t="s">
        <v>867</v>
      </c>
      <c r="DB10" s="8" t="s">
        <v>868</v>
      </c>
      <c r="DC10" s="8" t="s">
        <v>869</v>
      </c>
      <c r="DD10" s="8" t="s">
        <v>870</v>
      </c>
      <c r="DE10" s="8" t="s">
        <v>871</v>
      </c>
      <c r="DF10" s="8" t="s">
        <v>872</v>
      </c>
      <c r="DG10" s="8" t="s">
        <v>873</v>
      </c>
      <c r="DH10" s="8" t="s">
        <v>874</v>
      </c>
      <c r="DI10" s="8" t="s">
        <v>875</v>
      </c>
      <c r="DJ10" s="8" t="s">
        <v>876</v>
      </c>
      <c r="DK10" s="8" t="s">
        <v>877</v>
      </c>
      <c r="DL10" s="8" t="s">
        <v>878</v>
      </c>
      <c r="DM10" s="8" t="s">
        <v>879</v>
      </c>
      <c r="DN10" s="8" t="s">
        <v>880</v>
      </c>
      <c r="DO10" s="8" t="s">
        <v>881</v>
      </c>
      <c r="DP10" s="8" t="s">
        <v>882</v>
      </c>
      <c r="DQ10" s="8" t="s">
        <v>883</v>
      </c>
      <c r="DR10" s="8" t="s">
        <v>884</v>
      </c>
      <c r="DS10" s="8" t="s">
        <v>885</v>
      </c>
      <c r="DT10" s="8" t="s">
        <v>886</v>
      </c>
      <c r="DU10" s="8" t="s">
        <v>887</v>
      </c>
      <c r="DV10" s="8" t="s">
        <v>888</v>
      </c>
      <c r="DW10" s="8" t="s">
        <v>889</v>
      </c>
      <c r="DX10" s="8" t="s">
        <v>890</v>
      </c>
      <c r="DY10" s="8" t="s">
        <v>891</v>
      </c>
      <c r="DZ10" s="8" t="s">
        <v>892</v>
      </c>
      <c r="EA10" s="8" t="s">
        <v>893</v>
      </c>
      <c r="EB10" s="8" t="s">
        <v>894</v>
      </c>
      <c r="EC10" s="8" t="s">
        <v>895</v>
      </c>
      <c r="ED10" s="8" t="s">
        <v>896</v>
      </c>
      <c r="EE10" s="8" t="s">
        <v>897</v>
      </c>
      <c r="EF10" s="8" t="s">
        <v>898</v>
      </c>
      <c r="EG10" s="8" t="s">
        <v>899</v>
      </c>
      <c r="EH10" s="8" t="s">
        <v>900</v>
      </c>
      <c r="EI10" s="8" t="s">
        <v>901</v>
      </c>
      <c r="EJ10" s="8" t="s">
        <v>902</v>
      </c>
      <c r="EK10" s="8" t="s">
        <v>903</v>
      </c>
      <c r="EL10" s="8" t="s">
        <v>904</v>
      </c>
      <c r="EM10" s="8" t="s">
        <v>905</v>
      </c>
      <c r="EN10" s="8" t="s">
        <v>906</v>
      </c>
      <c r="EO10" s="8" t="s">
        <v>907</v>
      </c>
      <c r="EP10" s="8" t="s">
        <v>908</v>
      </c>
      <c r="EQ10" s="8" t="s">
        <v>909</v>
      </c>
      <c r="ER10" s="8" t="s">
        <v>910</v>
      </c>
      <c r="ES10" s="8" t="s">
        <v>911</v>
      </c>
      <c r="ET10" s="8" t="s">
        <v>912</v>
      </c>
      <c r="EU10" s="8" t="s">
        <v>913</v>
      </c>
      <c r="EV10" s="8" t="s">
        <v>914</v>
      </c>
      <c r="EW10" s="8" t="s">
        <v>915</v>
      </c>
      <c r="EX10" s="8" t="s">
        <v>916</v>
      </c>
      <c r="EY10" s="8" t="s">
        <v>917</v>
      </c>
      <c r="EZ10" s="8" t="s">
        <v>918</v>
      </c>
      <c r="FA10" s="8" t="s">
        <v>919</v>
      </c>
      <c r="FB10" s="8" t="s">
        <v>920</v>
      </c>
      <c r="FC10" s="8" t="s">
        <v>921</v>
      </c>
      <c r="FD10" s="8" t="s">
        <v>922</v>
      </c>
      <c r="FE10" s="8" t="s">
        <v>923</v>
      </c>
      <c r="FF10" s="8" t="s">
        <v>924</v>
      </c>
      <c r="FG10" s="8" t="s">
        <v>925</v>
      </c>
      <c r="FH10" s="8" t="s">
        <v>926</v>
      </c>
      <c r="FI10" s="8" t="s">
        <v>927</v>
      </c>
      <c r="FJ10" s="8" t="s">
        <v>928</v>
      </c>
      <c r="FK10" s="8" t="s">
        <v>929</v>
      </c>
      <c r="FL10" s="8" t="s">
        <v>930</v>
      </c>
      <c r="FM10" s="8" t="s">
        <v>931</v>
      </c>
      <c r="FN10" s="8" t="s">
        <v>932</v>
      </c>
      <c r="FO10" s="8" t="s">
        <v>933</v>
      </c>
      <c r="FP10" s="8" t="s">
        <v>934</v>
      </c>
      <c r="FQ10" s="8" t="s">
        <v>935</v>
      </c>
      <c r="FR10" s="8" t="s">
        <v>936</v>
      </c>
      <c r="FS10" s="8" t="s">
        <v>937</v>
      </c>
      <c r="FT10" s="8" t="s">
        <v>938</v>
      </c>
      <c r="FU10" s="8" t="s">
        <v>939</v>
      </c>
      <c r="FV10" s="8" t="s">
        <v>940</v>
      </c>
      <c r="FW10" s="8" t="s">
        <v>941</v>
      </c>
      <c r="FX10" s="8" t="s">
        <v>942</v>
      </c>
      <c r="FY10" s="8" t="s">
        <v>943</v>
      </c>
      <c r="FZ10" s="8" t="s">
        <v>944</v>
      </c>
      <c r="GA10" s="8" t="s">
        <v>945</v>
      </c>
      <c r="GB10" s="8" t="s">
        <v>946</v>
      </c>
      <c r="GC10" s="8" t="s">
        <v>947</v>
      </c>
      <c r="GD10" s="8" t="s">
        <v>948</v>
      </c>
      <c r="GE10" s="8" t="s">
        <v>949</v>
      </c>
      <c r="GF10" s="8" t="s">
        <v>950</v>
      </c>
      <c r="GG10" s="8" t="s">
        <v>951</v>
      </c>
      <c r="GH10" s="8" t="s">
        <v>952</v>
      </c>
      <c r="GI10" s="8" t="s">
        <v>953</v>
      </c>
      <c r="GJ10" s="8" t="s">
        <v>954</v>
      </c>
      <c r="GK10" s="8" t="s">
        <v>955</v>
      </c>
      <c r="GL10" s="8" t="s">
        <v>956</v>
      </c>
      <c r="GM10" s="8" t="s">
        <v>957</v>
      </c>
      <c r="GN10" s="8" t="s">
        <v>958</v>
      </c>
      <c r="GO10" s="8" t="s">
        <v>959</v>
      </c>
      <c r="GP10" s="8" t="s">
        <v>960</v>
      </c>
      <c r="GQ10" s="8" t="s">
        <v>961</v>
      </c>
      <c r="GR10" s="8" t="s">
        <v>962</v>
      </c>
      <c r="GS10" s="8" t="s">
        <v>963</v>
      </c>
      <c r="GT10" s="8" t="s">
        <v>964</v>
      </c>
      <c r="GU10" s="8" t="s">
        <v>965</v>
      </c>
      <c r="GV10" s="8" t="s">
        <v>966</v>
      </c>
      <c r="GW10" s="8" t="s">
        <v>967</v>
      </c>
      <c r="GX10" s="8" t="s">
        <v>968</v>
      </c>
      <c r="GY10" s="8" t="s">
        <v>969</v>
      </c>
      <c r="GZ10" s="8" t="s">
        <v>970</v>
      </c>
      <c r="HA10" s="8" t="s">
        <v>971</v>
      </c>
      <c r="HB10" s="8" t="s">
        <v>972</v>
      </c>
      <c r="HC10" s="8" t="s">
        <v>973</v>
      </c>
      <c r="HD10" s="8" t="s">
        <v>974</v>
      </c>
      <c r="HE10" s="8" t="s">
        <v>975</v>
      </c>
      <c r="HF10" s="8" t="s">
        <v>976</v>
      </c>
      <c r="HG10" s="8" t="s">
        <v>977</v>
      </c>
      <c r="HH10" s="8" t="s">
        <v>978</v>
      </c>
      <c r="HI10" s="8" t="s">
        <v>979</v>
      </c>
      <c r="HJ10" s="8" t="s">
        <v>980</v>
      </c>
      <c r="HK10" s="8" t="s">
        <v>981</v>
      </c>
      <c r="HL10" s="8" t="s">
        <v>982</v>
      </c>
      <c r="HM10" s="8" t="s">
        <v>983</v>
      </c>
      <c r="HN10" s="8" t="s">
        <v>984</v>
      </c>
      <c r="HO10" s="8" t="s">
        <v>985</v>
      </c>
      <c r="HP10" s="8" t="s">
        <v>986</v>
      </c>
      <c r="HQ10" s="8" t="s">
        <v>987</v>
      </c>
      <c r="HR10" s="8" t="s">
        <v>988</v>
      </c>
      <c r="HS10" s="8" t="s">
        <v>989</v>
      </c>
      <c r="HT10" s="8" t="s">
        <v>990</v>
      </c>
      <c r="HU10" s="8" t="s">
        <v>991</v>
      </c>
      <c r="HV10" s="8" t="s">
        <v>992</v>
      </c>
      <c r="HW10" s="8" t="s">
        <v>993</v>
      </c>
      <c r="HX10" s="8" t="s">
        <v>994</v>
      </c>
      <c r="HY10" s="8" t="s">
        <v>995</v>
      </c>
      <c r="HZ10" s="8" t="s">
        <v>996</v>
      </c>
      <c r="IA10" s="8" t="s">
        <v>997</v>
      </c>
      <c r="IB10" s="8" t="s">
        <v>998</v>
      </c>
      <c r="IC10" s="8" t="s">
        <v>999</v>
      </c>
      <c r="ID10" s="8" t="s">
        <v>1000</v>
      </c>
      <c r="IE10" s="8" t="s">
        <v>1001</v>
      </c>
      <c r="IF10" s="8" t="s">
        <v>1002</v>
      </c>
      <c r="IG10" s="8" t="s">
        <v>1003</v>
      </c>
      <c r="IH10" s="8" t="s">
        <v>1004</v>
      </c>
      <c r="II10" s="8" t="s">
        <v>1005</v>
      </c>
      <c r="IJ10" s="8" t="s">
        <v>1006</v>
      </c>
      <c r="IK10" s="8" t="s">
        <v>1007</v>
      </c>
      <c r="IL10" s="8" t="s">
        <v>1008</v>
      </c>
      <c r="IM10" s="8" t="s">
        <v>1009</v>
      </c>
      <c r="IN10" s="8" t="s">
        <v>1010</v>
      </c>
      <c r="IO10" s="8" t="s">
        <v>1011</v>
      </c>
      <c r="IP10" s="8" t="s">
        <v>1012</v>
      </c>
      <c r="IQ10" s="8" t="s">
        <v>1013</v>
      </c>
    </row>
    <row r="11" spans="1:251">
      <c r="A11" s="10">
        <v>42036</v>
      </c>
      <c r="B11" s="9">
        <v>1.115</v>
      </c>
      <c r="C11" s="9">
        <v>0.18099999999999999</v>
      </c>
      <c r="D11" s="9">
        <v>0</v>
      </c>
      <c r="E11" s="9">
        <v>0</v>
      </c>
      <c r="F11" s="9">
        <v>0</v>
      </c>
      <c r="G11" s="9">
        <v>232.869</v>
      </c>
      <c r="H11" s="9">
        <v>110.646</v>
      </c>
      <c r="I11" s="9">
        <v>122.223</v>
      </c>
      <c r="J11" s="9">
        <v>1596.943</v>
      </c>
      <c r="K11" s="9">
        <v>824.58199999999999</v>
      </c>
      <c r="L11" s="9">
        <v>772.36099999999999</v>
      </c>
      <c r="M11" s="9">
        <v>12.726000000000001</v>
      </c>
      <c r="N11" s="9">
        <v>11.831</v>
      </c>
      <c r="O11" s="9">
        <v>13.663</v>
      </c>
      <c r="P11" s="9">
        <v>3112.3409999999999</v>
      </c>
      <c r="Q11" s="9">
        <v>1590.2159999999999</v>
      </c>
      <c r="R11" s="9">
        <v>1522.125</v>
      </c>
      <c r="S11" s="9">
        <v>694.73500000000001</v>
      </c>
      <c r="T11" s="9">
        <v>344.15300000000002</v>
      </c>
      <c r="U11" s="9">
        <v>350.58199999999999</v>
      </c>
      <c r="V11" s="9">
        <v>438.50900000000001</v>
      </c>
      <c r="W11" s="9">
        <v>208.922</v>
      </c>
      <c r="X11" s="9">
        <v>229.58699999999999</v>
      </c>
      <c r="Y11" s="9">
        <v>324.20999999999998</v>
      </c>
      <c r="Z11" s="9">
        <v>162.01400000000001</v>
      </c>
      <c r="AA11" s="9">
        <v>162.196</v>
      </c>
      <c r="AB11" s="9">
        <v>114.29900000000001</v>
      </c>
      <c r="AC11" s="9">
        <v>46.908000000000001</v>
      </c>
      <c r="AD11" s="9">
        <v>67.391000000000005</v>
      </c>
      <c r="AE11" s="9">
        <v>100.803</v>
      </c>
      <c r="AF11" s="9">
        <v>45.908999999999999</v>
      </c>
      <c r="AG11" s="9">
        <v>54.893999999999998</v>
      </c>
      <c r="AH11" s="9">
        <v>109.29600000000001</v>
      </c>
      <c r="AI11" s="9">
        <v>63.417999999999999</v>
      </c>
      <c r="AJ11" s="9">
        <v>45.878</v>
      </c>
      <c r="AK11" s="9">
        <v>146.93</v>
      </c>
      <c r="AL11" s="9">
        <v>71.813000000000002</v>
      </c>
      <c r="AM11" s="9">
        <v>75.117000000000004</v>
      </c>
      <c r="AN11" s="9">
        <v>314.24900000000002</v>
      </c>
      <c r="AO11" s="9">
        <v>147.42099999999999</v>
      </c>
      <c r="AP11" s="9">
        <v>166.828</v>
      </c>
      <c r="AQ11" s="9">
        <v>173.62</v>
      </c>
      <c r="AR11" s="9">
        <v>77.45</v>
      </c>
      <c r="AS11" s="9">
        <v>96.17</v>
      </c>
      <c r="AT11" s="9">
        <v>26.872</v>
      </c>
      <c r="AU11" s="9">
        <v>7.7469999999999999</v>
      </c>
      <c r="AV11" s="9">
        <v>19.125</v>
      </c>
      <c r="AW11" s="9">
        <v>140.62899999999999</v>
      </c>
      <c r="AX11" s="9">
        <v>69.971000000000004</v>
      </c>
      <c r="AY11" s="9">
        <v>70.658000000000001</v>
      </c>
      <c r="AZ11" s="9">
        <v>174.846</v>
      </c>
      <c r="BA11" s="9">
        <v>98.456000000000003</v>
      </c>
      <c r="BB11" s="9">
        <v>76.39</v>
      </c>
      <c r="BC11" s="9">
        <v>69.549000000000007</v>
      </c>
      <c r="BD11" s="9">
        <v>40.411000000000001</v>
      </c>
      <c r="BE11" s="9">
        <v>29.138000000000002</v>
      </c>
      <c r="BF11" s="9">
        <v>59.249000000000002</v>
      </c>
      <c r="BG11" s="9">
        <v>33.195999999999998</v>
      </c>
      <c r="BH11" s="9">
        <v>26.053999999999998</v>
      </c>
      <c r="BI11" s="9">
        <v>18.55</v>
      </c>
      <c r="BJ11" s="9">
        <v>10.154</v>
      </c>
      <c r="BK11" s="9">
        <v>8.3960000000000008</v>
      </c>
      <c r="BL11" s="9">
        <v>115.59699999999999</v>
      </c>
      <c r="BM11" s="9">
        <v>65.260000000000005</v>
      </c>
      <c r="BN11" s="9">
        <v>50.337000000000003</v>
      </c>
      <c r="BO11" s="9">
        <v>5281.0119999999997</v>
      </c>
      <c r="BP11" s="9">
        <v>2887.558</v>
      </c>
      <c r="BQ11" s="9">
        <v>2393.4540000000002</v>
      </c>
      <c r="BR11" s="9">
        <v>1003.866</v>
      </c>
      <c r="BS11" s="9">
        <v>540.57899999999995</v>
      </c>
      <c r="BT11" s="9">
        <v>463.28699999999998</v>
      </c>
      <c r="BU11" s="9">
        <v>257.887</v>
      </c>
      <c r="BV11" s="9">
        <v>139.94399999999999</v>
      </c>
      <c r="BW11" s="9">
        <v>117.943</v>
      </c>
      <c r="BX11" s="9">
        <v>295.38799999999998</v>
      </c>
      <c r="BY11" s="9">
        <v>152.333</v>
      </c>
      <c r="BZ11" s="9">
        <v>143.05500000000001</v>
      </c>
      <c r="CA11" s="9">
        <v>450.59100000000001</v>
      </c>
      <c r="CB11" s="9">
        <v>248.30099999999999</v>
      </c>
      <c r="CC11" s="9">
        <v>202.28899999999999</v>
      </c>
      <c r="CD11" s="9">
        <v>4277.1459999999997</v>
      </c>
      <c r="CE11" s="9">
        <v>2346.9789999999998</v>
      </c>
      <c r="CF11" s="9">
        <v>1930.1669999999999</v>
      </c>
      <c r="CG11" s="9">
        <v>2130.8240000000001</v>
      </c>
      <c r="CH11" s="9">
        <v>1142.8</v>
      </c>
      <c r="CI11" s="9">
        <v>988.024</v>
      </c>
      <c r="CJ11" s="9">
        <v>565.87699999999995</v>
      </c>
      <c r="CK11" s="9">
        <v>297.084</v>
      </c>
      <c r="CL11" s="9">
        <v>268.79300000000001</v>
      </c>
      <c r="CM11" s="9">
        <v>616.99099999999999</v>
      </c>
      <c r="CN11" s="9">
        <v>328.09699999999998</v>
      </c>
      <c r="CO11" s="9">
        <v>288.89400000000001</v>
      </c>
      <c r="CP11" s="9">
        <v>947.95699999999999</v>
      </c>
      <c r="CQ11" s="9">
        <v>517.61900000000003</v>
      </c>
      <c r="CR11" s="9">
        <v>430.33699999999999</v>
      </c>
      <c r="CS11" s="9">
        <v>2146.3220000000001</v>
      </c>
      <c r="CT11" s="9">
        <v>1204.1790000000001</v>
      </c>
      <c r="CU11" s="9">
        <v>942.14300000000003</v>
      </c>
      <c r="CV11" s="9">
        <v>1252.0429999999999</v>
      </c>
      <c r="CW11" s="9">
        <v>684.81299999999999</v>
      </c>
      <c r="CX11" s="9">
        <v>567.22900000000004</v>
      </c>
      <c r="CY11" s="9">
        <v>894.279</v>
      </c>
      <c r="CZ11" s="9">
        <v>519.36500000000001</v>
      </c>
      <c r="DA11" s="9">
        <v>374.91300000000001</v>
      </c>
      <c r="DB11" s="9">
        <v>739.11900000000003</v>
      </c>
      <c r="DC11" s="9">
        <v>425.697</v>
      </c>
      <c r="DD11" s="9">
        <v>313.42200000000003</v>
      </c>
      <c r="DE11" s="9">
        <v>155.16</v>
      </c>
      <c r="DF11" s="9">
        <v>93.668999999999997</v>
      </c>
      <c r="DG11" s="9">
        <v>61.491</v>
      </c>
      <c r="DH11" s="9">
        <v>493.82299999999998</v>
      </c>
      <c r="DI11" s="9">
        <v>301.82400000000001</v>
      </c>
      <c r="DJ11" s="9">
        <v>191.999</v>
      </c>
      <c r="DK11" s="9">
        <v>4787.1890000000003</v>
      </c>
      <c r="DL11" s="9">
        <v>2585.7339999999999</v>
      </c>
      <c r="DM11" s="9">
        <v>2201.4549999999999</v>
      </c>
      <c r="DN11" s="9">
        <v>9.3510000000000009</v>
      </c>
      <c r="DO11" s="9">
        <v>10.452999999999999</v>
      </c>
      <c r="DP11" s="9">
        <v>8.0220000000000002</v>
      </c>
      <c r="DQ11" s="9">
        <v>6634.5370000000003</v>
      </c>
      <c r="DR11" s="9">
        <v>3296.2179999999998</v>
      </c>
      <c r="DS11" s="9">
        <v>3338.319</v>
      </c>
      <c r="DT11" s="9">
        <v>1330.019</v>
      </c>
      <c r="DU11" s="9">
        <v>681.87800000000004</v>
      </c>
      <c r="DV11" s="9">
        <v>648.14099999999996</v>
      </c>
      <c r="DW11" s="9">
        <v>989.35699999999997</v>
      </c>
      <c r="DX11" s="9">
        <v>541.06299999999999</v>
      </c>
      <c r="DY11" s="9">
        <v>448.29399999999998</v>
      </c>
      <c r="DZ11" s="9">
        <v>711.53300000000002</v>
      </c>
      <c r="EA11" s="9">
        <v>409.40100000000001</v>
      </c>
      <c r="EB11" s="9">
        <v>302.13099999999997</v>
      </c>
      <c r="EC11" s="9">
        <v>277.82400000000001</v>
      </c>
      <c r="ED11" s="9">
        <v>131.661</v>
      </c>
      <c r="EE11" s="9">
        <v>146.16300000000001</v>
      </c>
      <c r="EF11" s="9">
        <v>101.899</v>
      </c>
      <c r="EG11" s="9">
        <v>39.985999999999997</v>
      </c>
      <c r="EH11" s="9">
        <v>61.912999999999997</v>
      </c>
      <c r="EI11" s="9">
        <v>143.226</v>
      </c>
      <c r="EJ11" s="9">
        <v>86.459000000000003</v>
      </c>
      <c r="EK11" s="9">
        <v>56.768000000000001</v>
      </c>
      <c r="EL11" s="9">
        <v>197.43600000000001</v>
      </c>
      <c r="EM11" s="9">
        <v>54.356999999999999</v>
      </c>
      <c r="EN11" s="9">
        <v>143.07900000000001</v>
      </c>
      <c r="EO11" s="9">
        <v>549.71100000000001</v>
      </c>
      <c r="EP11" s="9">
        <v>274.76</v>
      </c>
      <c r="EQ11" s="9">
        <v>274.95100000000002</v>
      </c>
      <c r="ER11" s="9">
        <v>357.262</v>
      </c>
      <c r="ES11" s="9">
        <v>213.67699999999999</v>
      </c>
      <c r="ET11" s="9">
        <v>143.58600000000001</v>
      </c>
      <c r="EU11" s="9">
        <v>22.384</v>
      </c>
      <c r="EV11" s="9">
        <v>10.675000000000001</v>
      </c>
      <c r="EW11" s="9">
        <v>11.709</v>
      </c>
      <c r="EX11" s="9">
        <v>192.44900000000001</v>
      </c>
      <c r="EY11" s="9">
        <v>61.082999999999998</v>
      </c>
      <c r="EZ11" s="9">
        <v>131.36500000000001</v>
      </c>
      <c r="FA11" s="9">
        <v>284.774</v>
      </c>
      <c r="FB11" s="9">
        <v>167.87899999999999</v>
      </c>
      <c r="FC11" s="9">
        <v>116.895</v>
      </c>
      <c r="FD11" s="9">
        <v>148.82300000000001</v>
      </c>
      <c r="FE11" s="9">
        <v>96.515000000000001</v>
      </c>
      <c r="FF11" s="9">
        <v>52.308</v>
      </c>
      <c r="FG11" s="9">
        <v>136.56100000000001</v>
      </c>
      <c r="FH11" s="9">
        <v>88.147000000000006</v>
      </c>
      <c r="FI11" s="9">
        <v>48.414000000000001</v>
      </c>
      <c r="FJ11" s="9">
        <v>17.364000000000001</v>
      </c>
      <c r="FK11" s="9">
        <v>5.0860000000000003</v>
      </c>
      <c r="FL11" s="9">
        <v>12.279</v>
      </c>
      <c r="FM11" s="9">
        <v>148.214</v>
      </c>
      <c r="FN11" s="9">
        <v>79.731999999999999</v>
      </c>
      <c r="FO11" s="9">
        <v>68.481999999999999</v>
      </c>
      <c r="FP11" s="9">
        <v>4116.2719999999999</v>
      </c>
      <c r="FQ11" s="9">
        <v>2197.5520000000001</v>
      </c>
      <c r="FR11" s="9">
        <v>1918.72</v>
      </c>
      <c r="FS11" s="9">
        <v>405.36099999999999</v>
      </c>
      <c r="FT11" s="9">
        <v>221.89400000000001</v>
      </c>
      <c r="FU11" s="9">
        <v>183.46700000000001</v>
      </c>
      <c r="FV11" s="9">
        <v>114.20399999999999</v>
      </c>
      <c r="FW11" s="9">
        <v>66.242000000000004</v>
      </c>
      <c r="FX11" s="9">
        <v>47.962000000000003</v>
      </c>
      <c r="FY11" s="9">
        <v>119.57599999999999</v>
      </c>
      <c r="FZ11" s="9">
        <v>68.341999999999999</v>
      </c>
      <c r="GA11" s="9">
        <v>51.232999999999997</v>
      </c>
      <c r="GB11" s="9">
        <v>171.58199999999999</v>
      </c>
      <c r="GC11" s="9">
        <v>87.31</v>
      </c>
      <c r="GD11" s="9">
        <v>84.271000000000001</v>
      </c>
      <c r="GE11" s="9">
        <v>3710.9110000000001</v>
      </c>
      <c r="GF11" s="9">
        <v>1975.6579999999999</v>
      </c>
      <c r="GG11" s="9">
        <v>1735.2529999999999</v>
      </c>
      <c r="GH11" s="9">
        <v>976.64499999999998</v>
      </c>
      <c r="GI11" s="9">
        <v>505.09500000000003</v>
      </c>
      <c r="GJ11" s="9">
        <v>471.55</v>
      </c>
      <c r="GK11" s="9">
        <v>217.124</v>
      </c>
      <c r="GL11" s="9">
        <v>116.568</v>
      </c>
      <c r="GM11" s="9">
        <v>100.556</v>
      </c>
      <c r="GN11" s="9">
        <v>283.33600000000001</v>
      </c>
      <c r="GO11" s="9">
        <v>140.12100000000001</v>
      </c>
      <c r="GP11" s="9">
        <v>143.215</v>
      </c>
      <c r="GQ11" s="9">
        <v>476.185</v>
      </c>
      <c r="GR11" s="9">
        <v>248.40600000000001</v>
      </c>
      <c r="GS11" s="9">
        <v>227.779</v>
      </c>
      <c r="GT11" s="9">
        <v>2734.2660000000001</v>
      </c>
      <c r="GU11" s="9">
        <v>1470.5630000000001</v>
      </c>
      <c r="GV11" s="9">
        <v>1263.703</v>
      </c>
      <c r="GW11" s="9">
        <v>872.54100000000005</v>
      </c>
      <c r="GX11" s="9">
        <v>412.96199999999999</v>
      </c>
      <c r="GY11" s="9">
        <v>459.57900000000001</v>
      </c>
      <c r="GZ11" s="9">
        <v>1861.7249999999999</v>
      </c>
      <c r="HA11" s="9">
        <v>1057.6010000000001</v>
      </c>
      <c r="HB11" s="9">
        <v>804.12400000000002</v>
      </c>
      <c r="HC11" s="9">
        <v>968.74599999999998</v>
      </c>
      <c r="HD11" s="9">
        <v>514.60199999999998</v>
      </c>
      <c r="HE11" s="9">
        <v>454.14400000000001</v>
      </c>
      <c r="HF11" s="9">
        <v>892.97900000000004</v>
      </c>
      <c r="HG11" s="9">
        <v>542.99900000000002</v>
      </c>
      <c r="HH11" s="9">
        <v>349.98</v>
      </c>
      <c r="HI11" s="9">
        <v>190.00299999999999</v>
      </c>
      <c r="HJ11" s="9">
        <v>113.107</v>
      </c>
      <c r="HK11" s="9">
        <v>76.896000000000001</v>
      </c>
      <c r="HL11" s="9">
        <v>3926.2689999999998</v>
      </c>
      <c r="HM11" s="9">
        <v>2084.4450000000002</v>
      </c>
      <c r="HN11" s="9">
        <v>1841.8240000000001</v>
      </c>
      <c r="HO11" s="9">
        <v>4.6159999999999997</v>
      </c>
      <c r="HP11" s="9">
        <v>5.1470000000000002</v>
      </c>
      <c r="HQ11" s="9">
        <v>4.008</v>
      </c>
      <c r="HR11" s="9">
        <v>5781.2120000000004</v>
      </c>
      <c r="HS11" s="9">
        <v>2838.7310000000002</v>
      </c>
      <c r="HT11" s="9">
        <v>2942.4810000000002</v>
      </c>
      <c r="HU11" s="9">
        <v>821.86</v>
      </c>
      <c r="HV11" s="9">
        <v>407.76600000000002</v>
      </c>
      <c r="HW11" s="9">
        <v>414.09399999999999</v>
      </c>
      <c r="HX11" s="9">
        <v>589.45299999999997</v>
      </c>
      <c r="HY11" s="9">
        <v>298.32299999999998</v>
      </c>
      <c r="HZ11" s="9">
        <v>291.13</v>
      </c>
      <c r="IA11" s="9">
        <v>344.90499999999997</v>
      </c>
      <c r="IB11" s="9">
        <v>193.81299999999999</v>
      </c>
      <c r="IC11" s="9">
        <v>151.09299999999999</v>
      </c>
      <c r="ID11" s="9">
        <v>244.548</v>
      </c>
      <c r="IE11" s="9">
        <v>104.511</v>
      </c>
      <c r="IF11" s="9">
        <v>140.03700000000001</v>
      </c>
      <c r="IG11" s="9">
        <v>81.727999999999994</v>
      </c>
      <c r="IH11" s="9">
        <v>30.100999999999999</v>
      </c>
      <c r="II11" s="9">
        <v>51.627000000000002</v>
      </c>
      <c r="IJ11" s="9">
        <v>71.909000000000006</v>
      </c>
      <c r="IK11" s="9">
        <v>43.101999999999997</v>
      </c>
      <c r="IL11" s="9">
        <v>28.806999999999999</v>
      </c>
      <c r="IM11" s="9">
        <v>160.49799999999999</v>
      </c>
      <c r="IN11" s="9">
        <v>66.340999999999994</v>
      </c>
      <c r="IO11" s="9">
        <v>94.156999999999996</v>
      </c>
      <c r="IP11" s="9">
        <v>205.22200000000001</v>
      </c>
      <c r="IQ11" s="9">
        <v>92.213999999999999</v>
      </c>
    </row>
    <row r="12" spans="1:251">
      <c r="A12" s="10">
        <v>42401</v>
      </c>
      <c r="B12" s="9">
        <v>0.81799999999999995</v>
      </c>
      <c r="C12" s="9">
        <v>0</v>
      </c>
      <c r="D12" s="9">
        <v>0</v>
      </c>
      <c r="E12" s="9">
        <v>0</v>
      </c>
      <c r="F12" s="9">
        <v>0</v>
      </c>
      <c r="G12" s="9">
        <v>245.101</v>
      </c>
      <c r="H12" s="9">
        <v>112.67400000000001</v>
      </c>
      <c r="I12" s="9">
        <v>132.42699999999999</v>
      </c>
      <c r="J12" s="9">
        <v>1638.174</v>
      </c>
      <c r="K12" s="9">
        <v>835.35500000000002</v>
      </c>
      <c r="L12" s="9">
        <v>802.81899999999996</v>
      </c>
      <c r="M12" s="9">
        <v>13.015000000000001</v>
      </c>
      <c r="N12" s="9">
        <v>11.885</v>
      </c>
      <c r="O12" s="9">
        <v>14.16</v>
      </c>
      <c r="P12" s="9">
        <v>3128.5929999999998</v>
      </c>
      <c r="Q12" s="9">
        <v>1599.2550000000001</v>
      </c>
      <c r="R12" s="9">
        <v>1529.338</v>
      </c>
      <c r="S12" s="9">
        <v>701.88</v>
      </c>
      <c r="T12" s="9">
        <v>338</v>
      </c>
      <c r="U12" s="9">
        <v>363.88</v>
      </c>
      <c r="V12" s="9">
        <v>454.43700000000001</v>
      </c>
      <c r="W12" s="9">
        <v>206.44300000000001</v>
      </c>
      <c r="X12" s="9">
        <v>247.994</v>
      </c>
      <c r="Y12" s="9">
        <v>312.673</v>
      </c>
      <c r="Z12" s="9">
        <v>148.62100000000001</v>
      </c>
      <c r="AA12" s="9">
        <v>164.05199999999999</v>
      </c>
      <c r="AB12" s="9">
        <v>141.76400000000001</v>
      </c>
      <c r="AC12" s="9">
        <v>57.822000000000003</v>
      </c>
      <c r="AD12" s="9">
        <v>83.941999999999993</v>
      </c>
      <c r="AE12" s="9">
        <v>99.736000000000004</v>
      </c>
      <c r="AF12" s="9">
        <v>44.311</v>
      </c>
      <c r="AG12" s="9">
        <v>55.424999999999997</v>
      </c>
      <c r="AH12" s="9">
        <v>98.786000000000001</v>
      </c>
      <c r="AI12" s="9">
        <v>57.445</v>
      </c>
      <c r="AJ12" s="9">
        <v>41.341000000000001</v>
      </c>
      <c r="AK12" s="9">
        <v>148.65700000000001</v>
      </c>
      <c r="AL12" s="9">
        <v>74.113</v>
      </c>
      <c r="AM12" s="9">
        <v>74.543999999999997</v>
      </c>
      <c r="AN12" s="9">
        <v>352.048</v>
      </c>
      <c r="AO12" s="9">
        <v>158.929</v>
      </c>
      <c r="AP12" s="9">
        <v>193.119</v>
      </c>
      <c r="AQ12" s="9">
        <v>200.666</v>
      </c>
      <c r="AR12" s="9">
        <v>87.995000000000005</v>
      </c>
      <c r="AS12" s="9">
        <v>112.672</v>
      </c>
      <c r="AT12" s="9">
        <v>37.100999999999999</v>
      </c>
      <c r="AU12" s="9">
        <v>13.058999999999999</v>
      </c>
      <c r="AV12" s="9">
        <v>24.041</v>
      </c>
      <c r="AW12" s="9">
        <v>151.38200000000001</v>
      </c>
      <c r="AX12" s="9">
        <v>70.935000000000002</v>
      </c>
      <c r="AY12" s="9">
        <v>80.447000000000003</v>
      </c>
      <c r="AZ12" s="9">
        <v>140.49600000000001</v>
      </c>
      <c r="BA12" s="9">
        <v>85.302000000000007</v>
      </c>
      <c r="BB12" s="9">
        <v>55.194000000000003</v>
      </c>
      <c r="BC12" s="9">
        <v>57.094999999999999</v>
      </c>
      <c r="BD12" s="9">
        <v>30.353000000000002</v>
      </c>
      <c r="BE12" s="9">
        <v>26.742000000000001</v>
      </c>
      <c r="BF12" s="9">
        <v>44.435000000000002</v>
      </c>
      <c r="BG12" s="9">
        <v>24.678999999999998</v>
      </c>
      <c r="BH12" s="9">
        <v>19.756</v>
      </c>
      <c r="BI12" s="9">
        <v>9.7460000000000004</v>
      </c>
      <c r="BJ12" s="9">
        <v>5.2469999999999999</v>
      </c>
      <c r="BK12" s="9">
        <v>4.4989999999999997</v>
      </c>
      <c r="BL12" s="9">
        <v>96.061000000000007</v>
      </c>
      <c r="BM12" s="9">
        <v>60.622999999999998</v>
      </c>
      <c r="BN12" s="9">
        <v>35.439</v>
      </c>
      <c r="BO12" s="9">
        <v>5357.107</v>
      </c>
      <c r="BP12" s="9">
        <v>2916.9690000000001</v>
      </c>
      <c r="BQ12" s="9">
        <v>2440.1379999999999</v>
      </c>
      <c r="BR12" s="9">
        <v>1029.604</v>
      </c>
      <c r="BS12" s="9">
        <v>553.80700000000002</v>
      </c>
      <c r="BT12" s="9">
        <v>475.79599999999999</v>
      </c>
      <c r="BU12" s="9">
        <v>267.60399999999998</v>
      </c>
      <c r="BV12" s="9">
        <v>149.68899999999999</v>
      </c>
      <c r="BW12" s="9">
        <v>117.916</v>
      </c>
      <c r="BX12" s="9">
        <v>292.23099999999999</v>
      </c>
      <c r="BY12" s="9">
        <v>152.37</v>
      </c>
      <c r="BZ12" s="9">
        <v>139.86099999999999</v>
      </c>
      <c r="CA12" s="9">
        <v>469.76900000000001</v>
      </c>
      <c r="CB12" s="9">
        <v>251.74799999999999</v>
      </c>
      <c r="CC12" s="9">
        <v>218.02</v>
      </c>
      <c r="CD12" s="9">
        <v>4327.5029999999997</v>
      </c>
      <c r="CE12" s="9">
        <v>2363.1619999999998</v>
      </c>
      <c r="CF12" s="9">
        <v>1964.3420000000001</v>
      </c>
      <c r="CG12" s="9">
        <v>2139.337</v>
      </c>
      <c r="CH12" s="9">
        <v>1153.884</v>
      </c>
      <c r="CI12" s="9">
        <v>985.45299999999997</v>
      </c>
      <c r="CJ12" s="9">
        <v>621.23400000000004</v>
      </c>
      <c r="CK12" s="9">
        <v>336.66500000000002</v>
      </c>
      <c r="CL12" s="9">
        <v>284.56900000000002</v>
      </c>
      <c r="CM12" s="9">
        <v>588.654</v>
      </c>
      <c r="CN12" s="9">
        <v>304.92099999999999</v>
      </c>
      <c r="CO12" s="9">
        <v>283.733</v>
      </c>
      <c r="CP12" s="9">
        <v>929.44899999999996</v>
      </c>
      <c r="CQ12" s="9">
        <v>512.298</v>
      </c>
      <c r="CR12" s="9">
        <v>417.15100000000001</v>
      </c>
      <c r="CS12" s="9">
        <v>2188.1660000000002</v>
      </c>
      <c r="CT12" s="9">
        <v>1209.278</v>
      </c>
      <c r="CU12" s="9">
        <v>978.88900000000001</v>
      </c>
      <c r="CV12" s="9">
        <v>1319.0029999999999</v>
      </c>
      <c r="CW12" s="9">
        <v>721.86500000000001</v>
      </c>
      <c r="CX12" s="9">
        <v>597.13800000000003</v>
      </c>
      <c r="CY12" s="9">
        <v>869.16300000000001</v>
      </c>
      <c r="CZ12" s="9">
        <v>487.41300000000001</v>
      </c>
      <c r="DA12" s="9">
        <v>381.75</v>
      </c>
      <c r="DB12" s="9">
        <v>741.01700000000005</v>
      </c>
      <c r="DC12" s="9">
        <v>415.476</v>
      </c>
      <c r="DD12" s="9">
        <v>325.54000000000002</v>
      </c>
      <c r="DE12" s="9">
        <v>128.14699999999999</v>
      </c>
      <c r="DF12" s="9">
        <v>71.936000000000007</v>
      </c>
      <c r="DG12" s="9">
        <v>56.21</v>
      </c>
      <c r="DH12" s="9">
        <v>513.78700000000003</v>
      </c>
      <c r="DI12" s="9">
        <v>304.10399999999998</v>
      </c>
      <c r="DJ12" s="9">
        <v>209.68299999999999</v>
      </c>
      <c r="DK12" s="9">
        <v>4843.3190000000004</v>
      </c>
      <c r="DL12" s="9">
        <v>2612.8649999999998</v>
      </c>
      <c r="DM12" s="9">
        <v>2230.4549999999999</v>
      </c>
      <c r="DN12" s="9">
        <v>9.5909999999999993</v>
      </c>
      <c r="DO12" s="9">
        <v>10.425000000000001</v>
      </c>
      <c r="DP12" s="9">
        <v>8.593</v>
      </c>
      <c r="DQ12" s="9">
        <v>6705.2629999999999</v>
      </c>
      <c r="DR12" s="9">
        <v>3322.6840000000002</v>
      </c>
      <c r="DS12" s="9">
        <v>3382.58</v>
      </c>
      <c r="DT12" s="9">
        <v>1305.06</v>
      </c>
      <c r="DU12" s="9">
        <v>653.57600000000002</v>
      </c>
      <c r="DV12" s="9">
        <v>651.48400000000004</v>
      </c>
      <c r="DW12" s="9">
        <v>979.36500000000001</v>
      </c>
      <c r="DX12" s="9">
        <v>523.98500000000001</v>
      </c>
      <c r="DY12" s="9">
        <v>455.38</v>
      </c>
      <c r="DZ12" s="9">
        <v>689.69799999999998</v>
      </c>
      <c r="EA12" s="9">
        <v>386.108</v>
      </c>
      <c r="EB12" s="9">
        <v>303.58999999999997</v>
      </c>
      <c r="EC12" s="9">
        <v>289.66800000000001</v>
      </c>
      <c r="ED12" s="9">
        <v>137.87799999999999</v>
      </c>
      <c r="EE12" s="9">
        <v>151.79</v>
      </c>
      <c r="EF12" s="9">
        <v>92.111999999999995</v>
      </c>
      <c r="EG12" s="9">
        <v>37.588999999999999</v>
      </c>
      <c r="EH12" s="9">
        <v>54.523000000000003</v>
      </c>
      <c r="EI12" s="9">
        <v>123.45699999999999</v>
      </c>
      <c r="EJ12" s="9">
        <v>67.384</v>
      </c>
      <c r="EK12" s="9">
        <v>56.073</v>
      </c>
      <c r="EL12" s="9">
        <v>202.238</v>
      </c>
      <c r="EM12" s="9">
        <v>62.206000000000003</v>
      </c>
      <c r="EN12" s="9">
        <v>140.03100000000001</v>
      </c>
      <c r="EO12" s="9">
        <v>560.19799999999998</v>
      </c>
      <c r="EP12" s="9">
        <v>260.476</v>
      </c>
      <c r="EQ12" s="9">
        <v>299.72199999999998</v>
      </c>
      <c r="ER12" s="9">
        <v>382.67899999999997</v>
      </c>
      <c r="ES12" s="9">
        <v>217.08</v>
      </c>
      <c r="ET12" s="9">
        <v>165.59899999999999</v>
      </c>
      <c r="EU12" s="9">
        <v>31.09</v>
      </c>
      <c r="EV12" s="9">
        <v>13.898</v>
      </c>
      <c r="EW12" s="9">
        <v>17.190999999999999</v>
      </c>
      <c r="EX12" s="9">
        <v>177.51900000000001</v>
      </c>
      <c r="EY12" s="9">
        <v>43.396000000000001</v>
      </c>
      <c r="EZ12" s="9">
        <v>134.12299999999999</v>
      </c>
      <c r="FA12" s="9">
        <v>279.09500000000003</v>
      </c>
      <c r="FB12" s="9">
        <v>173.21899999999999</v>
      </c>
      <c r="FC12" s="9">
        <v>105.876</v>
      </c>
      <c r="FD12" s="9">
        <v>140.375</v>
      </c>
      <c r="FE12" s="9">
        <v>91.412000000000006</v>
      </c>
      <c r="FF12" s="9">
        <v>48.963000000000001</v>
      </c>
      <c r="FG12" s="9">
        <v>131.108</v>
      </c>
      <c r="FH12" s="9">
        <v>87.024000000000001</v>
      </c>
      <c r="FI12" s="9">
        <v>44.084000000000003</v>
      </c>
      <c r="FJ12" s="9">
        <v>14.997999999999999</v>
      </c>
      <c r="FK12" s="9">
        <v>9.9949999999999992</v>
      </c>
      <c r="FL12" s="9">
        <v>5.0030000000000001</v>
      </c>
      <c r="FM12" s="9">
        <v>147.98599999999999</v>
      </c>
      <c r="FN12" s="9">
        <v>86.194999999999993</v>
      </c>
      <c r="FO12" s="9">
        <v>61.792000000000002</v>
      </c>
      <c r="FP12" s="9">
        <v>4231.8239999999996</v>
      </c>
      <c r="FQ12" s="9">
        <v>2239.777</v>
      </c>
      <c r="FR12" s="9">
        <v>1992.047</v>
      </c>
      <c r="FS12" s="9">
        <v>410.69099999999997</v>
      </c>
      <c r="FT12" s="9">
        <v>227.429</v>
      </c>
      <c r="FU12" s="9">
        <v>183.262</v>
      </c>
      <c r="FV12" s="9">
        <v>95.724999999999994</v>
      </c>
      <c r="FW12" s="9">
        <v>53.448</v>
      </c>
      <c r="FX12" s="9">
        <v>42.277000000000001</v>
      </c>
      <c r="FY12" s="9">
        <v>118.306</v>
      </c>
      <c r="FZ12" s="9">
        <v>70.158000000000001</v>
      </c>
      <c r="GA12" s="9">
        <v>48.148000000000003</v>
      </c>
      <c r="GB12" s="9">
        <v>196.66</v>
      </c>
      <c r="GC12" s="9">
        <v>103.82299999999999</v>
      </c>
      <c r="GD12" s="9">
        <v>92.837000000000003</v>
      </c>
      <c r="GE12" s="9">
        <v>3821.1320000000001</v>
      </c>
      <c r="GF12" s="9">
        <v>2012.347</v>
      </c>
      <c r="GG12" s="9">
        <v>1808.7850000000001</v>
      </c>
      <c r="GH12" s="9">
        <v>956.66099999999994</v>
      </c>
      <c r="GI12" s="9">
        <v>495.608</v>
      </c>
      <c r="GJ12" s="9">
        <v>461.053</v>
      </c>
      <c r="GK12" s="9">
        <v>239.011</v>
      </c>
      <c r="GL12" s="9">
        <v>128.227</v>
      </c>
      <c r="GM12" s="9">
        <v>110.78400000000001</v>
      </c>
      <c r="GN12" s="9">
        <v>269.47699999999998</v>
      </c>
      <c r="GO12" s="9">
        <v>135.83699999999999</v>
      </c>
      <c r="GP12" s="9">
        <v>133.63999999999999</v>
      </c>
      <c r="GQ12" s="9">
        <v>448.173</v>
      </c>
      <c r="GR12" s="9">
        <v>231.54499999999999</v>
      </c>
      <c r="GS12" s="9">
        <v>216.62899999999999</v>
      </c>
      <c r="GT12" s="9">
        <v>2864.471</v>
      </c>
      <c r="GU12" s="9">
        <v>1516.739</v>
      </c>
      <c r="GV12" s="9">
        <v>1347.732</v>
      </c>
      <c r="GW12" s="9">
        <v>912.63400000000001</v>
      </c>
      <c r="GX12" s="9">
        <v>437.28</v>
      </c>
      <c r="GY12" s="9">
        <v>475.35399999999998</v>
      </c>
      <c r="GZ12" s="9">
        <v>1951.837</v>
      </c>
      <c r="HA12" s="9">
        <v>1079.4590000000001</v>
      </c>
      <c r="HB12" s="9">
        <v>872.37800000000004</v>
      </c>
      <c r="HC12" s="9">
        <v>1023.759</v>
      </c>
      <c r="HD12" s="9">
        <v>512.94200000000001</v>
      </c>
      <c r="HE12" s="9">
        <v>510.81700000000001</v>
      </c>
      <c r="HF12" s="9">
        <v>928.07799999999997</v>
      </c>
      <c r="HG12" s="9">
        <v>566.51700000000005</v>
      </c>
      <c r="HH12" s="9">
        <v>361.56099999999998</v>
      </c>
      <c r="HI12" s="9">
        <v>187.30099999999999</v>
      </c>
      <c r="HJ12" s="9">
        <v>109.693</v>
      </c>
      <c r="HK12" s="9">
        <v>77.608000000000004</v>
      </c>
      <c r="HL12" s="9">
        <v>4044.5230000000001</v>
      </c>
      <c r="HM12" s="9">
        <v>2130.0830000000001</v>
      </c>
      <c r="HN12" s="9">
        <v>1914.4390000000001</v>
      </c>
      <c r="HO12" s="9">
        <v>4.4260000000000002</v>
      </c>
      <c r="HP12" s="9">
        <v>4.8979999999999997</v>
      </c>
      <c r="HQ12" s="9">
        <v>3.8959999999999999</v>
      </c>
      <c r="HR12" s="9">
        <v>5864.4840000000004</v>
      </c>
      <c r="HS12" s="9">
        <v>2873.3649999999998</v>
      </c>
      <c r="HT12" s="9">
        <v>2991.12</v>
      </c>
      <c r="HU12" s="9">
        <v>829.17200000000003</v>
      </c>
      <c r="HV12" s="9">
        <v>420.82</v>
      </c>
      <c r="HW12" s="9">
        <v>408.351</v>
      </c>
      <c r="HX12" s="9">
        <v>588.66700000000003</v>
      </c>
      <c r="HY12" s="9">
        <v>304.74200000000002</v>
      </c>
      <c r="HZ12" s="9">
        <v>283.92500000000001</v>
      </c>
      <c r="IA12" s="9">
        <v>336.245</v>
      </c>
      <c r="IB12" s="9">
        <v>190.95400000000001</v>
      </c>
      <c r="IC12" s="9">
        <v>145.291</v>
      </c>
      <c r="ID12" s="9">
        <v>252.422</v>
      </c>
      <c r="IE12" s="9">
        <v>113.788</v>
      </c>
      <c r="IF12" s="9">
        <v>138.63399999999999</v>
      </c>
      <c r="IG12" s="9">
        <v>65.966999999999999</v>
      </c>
      <c r="IH12" s="9">
        <v>27.536999999999999</v>
      </c>
      <c r="II12" s="9">
        <v>38.43</v>
      </c>
      <c r="IJ12" s="9">
        <v>77.783000000000001</v>
      </c>
      <c r="IK12" s="9">
        <v>42.497</v>
      </c>
      <c r="IL12" s="9">
        <v>35.286000000000001</v>
      </c>
      <c r="IM12" s="9">
        <v>162.72200000000001</v>
      </c>
      <c r="IN12" s="9">
        <v>73.581000000000003</v>
      </c>
      <c r="IO12" s="9">
        <v>89.14</v>
      </c>
      <c r="IP12" s="9">
        <v>206.61699999999999</v>
      </c>
      <c r="IQ12" s="9">
        <v>94.564999999999998</v>
      </c>
    </row>
    <row r="13" spans="1:251">
      <c r="A13" s="10">
        <v>42767</v>
      </c>
      <c r="B13" s="9">
        <v>2.891</v>
      </c>
      <c r="C13" s="9">
        <v>2.8929999999999998</v>
      </c>
      <c r="D13" s="9">
        <v>0</v>
      </c>
      <c r="E13" s="9">
        <v>0</v>
      </c>
      <c r="F13" s="9">
        <v>0</v>
      </c>
      <c r="G13" s="9">
        <v>243.12299999999999</v>
      </c>
      <c r="H13" s="9">
        <v>126.955</v>
      </c>
      <c r="I13" s="9">
        <v>116.16800000000001</v>
      </c>
      <c r="J13" s="9">
        <v>1600.2090000000001</v>
      </c>
      <c r="K13" s="9">
        <v>808.13099999999997</v>
      </c>
      <c r="L13" s="9">
        <v>792.07799999999997</v>
      </c>
      <c r="M13" s="9">
        <v>13.189</v>
      </c>
      <c r="N13" s="9">
        <v>13.577</v>
      </c>
      <c r="O13" s="9">
        <v>12.79</v>
      </c>
      <c r="P13" s="9">
        <v>3144.1129999999998</v>
      </c>
      <c r="Q13" s="9">
        <v>1601.529</v>
      </c>
      <c r="R13" s="9">
        <v>1542.5840000000001</v>
      </c>
      <c r="S13" s="9">
        <v>648.03800000000001</v>
      </c>
      <c r="T13" s="9">
        <v>311.72899999999998</v>
      </c>
      <c r="U13" s="9">
        <v>336.30900000000003</v>
      </c>
      <c r="V13" s="9">
        <v>400.89</v>
      </c>
      <c r="W13" s="9">
        <v>192.92</v>
      </c>
      <c r="X13" s="9">
        <v>207.97</v>
      </c>
      <c r="Y13" s="9">
        <v>290.15800000000002</v>
      </c>
      <c r="Z13" s="9">
        <v>148.25200000000001</v>
      </c>
      <c r="AA13" s="9">
        <v>141.90600000000001</v>
      </c>
      <c r="AB13" s="9">
        <v>110.732</v>
      </c>
      <c r="AC13" s="9">
        <v>44.667000000000002</v>
      </c>
      <c r="AD13" s="9">
        <v>66.064999999999998</v>
      </c>
      <c r="AE13" s="9">
        <v>91.646000000000001</v>
      </c>
      <c r="AF13" s="9">
        <v>41.481999999999999</v>
      </c>
      <c r="AG13" s="9">
        <v>50.164000000000001</v>
      </c>
      <c r="AH13" s="9">
        <v>96.763000000000005</v>
      </c>
      <c r="AI13" s="9">
        <v>52.179000000000002</v>
      </c>
      <c r="AJ13" s="9">
        <v>44.584000000000003</v>
      </c>
      <c r="AK13" s="9">
        <v>150.38499999999999</v>
      </c>
      <c r="AL13" s="9">
        <v>66.631</v>
      </c>
      <c r="AM13" s="9">
        <v>83.754000000000005</v>
      </c>
      <c r="AN13" s="9">
        <v>325.53199999999998</v>
      </c>
      <c r="AO13" s="9">
        <v>155.18199999999999</v>
      </c>
      <c r="AP13" s="9">
        <v>170.35</v>
      </c>
      <c r="AQ13" s="9">
        <v>183.80699999999999</v>
      </c>
      <c r="AR13" s="9">
        <v>92.182000000000002</v>
      </c>
      <c r="AS13" s="9">
        <v>91.625</v>
      </c>
      <c r="AT13" s="9">
        <v>38.914999999999999</v>
      </c>
      <c r="AU13" s="9">
        <v>19.295999999999999</v>
      </c>
      <c r="AV13" s="9">
        <v>19.619</v>
      </c>
      <c r="AW13" s="9">
        <v>141.72499999999999</v>
      </c>
      <c r="AX13" s="9">
        <v>63</v>
      </c>
      <c r="AY13" s="9">
        <v>78.724999999999994</v>
      </c>
      <c r="AZ13" s="9">
        <v>164.739</v>
      </c>
      <c r="BA13" s="9">
        <v>90.582999999999998</v>
      </c>
      <c r="BB13" s="9">
        <v>74.156000000000006</v>
      </c>
      <c r="BC13" s="9">
        <v>63.079000000000001</v>
      </c>
      <c r="BD13" s="9">
        <v>34.103000000000002</v>
      </c>
      <c r="BE13" s="9">
        <v>28.977</v>
      </c>
      <c r="BF13" s="9">
        <v>59.316000000000003</v>
      </c>
      <c r="BG13" s="9">
        <v>34.773000000000003</v>
      </c>
      <c r="BH13" s="9">
        <v>24.542999999999999</v>
      </c>
      <c r="BI13" s="9">
        <v>15.305999999999999</v>
      </c>
      <c r="BJ13" s="9">
        <v>9.5370000000000008</v>
      </c>
      <c r="BK13" s="9">
        <v>5.77</v>
      </c>
      <c r="BL13" s="9">
        <v>105.423</v>
      </c>
      <c r="BM13" s="9">
        <v>55.81</v>
      </c>
      <c r="BN13" s="9">
        <v>49.613</v>
      </c>
      <c r="BO13" s="9">
        <v>5466.4719999999998</v>
      </c>
      <c r="BP13" s="9">
        <v>2981.2139999999999</v>
      </c>
      <c r="BQ13" s="9">
        <v>2485.2579999999998</v>
      </c>
      <c r="BR13" s="9">
        <v>1038.7</v>
      </c>
      <c r="BS13" s="9">
        <v>574.45899999999995</v>
      </c>
      <c r="BT13" s="9">
        <v>464.24099999999999</v>
      </c>
      <c r="BU13" s="9">
        <v>270.36900000000003</v>
      </c>
      <c r="BV13" s="9">
        <v>150.048</v>
      </c>
      <c r="BW13" s="9">
        <v>120.322</v>
      </c>
      <c r="BX13" s="9">
        <v>301.03899999999999</v>
      </c>
      <c r="BY13" s="9">
        <v>164.3</v>
      </c>
      <c r="BZ13" s="9">
        <v>136.738</v>
      </c>
      <c r="CA13" s="9">
        <v>467.29199999999997</v>
      </c>
      <c r="CB13" s="9">
        <v>260.11099999999999</v>
      </c>
      <c r="CC13" s="9">
        <v>207.18100000000001</v>
      </c>
      <c r="CD13" s="9">
        <v>4427.7730000000001</v>
      </c>
      <c r="CE13" s="9">
        <v>2406.7550000000001</v>
      </c>
      <c r="CF13" s="9">
        <v>2021.0170000000001</v>
      </c>
      <c r="CG13" s="9">
        <v>2256.8939999999998</v>
      </c>
      <c r="CH13" s="9">
        <v>1190.155</v>
      </c>
      <c r="CI13" s="9">
        <v>1066.739</v>
      </c>
      <c r="CJ13" s="9">
        <v>678.43899999999996</v>
      </c>
      <c r="CK13" s="9">
        <v>350.67700000000002</v>
      </c>
      <c r="CL13" s="9">
        <v>327.762</v>
      </c>
      <c r="CM13" s="9">
        <v>640.11800000000005</v>
      </c>
      <c r="CN13" s="9">
        <v>347.78800000000001</v>
      </c>
      <c r="CO13" s="9">
        <v>292.32900000000001</v>
      </c>
      <c r="CP13" s="9">
        <v>938.33699999999999</v>
      </c>
      <c r="CQ13" s="9">
        <v>491.68900000000002</v>
      </c>
      <c r="CR13" s="9">
        <v>446.64800000000002</v>
      </c>
      <c r="CS13" s="9">
        <v>2170.8789999999999</v>
      </c>
      <c r="CT13" s="9">
        <v>1216.6010000000001</v>
      </c>
      <c r="CU13" s="9">
        <v>954.27800000000002</v>
      </c>
      <c r="CV13" s="9">
        <v>1266.404</v>
      </c>
      <c r="CW13" s="9">
        <v>702.56600000000003</v>
      </c>
      <c r="CX13" s="9">
        <v>563.83799999999997</v>
      </c>
      <c r="CY13" s="9">
        <v>904.47500000000002</v>
      </c>
      <c r="CZ13" s="9">
        <v>514.03499999999997</v>
      </c>
      <c r="DA13" s="9">
        <v>390.44</v>
      </c>
      <c r="DB13" s="9">
        <v>787.49599999999998</v>
      </c>
      <c r="DC13" s="9">
        <v>439.13099999999997</v>
      </c>
      <c r="DD13" s="9">
        <v>348.36500000000001</v>
      </c>
      <c r="DE13" s="9">
        <v>116.97799999999999</v>
      </c>
      <c r="DF13" s="9">
        <v>74.903999999999996</v>
      </c>
      <c r="DG13" s="9">
        <v>42.075000000000003</v>
      </c>
      <c r="DH13" s="9">
        <v>508.06200000000001</v>
      </c>
      <c r="DI13" s="9">
        <v>307.81200000000001</v>
      </c>
      <c r="DJ13" s="9">
        <v>200.25</v>
      </c>
      <c r="DK13" s="9">
        <v>4958.4110000000001</v>
      </c>
      <c r="DL13" s="9">
        <v>2673.402</v>
      </c>
      <c r="DM13" s="9">
        <v>2285.0079999999998</v>
      </c>
      <c r="DN13" s="9">
        <v>9.2940000000000005</v>
      </c>
      <c r="DO13" s="9">
        <v>10.324999999999999</v>
      </c>
      <c r="DP13" s="9">
        <v>8.0579999999999998</v>
      </c>
      <c r="DQ13" s="9">
        <v>6815.7939999999999</v>
      </c>
      <c r="DR13" s="9">
        <v>3374.2289999999998</v>
      </c>
      <c r="DS13" s="9">
        <v>3441.5650000000001</v>
      </c>
      <c r="DT13" s="9">
        <v>1323.7619999999999</v>
      </c>
      <c r="DU13" s="9">
        <v>656.26199999999994</v>
      </c>
      <c r="DV13" s="9">
        <v>667.5</v>
      </c>
      <c r="DW13" s="9">
        <v>954.26099999999997</v>
      </c>
      <c r="DX13" s="9">
        <v>519.30399999999997</v>
      </c>
      <c r="DY13" s="9">
        <v>434.95600000000002</v>
      </c>
      <c r="DZ13" s="9">
        <v>676.12699999999995</v>
      </c>
      <c r="EA13" s="9">
        <v>391.11200000000002</v>
      </c>
      <c r="EB13" s="9">
        <v>285.01499999999999</v>
      </c>
      <c r="EC13" s="9">
        <v>278.13400000000001</v>
      </c>
      <c r="ED13" s="9">
        <v>128.19300000000001</v>
      </c>
      <c r="EE13" s="9">
        <v>149.941</v>
      </c>
      <c r="EF13" s="9">
        <v>105.52500000000001</v>
      </c>
      <c r="EG13" s="9">
        <v>41.866999999999997</v>
      </c>
      <c r="EH13" s="9">
        <v>63.658999999999999</v>
      </c>
      <c r="EI13" s="9">
        <v>134.86500000000001</v>
      </c>
      <c r="EJ13" s="9">
        <v>72.173000000000002</v>
      </c>
      <c r="EK13" s="9">
        <v>62.692</v>
      </c>
      <c r="EL13" s="9">
        <v>234.636</v>
      </c>
      <c r="EM13" s="9">
        <v>64.784999999999997</v>
      </c>
      <c r="EN13" s="9">
        <v>169.852</v>
      </c>
      <c r="EO13" s="9">
        <v>600.65899999999999</v>
      </c>
      <c r="EP13" s="9">
        <v>288.06099999999998</v>
      </c>
      <c r="EQ13" s="9">
        <v>312.59800000000001</v>
      </c>
      <c r="ER13" s="9">
        <v>381.452</v>
      </c>
      <c r="ES13" s="9">
        <v>227.87899999999999</v>
      </c>
      <c r="ET13" s="9">
        <v>153.57300000000001</v>
      </c>
      <c r="EU13" s="9">
        <v>24.771000000000001</v>
      </c>
      <c r="EV13" s="9">
        <v>13.707000000000001</v>
      </c>
      <c r="EW13" s="9">
        <v>11.065</v>
      </c>
      <c r="EX13" s="9">
        <v>219.20699999999999</v>
      </c>
      <c r="EY13" s="9">
        <v>60.182000000000002</v>
      </c>
      <c r="EZ13" s="9">
        <v>159.02500000000001</v>
      </c>
      <c r="FA13" s="9">
        <v>276.904</v>
      </c>
      <c r="FB13" s="9">
        <v>156.708</v>
      </c>
      <c r="FC13" s="9">
        <v>120.196</v>
      </c>
      <c r="FD13" s="9">
        <v>133.19999999999999</v>
      </c>
      <c r="FE13" s="9">
        <v>81.432000000000002</v>
      </c>
      <c r="FF13" s="9">
        <v>51.768000000000001</v>
      </c>
      <c r="FG13" s="9">
        <v>126.61</v>
      </c>
      <c r="FH13" s="9">
        <v>79.933000000000007</v>
      </c>
      <c r="FI13" s="9">
        <v>46.677</v>
      </c>
      <c r="FJ13" s="9">
        <v>15.538</v>
      </c>
      <c r="FK13" s="9">
        <v>3.5270000000000001</v>
      </c>
      <c r="FL13" s="9">
        <v>12.010999999999999</v>
      </c>
      <c r="FM13" s="9">
        <v>150.29400000000001</v>
      </c>
      <c r="FN13" s="9">
        <v>76.775000000000006</v>
      </c>
      <c r="FO13" s="9">
        <v>73.519000000000005</v>
      </c>
      <c r="FP13" s="9">
        <v>4291.9080000000004</v>
      </c>
      <c r="FQ13" s="9">
        <v>2254.6030000000001</v>
      </c>
      <c r="FR13" s="9">
        <v>2037.3050000000001</v>
      </c>
      <c r="FS13" s="9">
        <v>385.43799999999999</v>
      </c>
      <c r="FT13" s="9">
        <v>210.47900000000001</v>
      </c>
      <c r="FU13" s="9">
        <v>174.959</v>
      </c>
      <c r="FV13" s="9">
        <v>94.024000000000001</v>
      </c>
      <c r="FW13" s="9">
        <v>53.283000000000001</v>
      </c>
      <c r="FX13" s="9">
        <v>40.741</v>
      </c>
      <c r="FY13" s="9">
        <v>106.746</v>
      </c>
      <c r="FZ13" s="9">
        <v>54.363</v>
      </c>
      <c r="GA13" s="9">
        <v>52.383000000000003</v>
      </c>
      <c r="GB13" s="9">
        <v>184.667</v>
      </c>
      <c r="GC13" s="9">
        <v>102.83199999999999</v>
      </c>
      <c r="GD13" s="9">
        <v>81.834999999999994</v>
      </c>
      <c r="GE13" s="9">
        <v>3906.47</v>
      </c>
      <c r="GF13" s="9">
        <v>2044.124</v>
      </c>
      <c r="GG13" s="9">
        <v>1862.346</v>
      </c>
      <c r="GH13" s="9">
        <v>1005.248</v>
      </c>
      <c r="GI13" s="9">
        <v>516.74300000000005</v>
      </c>
      <c r="GJ13" s="9">
        <v>488.505</v>
      </c>
      <c r="GK13" s="9">
        <v>250.167</v>
      </c>
      <c r="GL13" s="9">
        <v>130.428</v>
      </c>
      <c r="GM13" s="9">
        <v>119.739</v>
      </c>
      <c r="GN13" s="9">
        <v>278.29199999999997</v>
      </c>
      <c r="GO13" s="9">
        <v>143.65799999999999</v>
      </c>
      <c r="GP13" s="9">
        <v>134.63300000000001</v>
      </c>
      <c r="GQ13" s="9">
        <v>476.78899999999999</v>
      </c>
      <c r="GR13" s="9">
        <v>242.65600000000001</v>
      </c>
      <c r="GS13" s="9">
        <v>234.13300000000001</v>
      </c>
      <c r="GT13" s="9">
        <v>2901.2220000000002</v>
      </c>
      <c r="GU13" s="9">
        <v>1527.3810000000001</v>
      </c>
      <c r="GV13" s="9">
        <v>1373.8409999999999</v>
      </c>
      <c r="GW13" s="9">
        <v>856.85799999999995</v>
      </c>
      <c r="GX13" s="9">
        <v>418.69600000000003</v>
      </c>
      <c r="GY13" s="9">
        <v>438.16300000000001</v>
      </c>
      <c r="GZ13" s="9">
        <v>2044.364</v>
      </c>
      <c r="HA13" s="9">
        <v>1108.6849999999999</v>
      </c>
      <c r="HB13" s="9">
        <v>935.67899999999997</v>
      </c>
      <c r="HC13" s="9">
        <v>1117.5909999999999</v>
      </c>
      <c r="HD13" s="9">
        <v>561.41</v>
      </c>
      <c r="HE13" s="9">
        <v>556.17999999999995</v>
      </c>
      <c r="HF13" s="9">
        <v>926.77300000000002</v>
      </c>
      <c r="HG13" s="9">
        <v>547.27499999999998</v>
      </c>
      <c r="HH13" s="9">
        <v>379.49799999999999</v>
      </c>
      <c r="HI13" s="9">
        <v>170.39</v>
      </c>
      <c r="HJ13" s="9">
        <v>94.637</v>
      </c>
      <c r="HK13" s="9">
        <v>75.753</v>
      </c>
      <c r="HL13" s="9">
        <v>4121.518</v>
      </c>
      <c r="HM13" s="9">
        <v>2159.9659999999999</v>
      </c>
      <c r="HN13" s="9">
        <v>1961.5519999999999</v>
      </c>
      <c r="HO13" s="9">
        <v>3.97</v>
      </c>
      <c r="HP13" s="9">
        <v>4.1970000000000001</v>
      </c>
      <c r="HQ13" s="9">
        <v>3.718</v>
      </c>
      <c r="HR13" s="9">
        <v>5952.6809999999996</v>
      </c>
      <c r="HS13" s="9">
        <v>2907.0819999999999</v>
      </c>
      <c r="HT13" s="9">
        <v>3045.5990000000002</v>
      </c>
      <c r="HU13" s="9">
        <v>811.673</v>
      </c>
      <c r="HV13" s="9">
        <v>390.452</v>
      </c>
      <c r="HW13" s="9">
        <v>421.221</v>
      </c>
      <c r="HX13" s="9">
        <v>549.03599999999994</v>
      </c>
      <c r="HY13" s="9">
        <v>267.20800000000003</v>
      </c>
      <c r="HZ13" s="9">
        <v>281.82900000000001</v>
      </c>
      <c r="IA13" s="9">
        <v>308.73</v>
      </c>
      <c r="IB13" s="9">
        <v>170.11500000000001</v>
      </c>
      <c r="IC13" s="9">
        <v>138.61500000000001</v>
      </c>
      <c r="ID13" s="9">
        <v>240.30699999999999</v>
      </c>
      <c r="IE13" s="9">
        <v>97.093000000000004</v>
      </c>
      <c r="IF13" s="9">
        <v>143.214</v>
      </c>
      <c r="IG13" s="9">
        <v>66.078999999999994</v>
      </c>
      <c r="IH13" s="9">
        <v>27.51</v>
      </c>
      <c r="II13" s="9">
        <v>38.569000000000003</v>
      </c>
      <c r="IJ13" s="9">
        <v>89.019000000000005</v>
      </c>
      <c r="IK13" s="9">
        <v>48.972999999999999</v>
      </c>
      <c r="IL13" s="9">
        <v>40.045999999999999</v>
      </c>
      <c r="IM13" s="9">
        <v>173.61799999999999</v>
      </c>
      <c r="IN13" s="9">
        <v>74.272000000000006</v>
      </c>
      <c r="IO13" s="9">
        <v>99.346000000000004</v>
      </c>
      <c r="IP13" s="9">
        <v>207.393</v>
      </c>
      <c r="IQ13" s="9">
        <v>97.302000000000007</v>
      </c>
    </row>
    <row r="14" spans="1:251">
      <c r="A14" s="10">
        <v>43132</v>
      </c>
      <c r="B14" s="9">
        <v>2.6080000000000001</v>
      </c>
      <c r="C14" s="9">
        <v>3.2250000000000001</v>
      </c>
      <c r="D14" s="9">
        <v>0</v>
      </c>
      <c r="E14" s="9">
        <v>0</v>
      </c>
      <c r="F14" s="9">
        <v>0</v>
      </c>
      <c r="G14" s="9">
        <v>235.15700000000001</v>
      </c>
      <c r="H14" s="9">
        <v>112.482</v>
      </c>
      <c r="I14" s="9">
        <v>122.675</v>
      </c>
      <c r="J14" s="9">
        <v>1672.5619999999999</v>
      </c>
      <c r="K14" s="9">
        <v>854.12800000000004</v>
      </c>
      <c r="L14" s="9">
        <v>818.43399999999997</v>
      </c>
      <c r="M14" s="9">
        <v>12.327</v>
      </c>
      <c r="N14" s="9">
        <v>11.637</v>
      </c>
      <c r="O14" s="9">
        <v>13.035</v>
      </c>
      <c r="P14" s="9">
        <v>3170.029</v>
      </c>
      <c r="Q14" s="9">
        <v>1619.5309999999999</v>
      </c>
      <c r="R14" s="9">
        <v>1550.499</v>
      </c>
      <c r="S14" s="9">
        <v>683.03499999999997</v>
      </c>
      <c r="T14" s="9">
        <v>316.60500000000002</v>
      </c>
      <c r="U14" s="9">
        <v>366.43</v>
      </c>
      <c r="V14" s="9">
        <v>430.95699999999999</v>
      </c>
      <c r="W14" s="9">
        <v>190.39099999999999</v>
      </c>
      <c r="X14" s="9">
        <v>240.566</v>
      </c>
      <c r="Y14" s="9">
        <v>305.59500000000003</v>
      </c>
      <c r="Z14" s="9">
        <v>142.55500000000001</v>
      </c>
      <c r="AA14" s="9">
        <v>163.04</v>
      </c>
      <c r="AB14" s="9">
        <v>125.36199999999999</v>
      </c>
      <c r="AC14" s="9">
        <v>47.835999999999999</v>
      </c>
      <c r="AD14" s="9">
        <v>77.525999999999996</v>
      </c>
      <c r="AE14" s="9">
        <v>88.081999999999994</v>
      </c>
      <c r="AF14" s="9">
        <v>32.418999999999997</v>
      </c>
      <c r="AG14" s="9">
        <v>55.662999999999997</v>
      </c>
      <c r="AH14" s="9">
        <v>109.869</v>
      </c>
      <c r="AI14" s="9">
        <v>55.267000000000003</v>
      </c>
      <c r="AJ14" s="9">
        <v>54.601999999999997</v>
      </c>
      <c r="AK14" s="9">
        <v>142.209</v>
      </c>
      <c r="AL14" s="9">
        <v>70.947999999999993</v>
      </c>
      <c r="AM14" s="9">
        <v>71.262</v>
      </c>
      <c r="AN14" s="9">
        <v>318.89299999999997</v>
      </c>
      <c r="AO14" s="9">
        <v>146.233</v>
      </c>
      <c r="AP14" s="9">
        <v>172.66</v>
      </c>
      <c r="AQ14" s="9">
        <v>185.446</v>
      </c>
      <c r="AR14" s="9">
        <v>84.569000000000003</v>
      </c>
      <c r="AS14" s="9">
        <v>100.877</v>
      </c>
      <c r="AT14" s="9">
        <v>28.873999999999999</v>
      </c>
      <c r="AU14" s="9">
        <v>9.1389999999999993</v>
      </c>
      <c r="AV14" s="9">
        <v>19.734999999999999</v>
      </c>
      <c r="AW14" s="9">
        <v>133.447</v>
      </c>
      <c r="AX14" s="9">
        <v>61.664000000000001</v>
      </c>
      <c r="AY14" s="9">
        <v>71.783000000000001</v>
      </c>
      <c r="AZ14" s="9">
        <v>168.34200000000001</v>
      </c>
      <c r="BA14" s="9">
        <v>92.463999999999999</v>
      </c>
      <c r="BB14" s="9">
        <v>75.879000000000005</v>
      </c>
      <c r="BC14" s="9">
        <v>64.554000000000002</v>
      </c>
      <c r="BD14" s="9">
        <v>34.722999999999999</v>
      </c>
      <c r="BE14" s="9">
        <v>29.831</v>
      </c>
      <c r="BF14" s="9">
        <v>49.710999999999999</v>
      </c>
      <c r="BG14" s="9">
        <v>27.914000000000001</v>
      </c>
      <c r="BH14" s="9">
        <v>21.797000000000001</v>
      </c>
      <c r="BI14" s="9">
        <v>10.776999999999999</v>
      </c>
      <c r="BJ14" s="9">
        <v>5.4359999999999999</v>
      </c>
      <c r="BK14" s="9">
        <v>5.3410000000000002</v>
      </c>
      <c r="BL14" s="9">
        <v>118.631</v>
      </c>
      <c r="BM14" s="9">
        <v>64.55</v>
      </c>
      <c r="BN14" s="9">
        <v>54.081000000000003</v>
      </c>
      <c r="BO14" s="9">
        <v>5628.3320000000003</v>
      </c>
      <c r="BP14" s="9">
        <v>3021.9349999999999</v>
      </c>
      <c r="BQ14" s="9">
        <v>2606.3960000000002</v>
      </c>
      <c r="BR14" s="9">
        <v>1146.665</v>
      </c>
      <c r="BS14" s="9">
        <v>611.18100000000004</v>
      </c>
      <c r="BT14" s="9">
        <v>535.48500000000001</v>
      </c>
      <c r="BU14" s="9">
        <v>283.411</v>
      </c>
      <c r="BV14" s="9">
        <v>153.256</v>
      </c>
      <c r="BW14" s="9">
        <v>130.155</v>
      </c>
      <c r="BX14" s="9">
        <v>332.47</v>
      </c>
      <c r="BY14" s="9">
        <v>181.85300000000001</v>
      </c>
      <c r="BZ14" s="9">
        <v>150.61699999999999</v>
      </c>
      <c r="CA14" s="9">
        <v>530.78399999999999</v>
      </c>
      <c r="CB14" s="9">
        <v>276.07100000000003</v>
      </c>
      <c r="CC14" s="9">
        <v>254.71299999999999</v>
      </c>
      <c r="CD14" s="9">
        <v>4481.6660000000002</v>
      </c>
      <c r="CE14" s="9">
        <v>2410.7550000000001</v>
      </c>
      <c r="CF14" s="9">
        <v>2070.9110000000001</v>
      </c>
      <c r="CG14" s="9">
        <v>2305.924</v>
      </c>
      <c r="CH14" s="9">
        <v>1237.829</v>
      </c>
      <c r="CI14" s="9">
        <v>1068.095</v>
      </c>
      <c r="CJ14" s="9">
        <v>642.1</v>
      </c>
      <c r="CK14" s="9">
        <v>353.33800000000002</v>
      </c>
      <c r="CL14" s="9">
        <v>288.762</v>
      </c>
      <c r="CM14" s="9">
        <v>703.05799999999999</v>
      </c>
      <c r="CN14" s="9">
        <v>370.91300000000001</v>
      </c>
      <c r="CO14" s="9">
        <v>332.14499999999998</v>
      </c>
      <c r="CP14" s="9">
        <v>960.76499999999999</v>
      </c>
      <c r="CQ14" s="9">
        <v>513.577</v>
      </c>
      <c r="CR14" s="9">
        <v>447.18799999999999</v>
      </c>
      <c r="CS14" s="9">
        <v>2175.7420000000002</v>
      </c>
      <c r="CT14" s="9">
        <v>1172.9259999999999</v>
      </c>
      <c r="CU14" s="9">
        <v>1002.816</v>
      </c>
      <c r="CV14" s="9">
        <v>1209.5219999999999</v>
      </c>
      <c r="CW14" s="9">
        <v>648.78800000000001</v>
      </c>
      <c r="CX14" s="9">
        <v>560.73400000000004</v>
      </c>
      <c r="CY14" s="9">
        <v>966.22</v>
      </c>
      <c r="CZ14" s="9">
        <v>524.13800000000003</v>
      </c>
      <c r="DA14" s="9">
        <v>442.08199999999999</v>
      </c>
      <c r="DB14" s="9">
        <v>813.74599999999998</v>
      </c>
      <c r="DC14" s="9">
        <v>432.91800000000001</v>
      </c>
      <c r="DD14" s="9">
        <v>380.82799999999997</v>
      </c>
      <c r="DE14" s="9">
        <v>152.47399999999999</v>
      </c>
      <c r="DF14" s="9">
        <v>91.22</v>
      </c>
      <c r="DG14" s="9">
        <v>61.253999999999998</v>
      </c>
      <c r="DH14" s="9">
        <v>564.49</v>
      </c>
      <c r="DI14" s="9">
        <v>336.07900000000001</v>
      </c>
      <c r="DJ14" s="9">
        <v>228.411</v>
      </c>
      <c r="DK14" s="9">
        <v>5063.8410000000003</v>
      </c>
      <c r="DL14" s="9">
        <v>2685.8560000000002</v>
      </c>
      <c r="DM14" s="9">
        <v>2377.9850000000001</v>
      </c>
      <c r="DN14" s="9">
        <v>10.029</v>
      </c>
      <c r="DO14" s="9">
        <v>11.121</v>
      </c>
      <c r="DP14" s="9">
        <v>8.7629999999999999</v>
      </c>
      <c r="DQ14" s="9">
        <v>6907.5789999999997</v>
      </c>
      <c r="DR14" s="9">
        <v>3415.4569999999999</v>
      </c>
      <c r="DS14" s="9">
        <v>3492.1219999999998</v>
      </c>
      <c r="DT14" s="9">
        <v>1346.3330000000001</v>
      </c>
      <c r="DU14" s="9">
        <v>683.51</v>
      </c>
      <c r="DV14" s="9">
        <v>662.82299999999998</v>
      </c>
      <c r="DW14" s="9">
        <v>1046.002</v>
      </c>
      <c r="DX14" s="9">
        <v>566.75900000000001</v>
      </c>
      <c r="DY14" s="9">
        <v>479.24299999999999</v>
      </c>
      <c r="DZ14" s="9">
        <v>730.24099999999999</v>
      </c>
      <c r="EA14" s="9">
        <v>419.85399999999998</v>
      </c>
      <c r="EB14" s="9">
        <v>310.387</v>
      </c>
      <c r="EC14" s="9">
        <v>315.762</v>
      </c>
      <c r="ED14" s="9">
        <v>146.905</v>
      </c>
      <c r="EE14" s="9">
        <v>168.85599999999999</v>
      </c>
      <c r="EF14" s="9">
        <v>110.15300000000001</v>
      </c>
      <c r="EG14" s="9">
        <v>49.932000000000002</v>
      </c>
      <c r="EH14" s="9">
        <v>60.220999999999997</v>
      </c>
      <c r="EI14" s="9">
        <v>115.995</v>
      </c>
      <c r="EJ14" s="9">
        <v>61.581000000000003</v>
      </c>
      <c r="EK14" s="9">
        <v>54.414000000000001</v>
      </c>
      <c r="EL14" s="9">
        <v>184.33600000000001</v>
      </c>
      <c r="EM14" s="9">
        <v>55.17</v>
      </c>
      <c r="EN14" s="9">
        <v>129.166</v>
      </c>
      <c r="EO14" s="9">
        <v>620.91700000000003</v>
      </c>
      <c r="EP14" s="9">
        <v>314.85500000000002</v>
      </c>
      <c r="EQ14" s="9">
        <v>306.06099999999998</v>
      </c>
      <c r="ER14" s="9">
        <v>444.702</v>
      </c>
      <c r="ES14" s="9">
        <v>260.12400000000002</v>
      </c>
      <c r="ET14" s="9">
        <v>184.578</v>
      </c>
      <c r="EU14" s="9">
        <v>31.353000000000002</v>
      </c>
      <c r="EV14" s="9">
        <v>11.839</v>
      </c>
      <c r="EW14" s="9">
        <v>19.513999999999999</v>
      </c>
      <c r="EX14" s="9">
        <v>176.215</v>
      </c>
      <c r="EY14" s="9">
        <v>54.731000000000002</v>
      </c>
      <c r="EZ14" s="9">
        <v>121.48399999999999</v>
      </c>
      <c r="FA14" s="9">
        <v>243.905</v>
      </c>
      <c r="FB14" s="9">
        <v>137.97499999999999</v>
      </c>
      <c r="FC14" s="9">
        <v>105.93</v>
      </c>
      <c r="FD14" s="9">
        <v>114.81699999999999</v>
      </c>
      <c r="FE14" s="9">
        <v>65.525000000000006</v>
      </c>
      <c r="FF14" s="9">
        <v>49.292000000000002</v>
      </c>
      <c r="FG14" s="9">
        <v>119.789</v>
      </c>
      <c r="FH14" s="9">
        <v>75.954999999999998</v>
      </c>
      <c r="FI14" s="9">
        <v>43.834000000000003</v>
      </c>
      <c r="FJ14" s="9">
        <v>17.364999999999998</v>
      </c>
      <c r="FK14" s="9">
        <v>11.782999999999999</v>
      </c>
      <c r="FL14" s="9">
        <v>5.5830000000000002</v>
      </c>
      <c r="FM14" s="9">
        <v>124.116</v>
      </c>
      <c r="FN14" s="9">
        <v>62.02</v>
      </c>
      <c r="FO14" s="9">
        <v>62.097000000000001</v>
      </c>
      <c r="FP14" s="9">
        <v>4396.7250000000004</v>
      </c>
      <c r="FQ14" s="9">
        <v>2309.1959999999999</v>
      </c>
      <c r="FR14" s="9">
        <v>2087.529</v>
      </c>
      <c r="FS14" s="9">
        <v>467.084</v>
      </c>
      <c r="FT14" s="9">
        <v>249.79900000000001</v>
      </c>
      <c r="FU14" s="9">
        <v>217.286</v>
      </c>
      <c r="FV14" s="9">
        <v>125.04</v>
      </c>
      <c r="FW14" s="9">
        <v>64.849999999999994</v>
      </c>
      <c r="FX14" s="9">
        <v>60.19</v>
      </c>
      <c r="FY14" s="9">
        <v>130.17599999999999</v>
      </c>
      <c r="FZ14" s="9">
        <v>72.48</v>
      </c>
      <c r="GA14" s="9">
        <v>57.695999999999998</v>
      </c>
      <c r="GB14" s="9">
        <v>211.86799999999999</v>
      </c>
      <c r="GC14" s="9">
        <v>112.46899999999999</v>
      </c>
      <c r="GD14" s="9">
        <v>99.399000000000001</v>
      </c>
      <c r="GE14" s="9">
        <v>3929.64</v>
      </c>
      <c r="GF14" s="9">
        <v>2059.3969999999999</v>
      </c>
      <c r="GG14" s="9">
        <v>1870.2429999999999</v>
      </c>
      <c r="GH14" s="9">
        <v>1074.5219999999999</v>
      </c>
      <c r="GI14" s="9">
        <v>555.31600000000003</v>
      </c>
      <c r="GJ14" s="9">
        <v>519.20699999999999</v>
      </c>
      <c r="GK14" s="9">
        <v>274.82</v>
      </c>
      <c r="GL14" s="9">
        <v>146.88</v>
      </c>
      <c r="GM14" s="9">
        <v>127.94</v>
      </c>
      <c r="GN14" s="9">
        <v>309.92099999999999</v>
      </c>
      <c r="GO14" s="9">
        <v>157.845</v>
      </c>
      <c r="GP14" s="9">
        <v>152.07599999999999</v>
      </c>
      <c r="GQ14" s="9">
        <v>489.78199999999998</v>
      </c>
      <c r="GR14" s="9">
        <v>250.59</v>
      </c>
      <c r="GS14" s="9">
        <v>239.191</v>
      </c>
      <c r="GT14" s="9">
        <v>2855.1179999999999</v>
      </c>
      <c r="GU14" s="9">
        <v>1504.0809999999999</v>
      </c>
      <c r="GV14" s="9">
        <v>1351.037</v>
      </c>
      <c r="GW14" s="9">
        <v>824.45799999999997</v>
      </c>
      <c r="GX14" s="9">
        <v>403.11500000000001</v>
      </c>
      <c r="GY14" s="9">
        <v>421.34199999999998</v>
      </c>
      <c r="GZ14" s="9">
        <v>2030.66</v>
      </c>
      <c r="HA14" s="9">
        <v>1100.9659999999999</v>
      </c>
      <c r="HB14" s="9">
        <v>929.69399999999996</v>
      </c>
      <c r="HC14" s="9">
        <v>1137.989</v>
      </c>
      <c r="HD14" s="9">
        <v>559.71299999999997</v>
      </c>
      <c r="HE14" s="9">
        <v>578.27599999999995</v>
      </c>
      <c r="HF14" s="9">
        <v>892.67100000000005</v>
      </c>
      <c r="HG14" s="9">
        <v>541.25300000000004</v>
      </c>
      <c r="HH14" s="9">
        <v>351.41800000000001</v>
      </c>
      <c r="HI14" s="9">
        <v>200.80699999999999</v>
      </c>
      <c r="HJ14" s="9">
        <v>117.70099999999999</v>
      </c>
      <c r="HK14" s="9">
        <v>83.105999999999995</v>
      </c>
      <c r="HL14" s="9">
        <v>4195.9170000000004</v>
      </c>
      <c r="HM14" s="9">
        <v>2191.4940000000001</v>
      </c>
      <c r="HN14" s="9">
        <v>2004.423</v>
      </c>
      <c r="HO14" s="9">
        <v>4.5670000000000002</v>
      </c>
      <c r="HP14" s="9">
        <v>5.0970000000000004</v>
      </c>
      <c r="HQ14" s="9">
        <v>3.9809999999999999</v>
      </c>
      <c r="HR14" s="9">
        <v>6024.4059999999999</v>
      </c>
      <c r="HS14" s="9">
        <v>2946.6970000000001</v>
      </c>
      <c r="HT14" s="9">
        <v>3077.7080000000001</v>
      </c>
      <c r="HU14" s="9">
        <v>827.06899999999996</v>
      </c>
      <c r="HV14" s="9">
        <v>411.779</v>
      </c>
      <c r="HW14" s="9">
        <v>415.29</v>
      </c>
      <c r="HX14" s="9">
        <v>592.89099999999996</v>
      </c>
      <c r="HY14" s="9">
        <v>302.952</v>
      </c>
      <c r="HZ14" s="9">
        <v>289.93799999999999</v>
      </c>
      <c r="IA14" s="9">
        <v>352.738</v>
      </c>
      <c r="IB14" s="9">
        <v>195.70699999999999</v>
      </c>
      <c r="IC14" s="9">
        <v>157.03100000000001</v>
      </c>
      <c r="ID14" s="9">
        <v>240.15199999999999</v>
      </c>
      <c r="IE14" s="9">
        <v>107.245</v>
      </c>
      <c r="IF14" s="9">
        <v>132.90700000000001</v>
      </c>
      <c r="IG14" s="9">
        <v>63.314999999999998</v>
      </c>
      <c r="IH14" s="9">
        <v>20.83</v>
      </c>
      <c r="II14" s="9">
        <v>42.484999999999999</v>
      </c>
      <c r="IJ14" s="9">
        <v>69.381</v>
      </c>
      <c r="IK14" s="9">
        <v>39.36</v>
      </c>
      <c r="IL14" s="9">
        <v>30.021000000000001</v>
      </c>
      <c r="IM14" s="9">
        <v>164.798</v>
      </c>
      <c r="IN14" s="9">
        <v>69.466999999999999</v>
      </c>
      <c r="IO14" s="9">
        <v>95.331000000000003</v>
      </c>
      <c r="IP14" s="9">
        <v>239.91300000000001</v>
      </c>
      <c r="IQ14" s="9">
        <v>117.017</v>
      </c>
    </row>
    <row r="15" spans="1:251">
      <c r="A15" s="10">
        <v>43497</v>
      </c>
      <c r="B15" s="9">
        <v>0.67300000000000004</v>
      </c>
      <c r="C15" s="9">
        <v>4.173</v>
      </c>
      <c r="D15" s="9">
        <v>0</v>
      </c>
      <c r="E15" s="9">
        <v>0</v>
      </c>
      <c r="F15" s="9">
        <v>0</v>
      </c>
      <c r="G15" s="9">
        <v>281.226</v>
      </c>
      <c r="H15" s="9">
        <v>138.559</v>
      </c>
      <c r="I15" s="9">
        <v>142.667</v>
      </c>
      <c r="J15" s="9">
        <v>1693.0540000000001</v>
      </c>
      <c r="K15" s="9">
        <v>869.73</v>
      </c>
      <c r="L15" s="9">
        <v>823.32500000000005</v>
      </c>
      <c r="M15" s="9">
        <v>14.244</v>
      </c>
      <c r="N15" s="9">
        <v>13.742000000000001</v>
      </c>
      <c r="O15" s="9">
        <v>14.769</v>
      </c>
      <c r="P15" s="9">
        <v>3211.125</v>
      </c>
      <c r="Q15" s="9">
        <v>1640.8309999999999</v>
      </c>
      <c r="R15" s="9">
        <v>1570.2940000000001</v>
      </c>
      <c r="S15" s="9">
        <v>730.51400000000001</v>
      </c>
      <c r="T15" s="9">
        <v>343.78300000000002</v>
      </c>
      <c r="U15" s="9">
        <v>386.73</v>
      </c>
      <c r="V15" s="9">
        <v>482.38</v>
      </c>
      <c r="W15" s="9">
        <v>219.87700000000001</v>
      </c>
      <c r="X15" s="9">
        <v>262.50200000000001</v>
      </c>
      <c r="Y15" s="9">
        <v>336.73200000000003</v>
      </c>
      <c r="Z15" s="9">
        <v>166.53</v>
      </c>
      <c r="AA15" s="9">
        <v>170.202</v>
      </c>
      <c r="AB15" s="9">
        <v>145.648</v>
      </c>
      <c r="AC15" s="9">
        <v>53.347999999999999</v>
      </c>
      <c r="AD15" s="9">
        <v>92.3</v>
      </c>
      <c r="AE15" s="9">
        <v>108.881</v>
      </c>
      <c r="AF15" s="9">
        <v>44.039000000000001</v>
      </c>
      <c r="AG15" s="9">
        <v>64.843000000000004</v>
      </c>
      <c r="AH15" s="9">
        <v>98.016000000000005</v>
      </c>
      <c r="AI15" s="9">
        <v>50.579000000000001</v>
      </c>
      <c r="AJ15" s="9">
        <v>47.438000000000002</v>
      </c>
      <c r="AK15" s="9">
        <v>150.11699999999999</v>
      </c>
      <c r="AL15" s="9">
        <v>73.326999999999998</v>
      </c>
      <c r="AM15" s="9">
        <v>76.790000000000006</v>
      </c>
      <c r="AN15" s="9">
        <v>377.75799999999998</v>
      </c>
      <c r="AO15" s="9">
        <v>170.78200000000001</v>
      </c>
      <c r="AP15" s="9">
        <v>206.977</v>
      </c>
      <c r="AQ15" s="9">
        <v>229.90600000000001</v>
      </c>
      <c r="AR15" s="9">
        <v>110.458</v>
      </c>
      <c r="AS15" s="9">
        <v>119.44799999999999</v>
      </c>
      <c r="AT15" s="9">
        <v>41.234999999999999</v>
      </c>
      <c r="AU15" s="9">
        <v>16.867000000000001</v>
      </c>
      <c r="AV15" s="9">
        <v>24.367999999999999</v>
      </c>
      <c r="AW15" s="9">
        <v>147.852</v>
      </c>
      <c r="AX15" s="9">
        <v>60.323999999999998</v>
      </c>
      <c r="AY15" s="9">
        <v>87.528999999999996</v>
      </c>
      <c r="AZ15" s="9">
        <v>151.602</v>
      </c>
      <c r="BA15" s="9">
        <v>91.683999999999997</v>
      </c>
      <c r="BB15" s="9">
        <v>59.917999999999999</v>
      </c>
      <c r="BC15" s="9">
        <v>61.584000000000003</v>
      </c>
      <c r="BD15" s="9">
        <v>38.713000000000001</v>
      </c>
      <c r="BE15" s="9">
        <v>22.872</v>
      </c>
      <c r="BF15" s="9">
        <v>51.32</v>
      </c>
      <c r="BG15" s="9">
        <v>28.102</v>
      </c>
      <c r="BH15" s="9">
        <v>23.219000000000001</v>
      </c>
      <c r="BI15" s="9">
        <v>11.016999999999999</v>
      </c>
      <c r="BJ15" s="9">
        <v>6.8739999999999997</v>
      </c>
      <c r="BK15" s="9">
        <v>4.1440000000000001</v>
      </c>
      <c r="BL15" s="9">
        <v>100.282</v>
      </c>
      <c r="BM15" s="9">
        <v>63.582000000000001</v>
      </c>
      <c r="BN15" s="9">
        <v>36.698999999999998</v>
      </c>
      <c r="BO15" s="9">
        <v>5738.625</v>
      </c>
      <c r="BP15" s="9">
        <v>3075.348</v>
      </c>
      <c r="BQ15" s="9">
        <v>2663.277</v>
      </c>
      <c r="BR15" s="9">
        <v>1148.277</v>
      </c>
      <c r="BS15" s="9">
        <v>591.15499999999997</v>
      </c>
      <c r="BT15" s="9">
        <v>557.12199999999996</v>
      </c>
      <c r="BU15" s="9">
        <v>280.20699999999999</v>
      </c>
      <c r="BV15" s="9">
        <v>142.285</v>
      </c>
      <c r="BW15" s="9">
        <v>137.922</v>
      </c>
      <c r="BX15" s="9">
        <v>326.67200000000003</v>
      </c>
      <c r="BY15" s="9">
        <v>177.16800000000001</v>
      </c>
      <c r="BZ15" s="9">
        <v>149.50399999999999</v>
      </c>
      <c r="CA15" s="9">
        <v>541.39800000000002</v>
      </c>
      <c r="CB15" s="9">
        <v>271.702</v>
      </c>
      <c r="CC15" s="9">
        <v>269.69600000000003</v>
      </c>
      <c r="CD15" s="9">
        <v>4590.3490000000002</v>
      </c>
      <c r="CE15" s="9">
        <v>2484.1930000000002</v>
      </c>
      <c r="CF15" s="9">
        <v>2106.1550000000002</v>
      </c>
      <c r="CG15" s="9">
        <v>2386.3319999999999</v>
      </c>
      <c r="CH15" s="9">
        <v>1258.4929999999999</v>
      </c>
      <c r="CI15" s="9">
        <v>1127.8389999999999</v>
      </c>
      <c r="CJ15" s="9">
        <v>687.91499999999996</v>
      </c>
      <c r="CK15" s="9">
        <v>354.81400000000002</v>
      </c>
      <c r="CL15" s="9">
        <v>333.101</v>
      </c>
      <c r="CM15" s="9">
        <v>679.68600000000004</v>
      </c>
      <c r="CN15" s="9">
        <v>362.58499999999998</v>
      </c>
      <c r="CO15" s="9">
        <v>317.10199999999998</v>
      </c>
      <c r="CP15" s="9">
        <v>1018.731</v>
      </c>
      <c r="CQ15" s="9">
        <v>541.09400000000005</v>
      </c>
      <c r="CR15" s="9">
        <v>477.637</v>
      </c>
      <c r="CS15" s="9">
        <v>2204.0169999999998</v>
      </c>
      <c r="CT15" s="9">
        <v>1225.7</v>
      </c>
      <c r="CU15" s="9">
        <v>978.31600000000003</v>
      </c>
      <c r="CV15" s="9">
        <v>1270.4290000000001</v>
      </c>
      <c r="CW15" s="9">
        <v>695.36599999999999</v>
      </c>
      <c r="CX15" s="9">
        <v>575.06399999999996</v>
      </c>
      <c r="CY15" s="9">
        <v>933.58699999999999</v>
      </c>
      <c r="CZ15" s="9">
        <v>530.33399999999995</v>
      </c>
      <c r="DA15" s="9">
        <v>403.25299999999999</v>
      </c>
      <c r="DB15" s="9">
        <v>820.57500000000005</v>
      </c>
      <c r="DC15" s="9">
        <v>459.66199999999998</v>
      </c>
      <c r="DD15" s="9">
        <v>360.91300000000001</v>
      </c>
      <c r="DE15" s="9">
        <v>113.012</v>
      </c>
      <c r="DF15" s="9">
        <v>70.671999999999997</v>
      </c>
      <c r="DG15" s="9">
        <v>42.34</v>
      </c>
      <c r="DH15" s="9">
        <v>576.255</v>
      </c>
      <c r="DI15" s="9">
        <v>323.90800000000002</v>
      </c>
      <c r="DJ15" s="9">
        <v>252.34700000000001</v>
      </c>
      <c r="DK15" s="9">
        <v>5162.37</v>
      </c>
      <c r="DL15" s="9">
        <v>2751.44</v>
      </c>
      <c r="DM15" s="9">
        <v>2410.9299999999998</v>
      </c>
      <c r="DN15" s="9">
        <v>10.042</v>
      </c>
      <c r="DO15" s="9">
        <v>10.532</v>
      </c>
      <c r="DP15" s="9">
        <v>9.4749999999999996</v>
      </c>
      <c r="DQ15" s="9">
        <v>7019.2839999999997</v>
      </c>
      <c r="DR15" s="9">
        <v>3471.3330000000001</v>
      </c>
      <c r="DS15" s="9">
        <v>3547.951</v>
      </c>
      <c r="DT15" s="9">
        <v>1421.421</v>
      </c>
      <c r="DU15" s="9">
        <v>706.48199999999997</v>
      </c>
      <c r="DV15" s="9">
        <v>714.93899999999996</v>
      </c>
      <c r="DW15" s="9">
        <v>1103.1969999999999</v>
      </c>
      <c r="DX15" s="9">
        <v>583.87199999999996</v>
      </c>
      <c r="DY15" s="9">
        <v>519.32500000000005</v>
      </c>
      <c r="DZ15" s="9">
        <v>755.00800000000004</v>
      </c>
      <c r="EA15" s="9">
        <v>425.33100000000002</v>
      </c>
      <c r="EB15" s="9">
        <v>329.67700000000002</v>
      </c>
      <c r="EC15" s="9">
        <v>348.18900000000002</v>
      </c>
      <c r="ED15" s="9">
        <v>158.541</v>
      </c>
      <c r="EE15" s="9">
        <v>189.648</v>
      </c>
      <c r="EF15" s="9">
        <v>113.488</v>
      </c>
      <c r="EG15" s="9">
        <v>46.679000000000002</v>
      </c>
      <c r="EH15" s="9">
        <v>66.808999999999997</v>
      </c>
      <c r="EI15" s="9">
        <v>108.857</v>
      </c>
      <c r="EJ15" s="9">
        <v>62.853000000000002</v>
      </c>
      <c r="EK15" s="9">
        <v>46.005000000000003</v>
      </c>
      <c r="EL15" s="9">
        <v>209.36600000000001</v>
      </c>
      <c r="EM15" s="9">
        <v>59.756999999999998</v>
      </c>
      <c r="EN15" s="9">
        <v>149.60900000000001</v>
      </c>
      <c r="EO15" s="9">
        <v>642.08100000000002</v>
      </c>
      <c r="EP15" s="9">
        <v>297.88299999999998</v>
      </c>
      <c r="EQ15" s="9">
        <v>344.19799999999998</v>
      </c>
      <c r="ER15" s="9">
        <v>453.327</v>
      </c>
      <c r="ES15" s="9">
        <v>244.53700000000001</v>
      </c>
      <c r="ET15" s="9">
        <v>208.78899999999999</v>
      </c>
      <c r="EU15" s="9">
        <v>39.811</v>
      </c>
      <c r="EV15" s="9">
        <v>13.557</v>
      </c>
      <c r="EW15" s="9">
        <v>26.254000000000001</v>
      </c>
      <c r="EX15" s="9">
        <v>188.75399999999999</v>
      </c>
      <c r="EY15" s="9">
        <v>53.345999999999997</v>
      </c>
      <c r="EZ15" s="9">
        <v>135.40799999999999</v>
      </c>
      <c r="FA15" s="9">
        <v>252.398</v>
      </c>
      <c r="FB15" s="9">
        <v>148.63499999999999</v>
      </c>
      <c r="FC15" s="9">
        <v>103.76300000000001</v>
      </c>
      <c r="FD15" s="9">
        <v>118.51300000000001</v>
      </c>
      <c r="FE15" s="9">
        <v>80.921000000000006</v>
      </c>
      <c r="FF15" s="9">
        <v>37.591000000000001</v>
      </c>
      <c r="FG15" s="9">
        <v>122.928</v>
      </c>
      <c r="FH15" s="9">
        <v>79.370999999999995</v>
      </c>
      <c r="FI15" s="9">
        <v>43.558</v>
      </c>
      <c r="FJ15" s="9">
        <v>16.460999999999999</v>
      </c>
      <c r="FK15" s="9">
        <v>8.5619999999999994</v>
      </c>
      <c r="FL15" s="9">
        <v>7.899</v>
      </c>
      <c r="FM15" s="9">
        <v>129.46899999999999</v>
      </c>
      <c r="FN15" s="9">
        <v>69.263999999999996</v>
      </c>
      <c r="FO15" s="9">
        <v>60.204999999999998</v>
      </c>
      <c r="FP15" s="9">
        <v>4452.1270000000004</v>
      </c>
      <c r="FQ15" s="9">
        <v>2327.3719999999998</v>
      </c>
      <c r="FR15" s="9">
        <v>2124.7559999999999</v>
      </c>
      <c r="FS15" s="9">
        <v>460.07299999999998</v>
      </c>
      <c r="FT15" s="9">
        <v>244.98699999999999</v>
      </c>
      <c r="FU15" s="9">
        <v>215.08600000000001</v>
      </c>
      <c r="FV15" s="9">
        <v>122.494</v>
      </c>
      <c r="FW15" s="9">
        <v>63.866999999999997</v>
      </c>
      <c r="FX15" s="9">
        <v>58.627000000000002</v>
      </c>
      <c r="FY15" s="9">
        <v>124.31100000000001</v>
      </c>
      <c r="FZ15" s="9">
        <v>64.284999999999997</v>
      </c>
      <c r="GA15" s="9">
        <v>60.026000000000003</v>
      </c>
      <c r="GB15" s="9">
        <v>213.268</v>
      </c>
      <c r="GC15" s="9">
        <v>116.83499999999999</v>
      </c>
      <c r="GD15" s="9">
        <v>96.433000000000007</v>
      </c>
      <c r="GE15" s="9">
        <v>3992.0540000000001</v>
      </c>
      <c r="GF15" s="9">
        <v>2082.384</v>
      </c>
      <c r="GG15" s="9">
        <v>1909.67</v>
      </c>
      <c r="GH15" s="9">
        <v>1103.846</v>
      </c>
      <c r="GI15" s="9">
        <v>552.20500000000004</v>
      </c>
      <c r="GJ15" s="9">
        <v>551.64099999999996</v>
      </c>
      <c r="GK15" s="9">
        <v>255.10599999999999</v>
      </c>
      <c r="GL15" s="9">
        <v>123.967</v>
      </c>
      <c r="GM15" s="9">
        <v>131.13900000000001</v>
      </c>
      <c r="GN15" s="9">
        <v>334.05700000000002</v>
      </c>
      <c r="GO15" s="9">
        <v>175.446</v>
      </c>
      <c r="GP15" s="9">
        <v>158.61000000000001</v>
      </c>
      <c r="GQ15" s="9">
        <v>514.68299999999999</v>
      </c>
      <c r="GR15" s="9">
        <v>252.792</v>
      </c>
      <c r="GS15" s="9">
        <v>261.89100000000002</v>
      </c>
      <c r="GT15" s="9">
        <v>2888.2080000000001</v>
      </c>
      <c r="GU15" s="9">
        <v>1530.18</v>
      </c>
      <c r="GV15" s="9">
        <v>1358.028</v>
      </c>
      <c r="GW15" s="9">
        <v>839.28399999999999</v>
      </c>
      <c r="GX15" s="9">
        <v>429.12700000000001</v>
      </c>
      <c r="GY15" s="9">
        <v>410.15699999999998</v>
      </c>
      <c r="GZ15" s="9">
        <v>2048.924</v>
      </c>
      <c r="HA15" s="9">
        <v>1101.0530000000001</v>
      </c>
      <c r="HB15" s="9">
        <v>947.87099999999998</v>
      </c>
      <c r="HC15" s="9">
        <v>1133.0730000000001</v>
      </c>
      <c r="HD15" s="9">
        <v>571.98199999999997</v>
      </c>
      <c r="HE15" s="9">
        <v>561.09100000000001</v>
      </c>
      <c r="HF15" s="9">
        <v>915.851</v>
      </c>
      <c r="HG15" s="9">
        <v>529.07100000000003</v>
      </c>
      <c r="HH15" s="9">
        <v>386.78</v>
      </c>
      <c r="HI15" s="9">
        <v>211.62799999999999</v>
      </c>
      <c r="HJ15" s="9">
        <v>123.91</v>
      </c>
      <c r="HK15" s="9">
        <v>87.718000000000004</v>
      </c>
      <c r="HL15" s="9">
        <v>4240.4989999999998</v>
      </c>
      <c r="HM15" s="9">
        <v>2203.4609999999998</v>
      </c>
      <c r="HN15" s="9">
        <v>2037.038</v>
      </c>
      <c r="HO15" s="9">
        <v>4.7530000000000001</v>
      </c>
      <c r="HP15" s="9">
        <v>5.3239999999999998</v>
      </c>
      <c r="HQ15" s="9">
        <v>4.1280000000000001</v>
      </c>
      <c r="HR15" s="9">
        <v>6072.8670000000002</v>
      </c>
      <c r="HS15" s="9">
        <v>2971.01</v>
      </c>
      <c r="HT15" s="9">
        <v>3101.8580000000002</v>
      </c>
      <c r="HU15" s="9">
        <v>852.44</v>
      </c>
      <c r="HV15" s="9">
        <v>424.38099999999997</v>
      </c>
      <c r="HW15" s="9">
        <v>428.05900000000003</v>
      </c>
      <c r="HX15" s="9">
        <v>619.577</v>
      </c>
      <c r="HY15" s="9">
        <v>313.91800000000001</v>
      </c>
      <c r="HZ15" s="9">
        <v>305.65899999999999</v>
      </c>
      <c r="IA15" s="9">
        <v>356.99799999999999</v>
      </c>
      <c r="IB15" s="9">
        <v>198.239</v>
      </c>
      <c r="IC15" s="9">
        <v>158.75899999999999</v>
      </c>
      <c r="ID15" s="9">
        <v>262.57900000000001</v>
      </c>
      <c r="IE15" s="9">
        <v>115.679</v>
      </c>
      <c r="IF15" s="9">
        <v>146.9</v>
      </c>
      <c r="IG15" s="9">
        <v>62.335000000000001</v>
      </c>
      <c r="IH15" s="9">
        <v>25.347999999999999</v>
      </c>
      <c r="II15" s="9">
        <v>36.987000000000002</v>
      </c>
      <c r="IJ15" s="9">
        <v>75.167000000000002</v>
      </c>
      <c r="IK15" s="9">
        <v>46.783000000000001</v>
      </c>
      <c r="IL15" s="9">
        <v>28.384</v>
      </c>
      <c r="IM15" s="9">
        <v>157.696</v>
      </c>
      <c r="IN15" s="9">
        <v>63.680999999999997</v>
      </c>
      <c r="IO15" s="9">
        <v>94.016000000000005</v>
      </c>
      <c r="IP15" s="9">
        <v>263.16699999999997</v>
      </c>
      <c r="IQ15" s="9">
        <v>127.65900000000001</v>
      </c>
    </row>
    <row r="16" spans="1:251">
      <c r="A16" s="10">
        <v>43862</v>
      </c>
      <c r="B16" s="9">
        <v>1.2829999999999999</v>
      </c>
      <c r="C16" s="9">
        <v>1.0049999999999999</v>
      </c>
      <c r="D16" s="9">
        <v>0</v>
      </c>
      <c r="E16" s="9">
        <v>0</v>
      </c>
      <c r="F16" s="9">
        <v>0</v>
      </c>
      <c r="G16" s="9">
        <v>249.39</v>
      </c>
      <c r="H16" s="9">
        <v>116.209</v>
      </c>
      <c r="I16" s="9">
        <v>133.18100000000001</v>
      </c>
      <c r="J16" s="9">
        <v>1686.8440000000001</v>
      </c>
      <c r="K16" s="9">
        <v>855.29200000000003</v>
      </c>
      <c r="L16" s="9">
        <v>831.55100000000004</v>
      </c>
      <c r="M16" s="9">
        <v>12.88</v>
      </c>
      <c r="N16" s="9">
        <v>11.962</v>
      </c>
      <c r="O16" s="9">
        <v>13.805</v>
      </c>
      <c r="P16" s="9">
        <v>3176.2240000000002</v>
      </c>
      <c r="Q16" s="9">
        <v>1639.15</v>
      </c>
      <c r="R16" s="9">
        <v>1537.0740000000001</v>
      </c>
      <c r="S16" s="9">
        <v>715.78</v>
      </c>
      <c r="T16" s="9">
        <v>342.24200000000002</v>
      </c>
      <c r="U16" s="9">
        <v>373.53899999999999</v>
      </c>
      <c r="V16" s="9">
        <v>458.49700000000001</v>
      </c>
      <c r="W16" s="9">
        <v>208.16399999999999</v>
      </c>
      <c r="X16" s="9">
        <v>250.333</v>
      </c>
      <c r="Y16" s="9">
        <v>327.47199999999998</v>
      </c>
      <c r="Z16" s="9">
        <v>150.018</v>
      </c>
      <c r="AA16" s="9">
        <v>177.45400000000001</v>
      </c>
      <c r="AB16" s="9">
        <v>131.02500000000001</v>
      </c>
      <c r="AC16" s="9">
        <v>58.146000000000001</v>
      </c>
      <c r="AD16" s="9">
        <v>72.879000000000005</v>
      </c>
      <c r="AE16" s="9">
        <v>113.833</v>
      </c>
      <c r="AF16" s="9">
        <v>43.073</v>
      </c>
      <c r="AG16" s="9">
        <v>70.760000000000005</v>
      </c>
      <c r="AH16" s="9">
        <v>95.554000000000002</v>
      </c>
      <c r="AI16" s="9">
        <v>57.241</v>
      </c>
      <c r="AJ16" s="9">
        <v>38.313000000000002</v>
      </c>
      <c r="AK16" s="9">
        <v>161.72900000000001</v>
      </c>
      <c r="AL16" s="9">
        <v>76.835999999999999</v>
      </c>
      <c r="AM16" s="9">
        <v>84.893000000000001</v>
      </c>
      <c r="AN16" s="9">
        <v>332.39</v>
      </c>
      <c r="AO16" s="9">
        <v>148.72499999999999</v>
      </c>
      <c r="AP16" s="9">
        <v>183.66499999999999</v>
      </c>
      <c r="AQ16" s="9">
        <v>186.303</v>
      </c>
      <c r="AR16" s="9">
        <v>81.36</v>
      </c>
      <c r="AS16" s="9">
        <v>104.943</v>
      </c>
      <c r="AT16" s="9">
        <v>37.466000000000001</v>
      </c>
      <c r="AU16" s="9">
        <v>10.724</v>
      </c>
      <c r="AV16" s="9">
        <v>26.742000000000001</v>
      </c>
      <c r="AW16" s="9">
        <v>146.08699999999999</v>
      </c>
      <c r="AX16" s="9">
        <v>67.366</v>
      </c>
      <c r="AY16" s="9">
        <v>78.721000000000004</v>
      </c>
      <c r="AZ16" s="9">
        <v>174.28299999999999</v>
      </c>
      <c r="BA16" s="9">
        <v>101.56</v>
      </c>
      <c r="BB16" s="9">
        <v>72.722999999999999</v>
      </c>
      <c r="BC16" s="9">
        <v>63.250999999999998</v>
      </c>
      <c r="BD16" s="9">
        <v>40.011000000000003</v>
      </c>
      <c r="BE16" s="9">
        <v>23.24</v>
      </c>
      <c r="BF16" s="9">
        <v>63.087000000000003</v>
      </c>
      <c r="BG16" s="9">
        <v>34.848999999999997</v>
      </c>
      <c r="BH16" s="9">
        <v>28.238</v>
      </c>
      <c r="BI16" s="9">
        <v>17.085999999999999</v>
      </c>
      <c r="BJ16" s="9">
        <v>8.9019999999999992</v>
      </c>
      <c r="BK16" s="9">
        <v>8.1839999999999993</v>
      </c>
      <c r="BL16" s="9">
        <v>111.196</v>
      </c>
      <c r="BM16" s="9">
        <v>66.712000000000003</v>
      </c>
      <c r="BN16" s="9">
        <v>44.484999999999999</v>
      </c>
      <c r="BO16" s="9">
        <v>5868.8729999999996</v>
      </c>
      <c r="BP16" s="9">
        <v>3117.6959999999999</v>
      </c>
      <c r="BQ16" s="9">
        <v>2751.1759999999999</v>
      </c>
      <c r="BR16" s="9">
        <v>1161.576</v>
      </c>
      <c r="BS16" s="9">
        <v>605.07299999999998</v>
      </c>
      <c r="BT16" s="9">
        <v>556.50300000000004</v>
      </c>
      <c r="BU16" s="9">
        <v>274.95299999999997</v>
      </c>
      <c r="BV16" s="9">
        <v>130.49299999999999</v>
      </c>
      <c r="BW16" s="9">
        <v>144.46100000000001</v>
      </c>
      <c r="BX16" s="9">
        <v>327.35300000000001</v>
      </c>
      <c r="BY16" s="9">
        <v>167.14599999999999</v>
      </c>
      <c r="BZ16" s="9">
        <v>160.20699999999999</v>
      </c>
      <c r="CA16" s="9">
        <v>559.26900000000001</v>
      </c>
      <c r="CB16" s="9">
        <v>307.43400000000003</v>
      </c>
      <c r="CC16" s="9">
        <v>251.83500000000001</v>
      </c>
      <c r="CD16" s="9">
        <v>4707.2969999999996</v>
      </c>
      <c r="CE16" s="9">
        <v>2512.623</v>
      </c>
      <c r="CF16" s="9">
        <v>2194.6729999999998</v>
      </c>
      <c r="CG16" s="9">
        <v>2484.2530000000002</v>
      </c>
      <c r="CH16" s="9">
        <v>1315.107</v>
      </c>
      <c r="CI16" s="9">
        <v>1169.146</v>
      </c>
      <c r="CJ16" s="9">
        <v>665</v>
      </c>
      <c r="CK16" s="9">
        <v>333.65</v>
      </c>
      <c r="CL16" s="9">
        <v>331.35</v>
      </c>
      <c r="CM16" s="9">
        <v>766.31100000000004</v>
      </c>
      <c r="CN16" s="9">
        <v>416.88</v>
      </c>
      <c r="CO16" s="9">
        <v>349.43</v>
      </c>
      <c r="CP16" s="9">
        <v>1052.942</v>
      </c>
      <c r="CQ16" s="9">
        <v>564.57600000000002</v>
      </c>
      <c r="CR16" s="9">
        <v>488.36599999999999</v>
      </c>
      <c r="CS16" s="9">
        <v>2223.0439999999999</v>
      </c>
      <c r="CT16" s="9">
        <v>1197.5160000000001</v>
      </c>
      <c r="CU16" s="9">
        <v>1025.528</v>
      </c>
      <c r="CV16" s="9">
        <v>1236.085</v>
      </c>
      <c r="CW16" s="9">
        <v>660.68600000000004</v>
      </c>
      <c r="CX16" s="9">
        <v>575.399</v>
      </c>
      <c r="CY16" s="9">
        <v>986.95899999999995</v>
      </c>
      <c r="CZ16" s="9">
        <v>536.83000000000004</v>
      </c>
      <c r="DA16" s="9">
        <v>450.12900000000002</v>
      </c>
      <c r="DB16" s="9">
        <v>865.51900000000001</v>
      </c>
      <c r="DC16" s="9">
        <v>461.45100000000002</v>
      </c>
      <c r="DD16" s="9">
        <v>404.06799999999998</v>
      </c>
      <c r="DE16" s="9">
        <v>121.44</v>
      </c>
      <c r="DF16" s="9">
        <v>75.38</v>
      </c>
      <c r="DG16" s="9">
        <v>46.06</v>
      </c>
      <c r="DH16" s="9">
        <v>578.85</v>
      </c>
      <c r="DI16" s="9">
        <v>333.39600000000002</v>
      </c>
      <c r="DJ16" s="9">
        <v>245.45400000000001</v>
      </c>
      <c r="DK16" s="9">
        <v>5290.0230000000001</v>
      </c>
      <c r="DL16" s="9">
        <v>2784.3</v>
      </c>
      <c r="DM16" s="9">
        <v>2505.723</v>
      </c>
      <c r="DN16" s="9">
        <v>9.8629999999999995</v>
      </c>
      <c r="DO16" s="9">
        <v>10.694000000000001</v>
      </c>
      <c r="DP16" s="9">
        <v>8.9220000000000006</v>
      </c>
      <c r="DQ16" s="9">
        <v>7141.2640000000001</v>
      </c>
      <c r="DR16" s="9">
        <v>3532.817</v>
      </c>
      <c r="DS16" s="9">
        <v>3608.4479999999999</v>
      </c>
      <c r="DT16" s="9">
        <v>1463.316</v>
      </c>
      <c r="DU16" s="9">
        <v>747.04</v>
      </c>
      <c r="DV16" s="9">
        <v>716.27599999999995</v>
      </c>
      <c r="DW16" s="9">
        <v>1146.9059999999999</v>
      </c>
      <c r="DX16" s="9">
        <v>623.02</v>
      </c>
      <c r="DY16" s="9">
        <v>523.88699999999994</v>
      </c>
      <c r="DZ16" s="9">
        <v>803.32899999999995</v>
      </c>
      <c r="EA16" s="9">
        <v>455.471</v>
      </c>
      <c r="EB16" s="9">
        <v>347.858</v>
      </c>
      <c r="EC16" s="9">
        <v>343.577</v>
      </c>
      <c r="ED16" s="9">
        <v>167.54900000000001</v>
      </c>
      <c r="EE16" s="9">
        <v>176.029</v>
      </c>
      <c r="EF16" s="9">
        <v>115.956</v>
      </c>
      <c r="EG16" s="9">
        <v>53.923999999999999</v>
      </c>
      <c r="EH16" s="9">
        <v>62.031999999999996</v>
      </c>
      <c r="EI16" s="9">
        <v>105.13</v>
      </c>
      <c r="EJ16" s="9">
        <v>61.64</v>
      </c>
      <c r="EK16" s="9">
        <v>43.488999999999997</v>
      </c>
      <c r="EL16" s="9">
        <v>211.28</v>
      </c>
      <c r="EM16" s="9">
        <v>62.378999999999998</v>
      </c>
      <c r="EN16" s="9">
        <v>148.9</v>
      </c>
      <c r="EO16" s="9">
        <v>654.18200000000002</v>
      </c>
      <c r="EP16" s="9">
        <v>318.26499999999999</v>
      </c>
      <c r="EQ16" s="9">
        <v>335.91699999999997</v>
      </c>
      <c r="ER16" s="9">
        <v>456.66300000000001</v>
      </c>
      <c r="ES16" s="9">
        <v>258.01900000000001</v>
      </c>
      <c r="ET16" s="9">
        <v>198.64400000000001</v>
      </c>
      <c r="EU16" s="9">
        <v>34.296999999999997</v>
      </c>
      <c r="EV16" s="9">
        <v>17.846</v>
      </c>
      <c r="EW16" s="9">
        <v>16.451000000000001</v>
      </c>
      <c r="EX16" s="9">
        <v>197.51900000000001</v>
      </c>
      <c r="EY16" s="9">
        <v>60.247</v>
      </c>
      <c r="EZ16" s="9">
        <v>137.273</v>
      </c>
      <c r="FA16" s="9">
        <v>241.077</v>
      </c>
      <c r="FB16" s="9">
        <v>139.15100000000001</v>
      </c>
      <c r="FC16" s="9">
        <v>101.926</v>
      </c>
      <c r="FD16" s="9">
        <v>105.56100000000001</v>
      </c>
      <c r="FE16" s="9">
        <v>69.388000000000005</v>
      </c>
      <c r="FF16" s="9">
        <v>36.173000000000002</v>
      </c>
      <c r="FG16" s="9">
        <v>122.187</v>
      </c>
      <c r="FH16" s="9">
        <v>75.378</v>
      </c>
      <c r="FI16" s="9">
        <v>46.81</v>
      </c>
      <c r="FJ16" s="9">
        <v>16.472999999999999</v>
      </c>
      <c r="FK16" s="9">
        <v>7.1120000000000001</v>
      </c>
      <c r="FL16" s="9">
        <v>9.3610000000000007</v>
      </c>
      <c r="FM16" s="9">
        <v>118.89</v>
      </c>
      <c r="FN16" s="9">
        <v>63.773000000000003</v>
      </c>
      <c r="FO16" s="9">
        <v>55.116999999999997</v>
      </c>
      <c r="FP16" s="9">
        <v>4556.0050000000001</v>
      </c>
      <c r="FQ16" s="9">
        <v>2390.8040000000001</v>
      </c>
      <c r="FR16" s="9">
        <v>2165.201</v>
      </c>
      <c r="FS16" s="9">
        <v>453.44600000000003</v>
      </c>
      <c r="FT16" s="9">
        <v>233.62299999999999</v>
      </c>
      <c r="FU16" s="9">
        <v>219.82300000000001</v>
      </c>
      <c r="FV16" s="9">
        <v>112.786</v>
      </c>
      <c r="FW16" s="9">
        <v>60.423999999999999</v>
      </c>
      <c r="FX16" s="9">
        <v>52.362000000000002</v>
      </c>
      <c r="FY16" s="9">
        <v>137.786</v>
      </c>
      <c r="FZ16" s="9">
        <v>70.77</v>
      </c>
      <c r="GA16" s="9">
        <v>67.015000000000001</v>
      </c>
      <c r="GB16" s="9">
        <v>202.874</v>
      </c>
      <c r="GC16" s="9">
        <v>102.429</v>
      </c>
      <c r="GD16" s="9">
        <v>100.44499999999999</v>
      </c>
      <c r="GE16" s="9">
        <v>4102.5590000000002</v>
      </c>
      <c r="GF16" s="9">
        <v>2157.181</v>
      </c>
      <c r="GG16" s="9">
        <v>1945.3779999999999</v>
      </c>
      <c r="GH16" s="9">
        <v>1168.2070000000001</v>
      </c>
      <c r="GI16" s="9">
        <v>579.77300000000002</v>
      </c>
      <c r="GJ16" s="9">
        <v>588.43399999999997</v>
      </c>
      <c r="GK16" s="9">
        <v>262.541</v>
      </c>
      <c r="GL16" s="9">
        <v>132.459</v>
      </c>
      <c r="GM16" s="9">
        <v>130.08199999999999</v>
      </c>
      <c r="GN16" s="9">
        <v>393.28399999999999</v>
      </c>
      <c r="GO16" s="9">
        <v>196.239</v>
      </c>
      <c r="GP16" s="9">
        <v>197.04499999999999</v>
      </c>
      <c r="GQ16" s="9">
        <v>512.38199999999995</v>
      </c>
      <c r="GR16" s="9">
        <v>251.07599999999999</v>
      </c>
      <c r="GS16" s="9">
        <v>261.30599999999998</v>
      </c>
      <c r="GT16" s="9">
        <v>2934.3519999999999</v>
      </c>
      <c r="GU16" s="9">
        <v>1577.4079999999999</v>
      </c>
      <c r="GV16" s="9">
        <v>1356.9449999999999</v>
      </c>
      <c r="GW16" s="9">
        <v>800.93100000000004</v>
      </c>
      <c r="GX16" s="9">
        <v>416.29399999999998</v>
      </c>
      <c r="GY16" s="9">
        <v>384.63799999999998</v>
      </c>
      <c r="GZ16" s="9">
        <v>2133.4209999999998</v>
      </c>
      <c r="HA16" s="9">
        <v>1161.114</v>
      </c>
      <c r="HB16" s="9">
        <v>972.30700000000002</v>
      </c>
      <c r="HC16" s="9">
        <v>1182.0260000000001</v>
      </c>
      <c r="HD16" s="9">
        <v>595.74400000000003</v>
      </c>
      <c r="HE16" s="9">
        <v>586.28300000000002</v>
      </c>
      <c r="HF16" s="9">
        <v>951.39499999999998</v>
      </c>
      <c r="HG16" s="9">
        <v>565.37</v>
      </c>
      <c r="HH16" s="9">
        <v>386.024</v>
      </c>
      <c r="HI16" s="9">
        <v>218.59100000000001</v>
      </c>
      <c r="HJ16" s="9">
        <v>122.70699999999999</v>
      </c>
      <c r="HK16" s="9">
        <v>95.884</v>
      </c>
      <c r="HL16" s="9">
        <v>4337.4139999999998</v>
      </c>
      <c r="HM16" s="9">
        <v>2268.0970000000002</v>
      </c>
      <c r="HN16" s="9">
        <v>2069.3180000000002</v>
      </c>
      <c r="HO16" s="9">
        <v>4.798</v>
      </c>
      <c r="HP16" s="9">
        <v>5.1319999999999997</v>
      </c>
      <c r="HQ16" s="9">
        <v>4.4279999999999999</v>
      </c>
      <c r="HR16" s="9">
        <v>6184.875</v>
      </c>
      <c r="HS16" s="9">
        <v>3028.0219999999999</v>
      </c>
      <c r="HT16" s="9">
        <v>3156.8530000000001</v>
      </c>
      <c r="HU16" s="9">
        <v>902.495</v>
      </c>
      <c r="HV16" s="9">
        <v>446.19799999999998</v>
      </c>
      <c r="HW16" s="9">
        <v>456.29700000000003</v>
      </c>
      <c r="HX16" s="9">
        <v>668.66800000000001</v>
      </c>
      <c r="HY16" s="9">
        <v>335.46</v>
      </c>
      <c r="HZ16" s="9">
        <v>333.20800000000003</v>
      </c>
      <c r="IA16" s="9">
        <v>391.67599999999999</v>
      </c>
      <c r="IB16" s="9">
        <v>218.309</v>
      </c>
      <c r="IC16" s="9">
        <v>173.36799999999999</v>
      </c>
      <c r="ID16" s="9">
        <v>276.99200000000002</v>
      </c>
      <c r="IE16" s="9">
        <v>117.152</v>
      </c>
      <c r="IF16" s="9">
        <v>159.84</v>
      </c>
      <c r="IG16" s="9">
        <v>76.888000000000005</v>
      </c>
      <c r="IH16" s="9">
        <v>26.228999999999999</v>
      </c>
      <c r="II16" s="9">
        <v>50.66</v>
      </c>
      <c r="IJ16" s="9">
        <v>74.91</v>
      </c>
      <c r="IK16" s="9">
        <v>44.15</v>
      </c>
      <c r="IL16" s="9">
        <v>30.76</v>
      </c>
      <c r="IM16" s="9">
        <v>158.917</v>
      </c>
      <c r="IN16" s="9">
        <v>66.587999999999994</v>
      </c>
      <c r="IO16" s="9">
        <v>92.328999999999994</v>
      </c>
      <c r="IP16" s="9">
        <v>252.45699999999999</v>
      </c>
      <c r="IQ16" s="9">
        <v>120.29300000000001</v>
      </c>
    </row>
    <row r="17" spans="1:251">
      <c r="A17" s="10">
        <v>44228</v>
      </c>
      <c r="B17" s="9">
        <v>2.3450000000000002</v>
      </c>
      <c r="C17" s="9">
        <v>0.68100000000000005</v>
      </c>
      <c r="D17" s="9">
        <v>0</v>
      </c>
      <c r="E17" s="9">
        <v>0</v>
      </c>
      <c r="F17" s="9">
        <v>0</v>
      </c>
      <c r="G17" s="9">
        <v>243.26</v>
      </c>
      <c r="H17" s="9">
        <v>121.596</v>
      </c>
      <c r="I17" s="9">
        <v>121.664</v>
      </c>
      <c r="J17" s="9">
        <v>1608.8219999999999</v>
      </c>
      <c r="K17" s="9">
        <v>803.93200000000002</v>
      </c>
      <c r="L17" s="9">
        <v>804.89</v>
      </c>
      <c r="M17" s="9">
        <v>13.134</v>
      </c>
      <c r="N17" s="9">
        <v>13.138</v>
      </c>
      <c r="O17" s="9">
        <v>13.131</v>
      </c>
      <c r="P17" s="9">
        <v>3056.3690000000001</v>
      </c>
      <c r="Q17" s="9">
        <v>1572.597</v>
      </c>
      <c r="R17" s="9">
        <v>1483.7729999999999</v>
      </c>
      <c r="S17" s="9">
        <v>659.23800000000006</v>
      </c>
      <c r="T17" s="9">
        <v>312.54000000000002</v>
      </c>
      <c r="U17" s="9">
        <v>346.69799999999998</v>
      </c>
      <c r="V17" s="9">
        <v>455.85599999999999</v>
      </c>
      <c r="W17" s="9">
        <v>207.524</v>
      </c>
      <c r="X17" s="9">
        <v>248.33199999999999</v>
      </c>
      <c r="Y17" s="9">
        <v>314.38900000000001</v>
      </c>
      <c r="Z17" s="9">
        <v>157.066</v>
      </c>
      <c r="AA17" s="9">
        <v>157.32300000000001</v>
      </c>
      <c r="AB17" s="9">
        <v>141.46700000000001</v>
      </c>
      <c r="AC17" s="9">
        <v>50.457999999999998</v>
      </c>
      <c r="AD17" s="9">
        <v>91.009</v>
      </c>
      <c r="AE17" s="9">
        <v>97.95</v>
      </c>
      <c r="AF17" s="9">
        <v>43.884999999999998</v>
      </c>
      <c r="AG17" s="9">
        <v>54.066000000000003</v>
      </c>
      <c r="AH17" s="9">
        <v>96.075999999999993</v>
      </c>
      <c r="AI17" s="9">
        <v>53.478000000000002</v>
      </c>
      <c r="AJ17" s="9">
        <v>42.597999999999999</v>
      </c>
      <c r="AK17" s="9">
        <v>107.306</v>
      </c>
      <c r="AL17" s="9">
        <v>51.539000000000001</v>
      </c>
      <c r="AM17" s="9">
        <v>55.767000000000003</v>
      </c>
      <c r="AN17" s="9">
        <v>272.108</v>
      </c>
      <c r="AO17" s="9">
        <v>127.462</v>
      </c>
      <c r="AP17" s="9">
        <v>144.64599999999999</v>
      </c>
      <c r="AQ17" s="9">
        <v>164.453</v>
      </c>
      <c r="AR17" s="9">
        <v>76.194000000000003</v>
      </c>
      <c r="AS17" s="9">
        <v>88.257999999999996</v>
      </c>
      <c r="AT17" s="9">
        <v>29.009</v>
      </c>
      <c r="AU17" s="9">
        <v>13.122</v>
      </c>
      <c r="AV17" s="9">
        <v>15.887</v>
      </c>
      <c r="AW17" s="9">
        <v>107.65600000000001</v>
      </c>
      <c r="AX17" s="9">
        <v>51.268000000000001</v>
      </c>
      <c r="AY17" s="9">
        <v>56.387999999999998</v>
      </c>
      <c r="AZ17" s="9">
        <v>174.53299999999999</v>
      </c>
      <c r="BA17" s="9">
        <v>99.15</v>
      </c>
      <c r="BB17" s="9">
        <v>75.382999999999996</v>
      </c>
      <c r="BC17" s="9">
        <v>87.936999999999998</v>
      </c>
      <c r="BD17" s="9">
        <v>51.084000000000003</v>
      </c>
      <c r="BE17" s="9">
        <v>36.853000000000002</v>
      </c>
      <c r="BF17" s="9">
        <v>78.807000000000002</v>
      </c>
      <c r="BG17" s="9">
        <v>45.401000000000003</v>
      </c>
      <c r="BH17" s="9">
        <v>33.405999999999999</v>
      </c>
      <c r="BI17" s="9">
        <v>21.568000000000001</v>
      </c>
      <c r="BJ17" s="9">
        <v>14.36</v>
      </c>
      <c r="BK17" s="9">
        <v>7.2089999999999996</v>
      </c>
      <c r="BL17" s="9">
        <v>95.725999999999999</v>
      </c>
      <c r="BM17" s="9">
        <v>53.749000000000002</v>
      </c>
      <c r="BN17" s="9">
        <v>41.976999999999997</v>
      </c>
      <c r="BO17" s="9">
        <v>5862.2139999999999</v>
      </c>
      <c r="BP17" s="9">
        <v>3108.2820000000002</v>
      </c>
      <c r="BQ17" s="9">
        <v>2753.9319999999998</v>
      </c>
      <c r="BR17" s="9">
        <v>1051.8589999999999</v>
      </c>
      <c r="BS17" s="9">
        <v>533.75400000000002</v>
      </c>
      <c r="BT17" s="9">
        <v>518.10500000000002</v>
      </c>
      <c r="BU17" s="9">
        <v>303.95400000000001</v>
      </c>
      <c r="BV17" s="9">
        <v>144.86199999999999</v>
      </c>
      <c r="BW17" s="9">
        <v>159.09200000000001</v>
      </c>
      <c r="BX17" s="9">
        <v>318.03300000000002</v>
      </c>
      <c r="BY17" s="9">
        <v>151.65799999999999</v>
      </c>
      <c r="BZ17" s="9">
        <v>166.375</v>
      </c>
      <c r="CA17" s="9">
        <v>429.87200000000001</v>
      </c>
      <c r="CB17" s="9">
        <v>237.23500000000001</v>
      </c>
      <c r="CC17" s="9">
        <v>192.637</v>
      </c>
      <c r="CD17" s="9">
        <v>4810.3549999999996</v>
      </c>
      <c r="CE17" s="9">
        <v>2574.527</v>
      </c>
      <c r="CF17" s="9">
        <v>2235.828</v>
      </c>
      <c r="CG17" s="9">
        <v>2457.8609999999999</v>
      </c>
      <c r="CH17" s="9">
        <v>1288.098</v>
      </c>
      <c r="CI17" s="9">
        <v>1169.7629999999999</v>
      </c>
      <c r="CJ17" s="9">
        <v>620.18299999999999</v>
      </c>
      <c r="CK17" s="9">
        <v>314.87299999999999</v>
      </c>
      <c r="CL17" s="9">
        <v>305.31</v>
      </c>
      <c r="CM17" s="9">
        <v>733.44600000000003</v>
      </c>
      <c r="CN17" s="9">
        <v>393.75099999999998</v>
      </c>
      <c r="CO17" s="9">
        <v>339.69499999999999</v>
      </c>
      <c r="CP17" s="9">
        <v>1104.231</v>
      </c>
      <c r="CQ17" s="9">
        <v>579.47400000000005</v>
      </c>
      <c r="CR17" s="9">
        <v>524.75699999999995</v>
      </c>
      <c r="CS17" s="9">
        <v>2352.4940000000001</v>
      </c>
      <c r="CT17" s="9">
        <v>1286.4290000000001</v>
      </c>
      <c r="CU17" s="9">
        <v>1066.0650000000001</v>
      </c>
      <c r="CV17" s="9">
        <v>1351.5989999999999</v>
      </c>
      <c r="CW17" s="9">
        <v>734.72699999999998</v>
      </c>
      <c r="CX17" s="9">
        <v>616.87199999999996</v>
      </c>
      <c r="CY17" s="9">
        <v>1000.895</v>
      </c>
      <c r="CZ17" s="9">
        <v>551.702</v>
      </c>
      <c r="DA17" s="9">
        <v>449.19299999999998</v>
      </c>
      <c r="DB17" s="9">
        <v>876.46</v>
      </c>
      <c r="DC17" s="9">
        <v>478.83699999999999</v>
      </c>
      <c r="DD17" s="9">
        <v>397.62200000000001</v>
      </c>
      <c r="DE17" s="9">
        <v>124.43600000000001</v>
      </c>
      <c r="DF17" s="9">
        <v>72.864999999999995</v>
      </c>
      <c r="DG17" s="9">
        <v>51.570999999999998</v>
      </c>
      <c r="DH17" s="9">
        <v>498.17</v>
      </c>
      <c r="DI17" s="9">
        <v>268.238</v>
      </c>
      <c r="DJ17" s="9">
        <v>229.93299999999999</v>
      </c>
      <c r="DK17" s="9">
        <v>5364.0429999999997</v>
      </c>
      <c r="DL17" s="9">
        <v>2840.0439999999999</v>
      </c>
      <c r="DM17" s="9">
        <v>2523.9989999999998</v>
      </c>
      <c r="DN17" s="9">
        <v>8.4979999999999993</v>
      </c>
      <c r="DO17" s="9">
        <v>8.6300000000000008</v>
      </c>
      <c r="DP17" s="9">
        <v>8.3490000000000002</v>
      </c>
      <c r="DQ17" s="9">
        <v>7137.9610000000002</v>
      </c>
      <c r="DR17" s="9">
        <v>3533.252</v>
      </c>
      <c r="DS17" s="9">
        <v>3604.7089999999998</v>
      </c>
      <c r="DT17" s="9">
        <v>1366.09</v>
      </c>
      <c r="DU17" s="9">
        <v>651.19399999999996</v>
      </c>
      <c r="DV17" s="9">
        <v>714.89499999999998</v>
      </c>
      <c r="DW17" s="9">
        <v>1050.21</v>
      </c>
      <c r="DX17" s="9">
        <v>532.005</v>
      </c>
      <c r="DY17" s="9">
        <v>518.20500000000004</v>
      </c>
      <c r="DZ17" s="9">
        <v>712.67399999999998</v>
      </c>
      <c r="EA17" s="9">
        <v>372.16</v>
      </c>
      <c r="EB17" s="9">
        <v>340.51400000000001</v>
      </c>
      <c r="EC17" s="9">
        <v>337.536</v>
      </c>
      <c r="ED17" s="9">
        <v>159.845</v>
      </c>
      <c r="EE17" s="9">
        <v>177.691</v>
      </c>
      <c r="EF17" s="9">
        <v>105.877</v>
      </c>
      <c r="EG17" s="9">
        <v>42.912999999999997</v>
      </c>
      <c r="EH17" s="9">
        <v>62.963999999999999</v>
      </c>
      <c r="EI17" s="9">
        <v>121.873</v>
      </c>
      <c r="EJ17" s="9">
        <v>73.221999999999994</v>
      </c>
      <c r="EK17" s="9">
        <v>48.651000000000003</v>
      </c>
      <c r="EL17" s="9">
        <v>194.00700000000001</v>
      </c>
      <c r="EM17" s="9">
        <v>45.966999999999999</v>
      </c>
      <c r="EN17" s="9">
        <v>148.03899999999999</v>
      </c>
      <c r="EO17" s="9">
        <v>524.06299999999999</v>
      </c>
      <c r="EP17" s="9">
        <v>230.43700000000001</v>
      </c>
      <c r="EQ17" s="9">
        <v>293.62599999999998</v>
      </c>
      <c r="ER17" s="9">
        <v>338.11</v>
      </c>
      <c r="ES17" s="9">
        <v>181.39599999999999</v>
      </c>
      <c r="ET17" s="9">
        <v>156.714</v>
      </c>
      <c r="EU17" s="9">
        <v>30.547999999999998</v>
      </c>
      <c r="EV17" s="9">
        <v>12.791</v>
      </c>
      <c r="EW17" s="9">
        <v>17.757000000000001</v>
      </c>
      <c r="EX17" s="9">
        <v>185.953</v>
      </c>
      <c r="EY17" s="9">
        <v>49.040999999999997</v>
      </c>
      <c r="EZ17" s="9">
        <v>136.91200000000001</v>
      </c>
      <c r="FA17" s="9">
        <v>289.98700000000002</v>
      </c>
      <c r="FB17" s="9">
        <v>156.99</v>
      </c>
      <c r="FC17" s="9">
        <v>132.99700000000001</v>
      </c>
      <c r="FD17" s="9">
        <v>173.85</v>
      </c>
      <c r="FE17" s="9">
        <v>98.941000000000003</v>
      </c>
      <c r="FF17" s="9">
        <v>74.909000000000006</v>
      </c>
      <c r="FG17" s="9">
        <v>160.06</v>
      </c>
      <c r="FH17" s="9">
        <v>86.841999999999999</v>
      </c>
      <c r="FI17" s="9">
        <v>73.218999999999994</v>
      </c>
      <c r="FJ17" s="9">
        <v>23.574999999999999</v>
      </c>
      <c r="FK17" s="9">
        <v>10.872999999999999</v>
      </c>
      <c r="FL17" s="9">
        <v>12.702999999999999</v>
      </c>
      <c r="FM17" s="9">
        <v>129.92599999999999</v>
      </c>
      <c r="FN17" s="9">
        <v>70.147999999999996</v>
      </c>
      <c r="FO17" s="9">
        <v>59.777999999999999</v>
      </c>
      <c r="FP17" s="9">
        <v>4568.7849999999999</v>
      </c>
      <c r="FQ17" s="9">
        <v>2381.154</v>
      </c>
      <c r="FR17" s="9">
        <v>2187.6309999999999</v>
      </c>
      <c r="FS17" s="9">
        <v>455.339</v>
      </c>
      <c r="FT17" s="9">
        <v>233.23099999999999</v>
      </c>
      <c r="FU17" s="9">
        <v>222.108</v>
      </c>
      <c r="FV17" s="9">
        <v>125.605</v>
      </c>
      <c r="FW17" s="9">
        <v>66.593000000000004</v>
      </c>
      <c r="FX17" s="9">
        <v>59.012</v>
      </c>
      <c r="FY17" s="9">
        <v>136.523</v>
      </c>
      <c r="FZ17" s="9">
        <v>66.587000000000003</v>
      </c>
      <c r="GA17" s="9">
        <v>69.936000000000007</v>
      </c>
      <c r="GB17" s="9">
        <v>193.21199999999999</v>
      </c>
      <c r="GC17" s="9">
        <v>100.05200000000001</v>
      </c>
      <c r="GD17" s="9">
        <v>93.16</v>
      </c>
      <c r="GE17" s="9">
        <v>4113.4459999999999</v>
      </c>
      <c r="GF17" s="9">
        <v>2147.9229999999998</v>
      </c>
      <c r="GG17" s="9">
        <v>1965.5219999999999</v>
      </c>
      <c r="GH17" s="9">
        <v>1111.066</v>
      </c>
      <c r="GI17" s="9">
        <v>557.10599999999999</v>
      </c>
      <c r="GJ17" s="9">
        <v>553.96100000000001</v>
      </c>
      <c r="GK17" s="9">
        <v>253.935</v>
      </c>
      <c r="GL17" s="9">
        <v>123.108</v>
      </c>
      <c r="GM17" s="9">
        <v>130.827</v>
      </c>
      <c r="GN17" s="9">
        <v>325.065</v>
      </c>
      <c r="GO17" s="9">
        <v>152.46700000000001</v>
      </c>
      <c r="GP17" s="9">
        <v>172.59800000000001</v>
      </c>
      <c r="GQ17" s="9">
        <v>532.06600000000003</v>
      </c>
      <c r="GR17" s="9">
        <v>281.52999999999997</v>
      </c>
      <c r="GS17" s="9">
        <v>250.536</v>
      </c>
      <c r="GT17" s="9">
        <v>3002.3789999999999</v>
      </c>
      <c r="GU17" s="9">
        <v>1590.818</v>
      </c>
      <c r="GV17" s="9">
        <v>1411.5619999999999</v>
      </c>
      <c r="GW17" s="9">
        <v>882.46199999999999</v>
      </c>
      <c r="GX17" s="9">
        <v>447.95100000000002</v>
      </c>
      <c r="GY17" s="9">
        <v>434.51100000000002</v>
      </c>
      <c r="GZ17" s="9">
        <v>2119.9180000000001</v>
      </c>
      <c r="HA17" s="9">
        <v>1142.867</v>
      </c>
      <c r="HB17" s="9">
        <v>977.05100000000004</v>
      </c>
      <c r="HC17" s="9">
        <v>1165.059</v>
      </c>
      <c r="HD17" s="9">
        <v>591.58500000000004</v>
      </c>
      <c r="HE17" s="9">
        <v>573.47400000000005</v>
      </c>
      <c r="HF17" s="9">
        <v>954.85900000000004</v>
      </c>
      <c r="HG17" s="9">
        <v>551.28200000000004</v>
      </c>
      <c r="HH17" s="9">
        <v>403.577</v>
      </c>
      <c r="HI17" s="9">
        <v>223.14400000000001</v>
      </c>
      <c r="HJ17" s="9">
        <v>114.654</v>
      </c>
      <c r="HK17" s="9">
        <v>108.49</v>
      </c>
      <c r="HL17" s="9">
        <v>4345.6409999999996</v>
      </c>
      <c r="HM17" s="9">
        <v>2266.5</v>
      </c>
      <c r="HN17" s="9">
        <v>2079.1410000000001</v>
      </c>
      <c r="HO17" s="9">
        <v>4.8840000000000003</v>
      </c>
      <c r="HP17" s="9">
        <v>4.8150000000000004</v>
      </c>
      <c r="HQ17" s="9">
        <v>4.9589999999999996</v>
      </c>
      <c r="HR17" s="9">
        <v>6215.5</v>
      </c>
      <c r="HS17" s="9">
        <v>3045.8220000000001</v>
      </c>
      <c r="HT17" s="9">
        <v>3169.6790000000001</v>
      </c>
      <c r="HU17" s="9">
        <v>901.69399999999996</v>
      </c>
      <c r="HV17" s="9">
        <v>420.94900000000001</v>
      </c>
      <c r="HW17" s="9">
        <v>480.74400000000003</v>
      </c>
      <c r="HX17" s="9">
        <v>672.24199999999996</v>
      </c>
      <c r="HY17" s="9">
        <v>317.04500000000002</v>
      </c>
      <c r="HZ17" s="9">
        <v>355.19799999999998</v>
      </c>
      <c r="IA17" s="9">
        <v>393.77699999999999</v>
      </c>
      <c r="IB17" s="9">
        <v>200.84299999999999</v>
      </c>
      <c r="IC17" s="9">
        <v>192.934</v>
      </c>
      <c r="ID17" s="9">
        <v>278.46499999999997</v>
      </c>
      <c r="IE17" s="9">
        <v>116.20099999999999</v>
      </c>
      <c r="IF17" s="9">
        <v>162.26400000000001</v>
      </c>
      <c r="IG17" s="9">
        <v>74.296000000000006</v>
      </c>
      <c r="IH17" s="9">
        <v>36.033000000000001</v>
      </c>
      <c r="II17" s="9">
        <v>38.262999999999998</v>
      </c>
      <c r="IJ17" s="9">
        <v>71.584999999999994</v>
      </c>
      <c r="IK17" s="9">
        <v>39.771000000000001</v>
      </c>
      <c r="IL17" s="9">
        <v>31.814</v>
      </c>
      <c r="IM17" s="9">
        <v>157.86699999999999</v>
      </c>
      <c r="IN17" s="9">
        <v>64.134</v>
      </c>
      <c r="IO17" s="9">
        <v>93.731999999999999</v>
      </c>
      <c r="IP17" s="9">
        <v>237.32499999999999</v>
      </c>
      <c r="IQ17" s="9">
        <v>108.17</v>
      </c>
    </row>
    <row r="18" spans="1:251">
      <c r="A18" s="10">
        <v>44593</v>
      </c>
      <c r="B18" s="9">
        <v>1.978</v>
      </c>
      <c r="C18" s="9">
        <v>1.1830000000000001</v>
      </c>
      <c r="D18" s="9">
        <v>0</v>
      </c>
      <c r="E18" s="9">
        <v>0</v>
      </c>
      <c r="F18" s="9">
        <v>0</v>
      </c>
      <c r="G18" s="9">
        <v>317.12</v>
      </c>
      <c r="H18" s="9">
        <v>145.20500000000001</v>
      </c>
      <c r="I18" s="9">
        <v>171.91499999999999</v>
      </c>
      <c r="J18" s="9">
        <v>1678.7159999999999</v>
      </c>
      <c r="K18" s="9">
        <v>859.99300000000005</v>
      </c>
      <c r="L18" s="9">
        <v>818.72299999999996</v>
      </c>
      <c r="M18" s="9">
        <v>15.888999999999999</v>
      </c>
      <c r="N18" s="9">
        <v>14.445</v>
      </c>
      <c r="O18" s="9">
        <v>17.353999999999999</v>
      </c>
      <c r="P18" s="9">
        <v>3072.029</v>
      </c>
      <c r="Q18" s="9">
        <v>1580.2339999999999</v>
      </c>
      <c r="R18" s="9">
        <v>1491.7950000000001</v>
      </c>
      <c r="S18" s="9">
        <v>776.08399999999995</v>
      </c>
      <c r="T18" s="9">
        <v>366.73399999999998</v>
      </c>
      <c r="U18" s="9">
        <v>409.35</v>
      </c>
      <c r="V18" s="9">
        <v>560.88400000000001</v>
      </c>
      <c r="W18" s="9">
        <v>246.93299999999999</v>
      </c>
      <c r="X18" s="9">
        <v>313.95</v>
      </c>
      <c r="Y18" s="9">
        <v>393.392</v>
      </c>
      <c r="Z18" s="9">
        <v>187.40600000000001</v>
      </c>
      <c r="AA18" s="9">
        <v>205.98599999999999</v>
      </c>
      <c r="AB18" s="9">
        <v>167.49199999999999</v>
      </c>
      <c r="AC18" s="9">
        <v>59.527999999999999</v>
      </c>
      <c r="AD18" s="9">
        <v>107.964</v>
      </c>
      <c r="AE18" s="9">
        <v>94.832999999999998</v>
      </c>
      <c r="AF18" s="9">
        <v>39.149000000000001</v>
      </c>
      <c r="AG18" s="9">
        <v>55.683999999999997</v>
      </c>
      <c r="AH18" s="9">
        <v>64.863</v>
      </c>
      <c r="AI18" s="9">
        <v>36.972000000000001</v>
      </c>
      <c r="AJ18" s="9">
        <v>27.890999999999998</v>
      </c>
      <c r="AK18" s="9">
        <v>150.33799999999999</v>
      </c>
      <c r="AL18" s="9">
        <v>82.828999999999994</v>
      </c>
      <c r="AM18" s="9">
        <v>67.509</v>
      </c>
      <c r="AN18" s="9">
        <v>401.45800000000003</v>
      </c>
      <c r="AO18" s="9">
        <v>185.97900000000001</v>
      </c>
      <c r="AP18" s="9">
        <v>215.47900000000001</v>
      </c>
      <c r="AQ18" s="9">
        <v>268.15499999999997</v>
      </c>
      <c r="AR18" s="9">
        <v>115.283</v>
      </c>
      <c r="AS18" s="9">
        <v>152.87299999999999</v>
      </c>
      <c r="AT18" s="9">
        <v>37.947000000000003</v>
      </c>
      <c r="AU18" s="9">
        <v>15.585000000000001</v>
      </c>
      <c r="AV18" s="9">
        <v>22.361999999999998</v>
      </c>
      <c r="AW18" s="9">
        <v>133.303</v>
      </c>
      <c r="AX18" s="9">
        <v>70.695999999999998</v>
      </c>
      <c r="AY18" s="9">
        <v>62.606999999999999</v>
      </c>
      <c r="AZ18" s="9">
        <v>130.86199999999999</v>
      </c>
      <c r="BA18" s="9">
        <v>79.027000000000001</v>
      </c>
      <c r="BB18" s="9">
        <v>51.835000000000001</v>
      </c>
      <c r="BC18" s="9">
        <v>44.241</v>
      </c>
      <c r="BD18" s="9">
        <v>28.47</v>
      </c>
      <c r="BE18" s="9">
        <v>15.772</v>
      </c>
      <c r="BF18" s="9">
        <v>48.965000000000003</v>
      </c>
      <c r="BG18" s="9">
        <v>29.922999999999998</v>
      </c>
      <c r="BH18" s="9">
        <v>19.042000000000002</v>
      </c>
      <c r="BI18" s="9">
        <v>13.85</v>
      </c>
      <c r="BJ18" s="9">
        <v>9.0670000000000002</v>
      </c>
      <c r="BK18" s="9">
        <v>4.7839999999999998</v>
      </c>
      <c r="BL18" s="9">
        <v>81.897000000000006</v>
      </c>
      <c r="BM18" s="9">
        <v>49.104999999999997</v>
      </c>
      <c r="BN18" s="9">
        <v>32.792999999999999</v>
      </c>
      <c r="BO18" s="9">
        <v>6016.8090000000002</v>
      </c>
      <c r="BP18" s="9">
        <v>3156.663</v>
      </c>
      <c r="BQ18" s="9">
        <v>2860.1460000000002</v>
      </c>
      <c r="BR18" s="9">
        <v>1344.5740000000001</v>
      </c>
      <c r="BS18" s="9">
        <v>674.75800000000004</v>
      </c>
      <c r="BT18" s="9">
        <v>669.81600000000003</v>
      </c>
      <c r="BU18" s="9">
        <v>333.46199999999999</v>
      </c>
      <c r="BV18" s="9">
        <v>169.69800000000001</v>
      </c>
      <c r="BW18" s="9">
        <v>163.76400000000001</v>
      </c>
      <c r="BX18" s="9">
        <v>364.928</v>
      </c>
      <c r="BY18" s="9">
        <v>170.75200000000001</v>
      </c>
      <c r="BZ18" s="9">
        <v>194.17599999999999</v>
      </c>
      <c r="CA18" s="9">
        <v>646.18399999999997</v>
      </c>
      <c r="CB18" s="9">
        <v>334.30799999999999</v>
      </c>
      <c r="CC18" s="9">
        <v>311.87599999999998</v>
      </c>
      <c r="CD18" s="9">
        <v>4672.2349999999997</v>
      </c>
      <c r="CE18" s="9">
        <v>2481.9050000000002</v>
      </c>
      <c r="CF18" s="9">
        <v>2190.33</v>
      </c>
      <c r="CG18" s="9">
        <v>2356.4879999999998</v>
      </c>
      <c r="CH18" s="9">
        <v>1206.7090000000001</v>
      </c>
      <c r="CI18" s="9">
        <v>1149.779</v>
      </c>
      <c r="CJ18" s="9">
        <v>639.80100000000004</v>
      </c>
      <c r="CK18" s="9">
        <v>318.779</v>
      </c>
      <c r="CL18" s="9">
        <v>321.02199999999999</v>
      </c>
      <c r="CM18" s="9">
        <v>661.49099999999999</v>
      </c>
      <c r="CN18" s="9">
        <v>354.42399999999998</v>
      </c>
      <c r="CO18" s="9">
        <v>307.06700000000001</v>
      </c>
      <c r="CP18" s="9">
        <v>1055.1959999999999</v>
      </c>
      <c r="CQ18" s="9">
        <v>533.50599999999997</v>
      </c>
      <c r="CR18" s="9">
        <v>521.69000000000005</v>
      </c>
      <c r="CS18" s="9">
        <v>2315.7469999999998</v>
      </c>
      <c r="CT18" s="9">
        <v>1275.1959999999999</v>
      </c>
      <c r="CU18" s="9">
        <v>1040.5509999999999</v>
      </c>
      <c r="CV18" s="9">
        <v>1308.7380000000001</v>
      </c>
      <c r="CW18" s="9">
        <v>726.88199999999995</v>
      </c>
      <c r="CX18" s="9">
        <v>581.85599999999999</v>
      </c>
      <c r="CY18" s="9">
        <v>1007.009</v>
      </c>
      <c r="CZ18" s="9">
        <v>548.31399999999996</v>
      </c>
      <c r="DA18" s="9">
        <v>458.69600000000003</v>
      </c>
      <c r="DB18" s="9">
        <v>891.04200000000003</v>
      </c>
      <c r="DC18" s="9">
        <v>486.36900000000003</v>
      </c>
      <c r="DD18" s="9">
        <v>404.673</v>
      </c>
      <c r="DE18" s="9">
        <v>115.967</v>
      </c>
      <c r="DF18" s="9">
        <v>61.945</v>
      </c>
      <c r="DG18" s="9">
        <v>54.021999999999998</v>
      </c>
      <c r="DH18" s="9">
        <v>659.72500000000002</v>
      </c>
      <c r="DI18" s="9">
        <v>347.83300000000003</v>
      </c>
      <c r="DJ18" s="9">
        <v>311.892</v>
      </c>
      <c r="DK18" s="9">
        <v>5357.0839999999998</v>
      </c>
      <c r="DL18" s="9">
        <v>2808.83</v>
      </c>
      <c r="DM18" s="9">
        <v>2548.2539999999999</v>
      </c>
      <c r="DN18" s="9">
        <v>10.965</v>
      </c>
      <c r="DO18" s="9">
        <v>11.019</v>
      </c>
      <c r="DP18" s="9">
        <v>10.904999999999999</v>
      </c>
      <c r="DQ18" s="9">
        <v>7179.3540000000003</v>
      </c>
      <c r="DR18" s="9">
        <v>3559.0340000000001</v>
      </c>
      <c r="DS18" s="9">
        <v>3620.32</v>
      </c>
      <c r="DT18" s="9">
        <v>1549.027</v>
      </c>
      <c r="DU18" s="9">
        <v>748.45500000000004</v>
      </c>
      <c r="DV18" s="9">
        <v>800.572</v>
      </c>
      <c r="DW18" s="9">
        <v>1251.5350000000001</v>
      </c>
      <c r="DX18" s="9">
        <v>634.15300000000002</v>
      </c>
      <c r="DY18" s="9">
        <v>617.38199999999995</v>
      </c>
      <c r="DZ18" s="9">
        <v>884.31399999999996</v>
      </c>
      <c r="EA18" s="9">
        <v>453.48399999999998</v>
      </c>
      <c r="EB18" s="9">
        <v>430.83</v>
      </c>
      <c r="EC18" s="9">
        <v>367.221</v>
      </c>
      <c r="ED18" s="9">
        <v>180.66900000000001</v>
      </c>
      <c r="EE18" s="9">
        <v>186.55199999999999</v>
      </c>
      <c r="EF18" s="9">
        <v>85.665000000000006</v>
      </c>
      <c r="EG18" s="9">
        <v>31.256</v>
      </c>
      <c r="EH18" s="9">
        <v>54.408999999999999</v>
      </c>
      <c r="EI18" s="9">
        <v>90.055000000000007</v>
      </c>
      <c r="EJ18" s="9">
        <v>48.442999999999998</v>
      </c>
      <c r="EK18" s="9">
        <v>41.610999999999997</v>
      </c>
      <c r="EL18" s="9">
        <v>207.43700000000001</v>
      </c>
      <c r="EM18" s="9">
        <v>65.858999999999995</v>
      </c>
      <c r="EN18" s="9">
        <v>141.578</v>
      </c>
      <c r="EO18" s="9">
        <v>760.23099999999999</v>
      </c>
      <c r="EP18" s="9">
        <v>356.68700000000001</v>
      </c>
      <c r="EQ18" s="9">
        <v>403.54500000000002</v>
      </c>
      <c r="ER18" s="9">
        <v>562.55799999999999</v>
      </c>
      <c r="ES18" s="9">
        <v>293.89800000000002</v>
      </c>
      <c r="ET18" s="9">
        <v>268.66000000000003</v>
      </c>
      <c r="EU18" s="9">
        <v>26.881</v>
      </c>
      <c r="EV18" s="9">
        <v>9.7639999999999993</v>
      </c>
      <c r="EW18" s="9">
        <v>17.117999999999999</v>
      </c>
      <c r="EX18" s="9">
        <v>197.67400000000001</v>
      </c>
      <c r="EY18" s="9">
        <v>62.787999999999997</v>
      </c>
      <c r="EZ18" s="9">
        <v>134.88499999999999</v>
      </c>
      <c r="FA18" s="9">
        <v>196.98500000000001</v>
      </c>
      <c r="FB18" s="9">
        <v>105.449</v>
      </c>
      <c r="FC18" s="9">
        <v>91.536000000000001</v>
      </c>
      <c r="FD18" s="9">
        <v>75.787999999999997</v>
      </c>
      <c r="FE18" s="9">
        <v>39.878</v>
      </c>
      <c r="FF18" s="9">
        <v>35.909999999999997</v>
      </c>
      <c r="FG18" s="9">
        <v>97.167000000000002</v>
      </c>
      <c r="FH18" s="9">
        <v>53.935000000000002</v>
      </c>
      <c r="FI18" s="9">
        <v>43.231999999999999</v>
      </c>
      <c r="FJ18" s="9">
        <v>11.718</v>
      </c>
      <c r="FK18" s="9">
        <v>5.492</v>
      </c>
      <c r="FL18" s="9">
        <v>6.226</v>
      </c>
      <c r="FM18" s="9">
        <v>99.817999999999998</v>
      </c>
      <c r="FN18" s="9">
        <v>51.514000000000003</v>
      </c>
      <c r="FO18" s="9">
        <v>48.304000000000002</v>
      </c>
      <c r="FP18" s="9">
        <v>4732.5360000000001</v>
      </c>
      <c r="FQ18" s="9">
        <v>2466.1790000000001</v>
      </c>
      <c r="FR18" s="9">
        <v>2266.357</v>
      </c>
      <c r="FS18" s="9">
        <v>573.41399999999999</v>
      </c>
      <c r="FT18" s="9">
        <v>276.88099999999997</v>
      </c>
      <c r="FU18" s="9">
        <v>296.53300000000002</v>
      </c>
      <c r="FV18" s="9">
        <v>139.339</v>
      </c>
      <c r="FW18" s="9">
        <v>72.316999999999993</v>
      </c>
      <c r="FX18" s="9">
        <v>67.022000000000006</v>
      </c>
      <c r="FY18" s="9">
        <v>165.80799999999999</v>
      </c>
      <c r="FZ18" s="9">
        <v>81.701999999999998</v>
      </c>
      <c r="GA18" s="9">
        <v>84.105999999999995</v>
      </c>
      <c r="GB18" s="9">
        <v>268.267</v>
      </c>
      <c r="GC18" s="9">
        <v>122.86199999999999</v>
      </c>
      <c r="GD18" s="9">
        <v>145.405</v>
      </c>
      <c r="GE18" s="9">
        <v>4159.1229999999996</v>
      </c>
      <c r="GF18" s="9">
        <v>2189.2979999999998</v>
      </c>
      <c r="GG18" s="9">
        <v>1969.825</v>
      </c>
      <c r="GH18" s="9">
        <v>1119.71</v>
      </c>
      <c r="GI18" s="9">
        <v>562.89599999999996</v>
      </c>
      <c r="GJ18" s="9">
        <v>556.81399999999996</v>
      </c>
      <c r="GK18" s="9">
        <v>266.23</v>
      </c>
      <c r="GL18" s="9">
        <v>138.47900000000001</v>
      </c>
      <c r="GM18" s="9">
        <v>127.751</v>
      </c>
      <c r="GN18" s="9">
        <v>317.88600000000002</v>
      </c>
      <c r="GO18" s="9">
        <v>159.761</v>
      </c>
      <c r="GP18" s="9">
        <v>158.125</v>
      </c>
      <c r="GQ18" s="9">
        <v>535.59400000000005</v>
      </c>
      <c r="GR18" s="9">
        <v>264.65600000000001</v>
      </c>
      <c r="GS18" s="9">
        <v>270.93799999999999</v>
      </c>
      <c r="GT18" s="9">
        <v>3039.413</v>
      </c>
      <c r="GU18" s="9">
        <v>1626.402</v>
      </c>
      <c r="GV18" s="9">
        <v>1413.011</v>
      </c>
      <c r="GW18" s="9">
        <v>876.399</v>
      </c>
      <c r="GX18" s="9">
        <v>438.41300000000001</v>
      </c>
      <c r="GY18" s="9">
        <v>437.98599999999999</v>
      </c>
      <c r="GZ18" s="9">
        <v>2163.0140000000001</v>
      </c>
      <c r="HA18" s="9">
        <v>1187.989</v>
      </c>
      <c r="HB18" s="9">
        <v>975.02499999999998</v>
      </c>
      <c r="HC18" s="9">
        <v>1165.1310000000001</v>
      </c>
      <c r="HD18" s="9">
        <v>602.89200000000005</v>
      </c>
      <c r="HE18" s="9">
        <v>562.23900000000003</v>
      </c>
      <c r="HF18" s="9">
        <v>997.88199999999995</v>
      </c>
      <c r="HG18" s="9">
        <v>585.09699999999998</v>
      </c>
      <c r="HH18" s="9">
        <v>412.78500000000003</v>
      </c>
      <c r="HI18" s="9">
        <v>288.51400000000001</v>
      </c>
      <c r="HJ18" s="9">
        <v>146.51900000000001</v>
      </c>
      <c r="HK18" s="9">
        <v>141.994</v>
      </c>
      <c r="HL18" s="9">
        <v>4444.0230000000001</v>
      </c>
      <c r="HM18" s="9">
        <v>2319.66</v>
      </c>
      <c r="HN18" s="9">
        <v>2124.3629999999998</v>
      </c>
      <c r="HO18" s="9">
        <v>6.0960000000000001</v>
      </c>
      <c r="HP18" s="9">
        <v>5.9409999999999998</v>
      </c>
      <c r="HQ18" s="9">
        <v>6.2649999999999997</v>
      </c>
      <c r="HR18" s="9">
        <v>6240.8860000000004</v>
      </c>
      <c r="HS18" s="9">
        <v>3064.239</v>
      </c>
      <c r="HT18" s="9">
        <v>3176.6460000000002</v>
      </c>
      <c r="HU18" s="9">
        <v>982.774</v>
      </c>
      <c r="HV18" s="9">
        <v>455.45400000000001</v>
      </c>
      <c r="HW18" s="9">
        <v>527.32100000000003</v>
      </c>
      <c r="HX18" s="9">
        <v>763.84400000000005</v>
      </c>
      <c r="HY18" s="9">
        <v>358.13</v>
      </c>
      <c r="HZ18" s="9">
        <v>405.71300000000002</v>
      </c>
      <c r="IA18" s="9">
        <v>485.23</v>
      </c>
      <c r="IB18" s="9">
        <v>239.209</v>
      </c>
      <c r="IC18" s="9">
        <v>246.02099999999999</v>
      </c>
      <c r="ID18" s="9">
        <v>278.613</v>
      </c>
      <c r="IE18" s="9">
        <v>118.92100000000001</v>
      </c>
      <c r="IF18" s="9">
        <v>159.69300000000001</v>
      </c>
      <c r="IG18" s="9">
        <v>65.683999999999997</v>
      </c>
      <c r="IH18" s="9">
        <v>24.155999999999999</v>
      </c>
      <c r="II18" s="9">
        <v>41.529000000000003</v>
      </c>
      <c r="IJ18" s="9">
        <v>46.859000000000002</v>
      </c>
      <c r="IK18" s="9">
        <v>22.599</v>
      </c>
      <c r="IL18" s="9">
        <v>24.26</v>
      </c>
      <c r="IM18" s="9">
        <v>172.072</v>
      </c>
      <c r="IN18" s="9">
        <v>74.724000000000004</v>
      </c>
      <c r="IO18" s="9">
        <v>97.347999999999999</v>
      </c>
      <c r="IP18" s="9">
        <v>345.483</v>
      </c>
      <c r="IQ18" s="9">
        <v>159.48400000000001</v>
      </c>
    </row>
    <row r="19" spans="1:251">
      <c r="A19" s="10">
        <v>44958</v>
      </c>
      <c r="B19" s="9">
        <v>0.20499999999999999</v>
      </c>
      <c r="C19" s="9">
        <v>2.4159999999999999</v>
      </c>
      <c r="D19" s="9">
        <v>0</v>
      </c>
      <c r="E19" s="9">
        <v>0</v>
      </c>
      <c r="F19" s="9">
        <v>0</v>
      </c>
      <c r="G19" s="9">
        <v>322.34300000000002</v>
      </c>
      <c r="H19" s="9">
        <v>157.73699999999999</v>
      </c>
      <c r="I19" s="9">
        <v>164.60499999999999</v>
      </c>
      <c r="J19" s="9">
        <v>1836.9069999999999</v>
      </c>
      <c r="K19" s="9">
        <v>939.37599999999998</v>
      </c>
      <c r="L19" s="9">
        <v>897.53200000000004</v>
      </c>
      <c r="M19" s="9">
        <v>14.928000000000001</v>
      </c>
      <c r="N19" s="9">
        <v>14.377000000000001</v>
      </c>
      <c r="O19" s="9">
        <v>15.497999999999999</v>
      </c>
      <c r="P19" s="9">
        <v>3212.5450000000001</v>
      </c>
      <c r="Q19" s="9">
        <v>1661.85</v>
      </c>
      <c r="R19" s="9">
        <v>1550.694</v>
      </c>
      <c r="S19" s="9">
        <v>833.98599999999999</v>
      </c>
      <c r="T19" s="9">
        <v>397.226</v>
      </c>
      <c r="U19" s="9">
        <v>436.76100000000002</v>
      </c>
      <c r="V19" s="9">
        <v>584.12300000000005</v>
      </c>
      <c r="W19" s="9">
        <v>259.60300000000001</v>
      </c>
      <c r="X19" s="9">
        <v>324.52100000000002</v>
      </c>
      <c r="Y19" s="9">
        <v>392.75200000000001</v>
      </c>
      <c r="Z19" s="9">
        <v>185.03399999999999</v>
      </c>
      <c r="AA19" s="9">
        <v>207.71799999999999</v>
      </c>
      <c r="AB19" s="9">
        <v>191.37200000000001</v>
      </c>
      <c r="AC19" s="9">
        <v>74.569000000000003</v>
      </c>
      <c r="AD19" s="9">
        <v>116.803</v>
      </c>
      <c r="AE19" s="9">
        <v>99.021000000000001</v>
      </c>
      <c r="AF19" s="9">
        <v>35.835999999999999</v>
      </c>
      <c r="AG19" s="9">
        <v>63.185000000000002</v>
      </c>
      <c r="AH19" s="9">
        <v>76.269000000000005</v>
      </c>
      <c r="AI19" s="9">
        <v>43.226999999999997</v>
      </c>
      <c r="AJ19" s="9">
        <v>33.040999999999997</v>
      </c>
      <c r="AK19" s="9">
        <v>173.59399999999999</v>
      </c>
      <c r="AL19" s="9">
        <v>94.396000000000001</v>
      </c>
      <c r="AM19" s="9">
        <v>79.198999999999998</v>
      </c>
      <c r="AN19" s="9">
        <v>428.46</v>
      </c>
      <c r="AO19" s="9">
        <v>217.83500000000001</v>
      </c>
      <c r="AP19" s="9">
        <v>210.625</v>
      </c>
      <c r="AQ19" s="9">
        <v>269.11</v>
      </c>
      <c r="AR19" s="9">
        <v>132.148</v>
      </c>
      <c r="AS19" s="9">
        <v>136.96199999999999</v>
      </c>
      <c r="AT19" s="9">
        <v>45.177999999999997</v>
      </c>
      <c r="AU19" s="9">
        <v>15.27</v>
      </c>
      <c r="AV19" s="9">
        <v>29.908999999999999</v>
      </c>
      <c r="AW19" s="9">
        <v>159.35</v>
      </c>
      <c r="AX19" s="9">
        <v>85.686999999999998</v>
      </c>
      <c r="AY19" s="9">
        <v>73.662999999999997</v>
      </c>
      <c r="AZ19" s="9">
        <v>143.745</v>
      </c>
      <c r="BA19" s="9">
        <v>77.525000000000006</v>
      </c>
      <c r="BB19" s="9">
        <v>66.22</v>
      </c>
      <c r="BC19" s="9">
        <v>53.978000000000002</v>
      </c>
      <c r="BD19" s="9">
        <v>30.591999999999999</v>
      </c>
      <c r="BE19" s="9">
        <v>23.385999999999999</v>
      </c>
      <c r="BF19" s="9">
        <v>53.232999999999997</v>
      </c>
      <c r="BG19" s="9">
        <v>25.588999999999999</v>
      </c>
      <c r="BH19" s="9">
        <v>27.643000000000001</v>
      </c>
      <c r="BI19" s="9">
        <v>12.238</v>
      </c>
      <c r="BJ19" s="9">
        <v>6.4269999999999996</v>
      </c>
      <c r="BK19" s="9">
        <v>5.8109999999999999</v>
      </c>
      <c r="BL19" s="9">
        <v>90.513000000000005</v>
      </c>
      <c r="BM19" s="9">
        <v>51.936</v>
      </c>
      <c r="BN19" s="9">
        <v>38.576999999999998</v>
      </c>
      <c r="BO19" s="9">
        <v>6237.8890000000001</v>
      </c>
      <c r="BP19" s="9">
        <v>3289.6790000000001</v>
      </c>
      <c r="BQ19" s="9">
        <v>2948.21</v>
      </c>
      <c r="BR19" s="9">
        <v>1354.511</v>
      </c>
      <c r="BS19" s="9">
        <v>696.73400000000004</v>
      </c>
      <c r="BT19" s="9">
        <v>657.77800000000002</v>
      </c>
      <c r="BU19" s="9">
        <v>307.28899999999999</v>
      </c>
      <c r="BV19" s="9">
        <v>154.63399999999999</v>
      </c>
      <c r="BW19" s="9">
        <v>152.655</v>
      </c>
      <c r="BX19" s="9">
        <v>383.197</v>
      </c>
      <c r="BY19" s="9">
        <v>199.21100000000001</v>
      </c>
      <c r="BZ19" s="9">
        <v>183.98599999999999</v>
      </c>
      <c r="CA19" s="9">
        <v>664.02499999999998</v>
      </c>
      <c r="CB19" s="9">
        <v>342.88799999999998</v>
      </c>
      <c r="CC19" s="9">
        <v>321.137</v>
      </c>
      <c r="CD19" s="9">
        <v>4883.3779999999997</v>
      </c>
      <c r="CE19" s="9">
        <v>2592.9450000000002</v>
      </c>
      <c r="CF19" s="9">
        <v>2290.433</v>
      </c>
      <c r="CG19" s="9">
        <v>2513.71</v>
      </c>
      <c r="CH19" s="9">
        <v>1295.008</v>
      </c>
      <c r="CI19" s="9">
        <v>1218.702</v>
      </c>
      <c r="CJ19" s="9">
        <v>743.01800000000003</v>
      </c>
      <c r="CK19" s="9">
        <v>361.892</v>
      </c>
      <c r="CL19" s="9">
        <v>381.125</v>
      </c>
      <c r="CM19" s="9">
        <v>766.21500000000003</v>
      </c>
      <c r="CN19" s="9">
        <v>413.50700000000001</v>
      </c>
      <c r="CO19" s="9">
        <v>352.70800000000003</v>
      </c>
      <c r="CP19" s="9">
        <v>1004.477</v>
      </c>
      <c r="CQ19" s="9">
        <v>519.60900000000004</v>
      </c>
      <c r="CR19" s="9">
        <v>484.86900000000003</v>
      </c>
      <c r="CS19" s="9">
        <v>2369.6669999999999</v>
      </c>
      <c r="CT19" s="9">
        <v>1297.9369999999999</v>
      </c>
      <c r="CU19" s="9">
        <v>1071.731</v>
      </c>
      <c r="CV19" s="9">
        <v>1352.713</v>
      </c>
      <c r="CW19" s="9">
        <v>741.34900000000005</v>
      </c>
      <c r="CX19" s="9">
        <v>611.36300000000006</v>
      </c>
      <c r="CY19" s="9">
        <v>1016.955</v>
      </c>
      <c r="CZ19" s="9">
        <v>556.58699999999999</v>
      </c>
      <c r="DA19" s="9">
        <v>460.36799999999999</v>
      </c>
      <c r="DB19" s="9">
        <v>898.173</v>
      </c>
      <c r="DC19" s="9">
        <v>491.29899999999998</v>
      </c>
      <c r="DD19" s="9">
        <v>406.87299999999999</v>
      </c>
      <c r="DE19" s="9">
        <v>118.782</v>
      </c>
      <c r="DF19" s="9">
        <v>65.287999999999997</v>
      </c>
      <c r="DG19" s="9">
        <v>53.494</v>
      </c>
      <c r="DH19" s="9">
        <v>699.8</v>
      </c>
      <c r="DI19" s="9">
        <v>390.16</v>
      </c>
      <c r="DJ19" s="9">
        <v>309.64100000000002</v>
      </c>
      <c r="DK19" s="9">
        <v>5538.0879999999997</v>
      </c>
      <c r="DL19" s="9">
        <v>2899.5189999999998</v>
      </c>
      <c r="DM19" s="9">
        <v>2638.569</v>
      </c>
      <c r="DN19" s="9">
        <v>11.218999999999999</v>
      </c>
      <c r="DO19" s="9">
        <v>11.86</v>
      </c>
      <c r="DP19" s="9">
        <v>10.503</v>
      </c>
      <c r="DQ19" s="9">
        <v>7363.098</v>
      </c>
      <c r="DR19" s="9">
        <v>3649.7649999999999</v>
      </c>
      <c r="DS19" s="9">
        <v>3713.3330000000001</v>
      </c>
      <c r="DT19" s="9">
        <v>1672.8440000000001</v>
      </c>
      <c r="DU19" s="9">
        <v>807.86500000000001</v>
      </c>
      <c r="DV19" s="9">
        <v>864.97900000000004</v>
      </c>
      <c r="DW19" s="9">
        <v>1319.26</v>
      </c>
      <c r="DX19" s="9">
        <v>681.52200000000005</v>
      </c>
      <c r="DY19" s="9">
        <v>637.73800000000006</v>
      </c>
      <c r="DZ19" s="9">
        <v>922.98400000000004</v>
      </c>
      <c r="EA19" s="9">
        <v>507.83199999999999</v>
      </c>
      <c r="EB19" s="9">
        <v>415.15300000000002</v>
      </c>
      <c r="EC19" s="9">
        <v>396.27600000000001</v>
      </c>
      <c r="ED19" s="9">
        <v>173.691</v>
      </c>
      <c r="EE19" s="9">
        <v>222.58500000000001</v>
      </c>
      <c r="EF19" s="9">
        <v>88.936999999999998</v>
      </c>
      <c r="EG19" s="9">
        <v>43.527000000000001</v>
      </c>
      <c r="EH19" s="9">
        <v>45.411000000000001</v>
      </c>
      <c r="EI19" s="9">
        <v>86.759</v>
      </c>
      <c r="EJ19" s="9">
        <v>46.613</v>
      </c>
      <c r="EK19" s="9">
        <v>40.146000000000001</v>
      </c>
      <c r="EL19" s="9">
        <v>266.82499999999999</v>
      </c>
      <c r="EM19" s="9">
        <v>79.73</v>
      </c>
      <c r="EN19" s="9">
        <v>187.095</v>
      </c>
      <c r="EO19" s="9">
        <v>881.52800000000002</v>
      </c>
      <c r="EP19" s="9">
        <v>425.774</v>
      </c>
      <c r="EQ19" s="9">
        <v>455.755</v>
      </c>
      <c r="ER19" s="9">
        <v>621.40300000000002</v>
      </c>
      <c r="ES19" s="9">
        <v>346.53800000000001</v>
      </c>
      <c r="ET19" s="9">
        <v>274.86599999999999</v>
      </c>
      <c r="EU19" s="9">
        <v>34.817</v>
      </c>
      <c r="EV19" s="9">
        <v>17.481999999999999</v>
      </c>
      <c r="EW19" s="9">
        <v>17.335000000000001</v>
      </c>
      <c r="EX19" s="9">
        <v>260.125</v>
      </c>
      <c r="EY19" s="9">
        <v>79.236000000000004</v>
      </c>
      <c r="EZ19" s="9">
        <v>180.88900000000001</v>
      </c>
      <c r="FA19" s="9">
        <v>171.85499999999999</v>
      </c>
      <c r="FB19" s="9">
        <v>90.728999999999999</v>
      </c>
      <c r="FC19" s="9">
        <v>81.126999999999995</v>
      </c>
      <c r="FD19" s="9">
        <v>62.96</v>
      </c>
      <c r="FE19" s="9">
        <v>38.159999999999997</v>
      </c>
      <c r="FF19" s="9">
        <v>24.8</v>
      </c>
      <c r="FG19" s="9">
        <v>78.397000000000006</v>
      </c>
      <c r="FH19" s="9">
        <v>43.622</v>
      </c>
      <c r="FI19" s="9">
        <v>34.774999999999999</v>
      </c>
      <c r="FJ19" s="9">
        <v>8.7929999999999993</v>
      </c>
      <c r="FK19" s="9">
        <v>4.1760000000000002</v>
      </c>
      <c r="FL19" s="9">
        <v>4.617</v>
      </c>
      <c r="FM19" s="9">
        <v>93.457999999999998</v>
      </c>
      <c r="FN19" s="9">
        <v>47.106999999999999</v>
      </c>
      <c r="FO19" s="9">
        <v>46.351999999999997</v>
      </c>
      <c r="FP19" s="9">
        <v>4743.098</v>
      </c>
      <c r="FQ19" s="9">
        <v>2453.011</v>
      </c>
      <c r="FR19" s="9">
        <v>2290.087</v>
      </c>
      <c r="FS19" s="9">
        <v>569.06899999999996</v>
      </c>
      <c r="FT19" s="9">
        <v>272.60599999999999</v>
      </c>
      <c r="FU19" s="9">
        <v>296.46300000000002</v>
      </c>
      <c r="FV19" s="9">
        <v>119.917</v>
      </c>
      <c r="FW19" s="9">
        <v>56.088000000000001</v>
      </c>
      <c r="FX19" s="9">
        <v>63.829000000000001</v>
      </c>
      <c r="FY19" s="9">
        <v>152.41800000000001</v>
      </c>
      <c r="FZ19" s="9">
        <v>71.894000000000005</v>
      </c>
      <c r="GA19" s="9">
        <v>80.524000000000001</v>
      </c>
      <c r="GB19" s="9">
        <v>296.73500000000001</v>
      </c>
      <c r="GC19" s="9">
        <v>144.624</v>
      </c>
      <c r="GD19" s="9">
        <v>152.11099999999999</v>
      </c>
      <c r="GE19" s="9">
        <v>4174.0290000000005</v>
      </c>
      <c r="GF19" s="9">
        <v>2180.4050000000002</v>
      </c>
      <c r="GG19" s="9">
        <v>1993.624</v>
      </c>
      <c r="GH19" s="9">
        <v>1107.3889999999999</v>
      </c>
      <c r="GI19" s="9">
        <v>535.98800000000006</v>
      </c>
      <c r="GJ19" s="9">
        <v>571.4</v>
      </c>
      <c r="GK19" s="9">
        <v>287.41500000000002</v>
      </c>
      <c r="GL19" s="9">
        <v>137.14400000000001</v>
      </c>
      <c r="GM19" s="9">
        <v>150.27099999999999</v>
      </c>
      <c r="GN19" s="9">
        <v>340.19900000000001</v>
      </c>
      <c r="GO19" s="9">
        <v>166.25</v>
      </c>
      <c r="GP19" s="9">
        <v>173.94900000000001</v>
      </c>
      <c r="GQ19" s="9">
        <v>479.774</v>
      </c>
      <c r="GR19" s="9">
        <v>232.59399999999999</v>
      </c>
      <c r="GS19" s="9">
        <v>247.18</v>
      </c>
      <c r="GT19" s="9">
        <v>3066.64</v>
      </c>
      <c r="GU19" s="9">
        <v>1644.4169999999999</v>
      </c>
      <c r="GV19" s="9">
        <v>1422.223</v>
      </c>
      <c r="GW19" s="9">
        <v>912.36699999999996</v>
      </c>
      <c r="GX19" s="9">
        <v>477.822</v>
      </c>
      <c r="GY19" s="9">
        <v>434.54399999999998</v>
      </c>
      <c r="GZ19" s="9">
        <v>2154.2730000000001</v>
      </c>
      <c r="HA19" s="9">
        <v>1166.5940000000001</v>
      </c>
      <c r="HB19" s="9">
        <v>987.67899999999997</v>
      </c>
      <c r="HC19" s="9">
        <v>1150.2729999999999</v>
      </c>
      <c r="HD19" s="9">
        <v>612.82500000000005</v>
      </c>
      <c r="HE19" s="9">
        <v>537.44799999999998</v>
      </c>
      <c r="HF19" s="9">
        <v>1004.001</v>
      </c>
      <c r="HG19" s="9">
        <v>553.76900000000001</v>
      </c>
      <c r="HH19" s="9">
        <v>450.23099999999999</v>
      </c>
      <c r="HI19" s="9">
        <v>279.47800000000001</v>
      </c>
      <c r="HJ19" s="9">
        <v>144.405</v>
      </c>
      <c r="HK19" s="9">
        <v>135.07400000000001</v>
      </c>
      <c r="HL19" s="9">
        <v>4463.62</v>
      </c>
      <c r="HM19" s="9">
        <v>2308.607</v>
      </c>
      <c r="HN19" s="9">
        <v>2155.0140000000001</v>
      </c>
      <c r="HO19" s="9">
        <v>5.8920000000000003</v>
      </c>
      <c r="HP19" s="9">
        <v>5.8869999999999996</v>
      </c>
      <c r="HQ19" s="9">
        <v>5.8979999999999997</v>
      </c>
      <c r="HR19" s="9">
        <v>6270.8209999999999</v>
      </c>
      <c r="HS19" s="9">
        <v>3070.6930000000002</v>
      </c>
      <c r="HT19" s="9">
        <v>3200.127</v>
      </c>
      <c r="HU19" s="9">
        <v>1032.837</v>
      </c>
      <c r="HV19" s="9">
        <v>500.03899999999999</v>
      </c>
      <c r="HW19" s="9">
        <v>532.798</v>
      </c>
      <c r="HX19" s="9">
        <v>769.30799999999999</v>
      </c>
      <c r="HY19" s="9">
        <v>372.33100000000002</v>
      </c>
      <c r="HZ19" s="9">
        <v>396.97699999999998</v>
      </c>
      <c r="IA19" s="9">
        <v>477.70299999999997</v>
      </c>
      <c r="IB19" s="9">
        <v>241.024</v>
      </c>
      <c r="IC19" s="9">
        <v>236.679</v>
      </c>
      <c r="ID19" s="9">
        <v>291.60500000000002</v>
      </c>
      <c r="IE19" s="9">
        <v>131.30699999999999</v>
      </c>
      <c r="IF19" s="9">
        <v>160.298</v>
      </c>
      <c r="IG19" s="9">
        <v>58.48</v>
      </c>
      <c r="IH19" s="9">
        <v>22.318000000000001</v>
      </c>
      <c r="II19" s="9">
        <v>36.161999999999999</v>
      </c>
      <c r="IJ19" s="9">
        <v>55.484999999999999</v>
      </c>
      <c r="IK19" s="9">
        <v>30.858000000000001</v>
      </c>
      <c r="IL19" s="9">
        <v>24.626999999999999</v>
      </c>
      <c r="IM19" s="9">
        <v>208.04300000000001</v>
      </c>
      <c r="IN19" s="9">
        <v>96.849000000000004</v>
      </c>
      <c r="IO19" s="9">
        <v>111.194</v>
      </c>
      <c r="IP19" s="9">
        <v>381.24900000000002</v>
      </c>
      <c r="IQ19" s="9">
        <v>185.23699999999999</v>
      </c>
    </row>
  </sheetData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1014</v>
      </c>
      <c r="C1" s="3" t="s">
        <v>1015</v>
      </c>
      <c r="D1" s="3" t="s">
        <v>1016</v>
      </c>
      <c r="E1" s="3" t="s">
        <v>1017</v>
      </c>
      <c r="F1" s="3" t="s">
        <v>1018</v>
      </c>
      <c r="G1" s="3" t="s">
        <v>1019</v>
      </c>
      <c r="H1" s="3" t="s">
        <v>1020</v>
      </c>
      <c r="I1" s="3" t="s">
        <v>1021</v>
      </c>
      <c r="J1" s="3" t="s">
        <v>1022</v>
      </c>
      <c r="K1" s="3" t="s">
        <v>1023</v>
      </c>
      <c r="L1" s="3" t="s">
        <v>1024</v>
      </c>
      <c r="M1" s="3" t="s">
        <v>1025</v>
      </c>
      <c r="N1" s="3" t="s">
        <v>1026</v>
      </c>
      <c r="O1" s="3" t="s">
        <v>1027</v>
      </c>
      <c r="P1" s="3" t="s">
        <v>1028</v>
      </c>
      <c r="Q1" s="3" t="s">
        <v>1029</v>
      </c>
      <c r="R1" s="3" t="s">
        <v>1030</v>
      </c>
      <c r="S1" s="3" t="s">
        <v>1031</v>
      </c>
      <c r="T1" s="3" t="s">
        <v>1032</v>
      </c>
      <c r="U1" s="3" t="s">
        <v>1033</v>
      </c>
      <c r="V1" s="3" t="s">
        <v>1034</v>
      </c>
      <c r="W1" s="3" t="s">
        <v>1035</v>
      </c>
      <c r="X1" s="3" t="s">
        <v>1036</v>
      </c>
      <c r="Y1" s="3" t="s">
        <v>1037</v>
      </c>
      <c r="Z1" s="3" t="s">
        <v>1038</v>
      </c>
      <c r="AA1" s="3" t="s">
        <v>1039</v>
      </c>
      <c r="AB1" s="3" t="s">
        <v>1040</v>
      </c>
      <c r="AC1" s="3" t="s">
        <v>1041</v>
      </c>
      <c r="AD1" s="3" t="s">
        <v>1042</v>
      </c>
      <c r="AE1" s="3" t="s">
        <v>1043</v>
      </c>
      <c r="AF1" s="3" t="s">
        <v>1044</v>
      </c>
      <c r="AG1" s="3" t="s">
        <v>1045</v>
      </c>
      <c r="AH1" s="3" t="s">
        <v>1046</v>
      </c>
      <c r="AI1" s="3" t="s">
        <v>1047</v>
      </c>
      <c r="AJ1" s="3" t="s">
        <v>1048</v>
      </c>
      <c r="AK1" s="3" t="s">
        <v>1049</v>
      </c>
      <c r="AL1" s="3" t="s">
        <v>1050</v>
      </c>
      <c r="AM1" s="3" t="s">
        <v>1051</v>
      </c>
      <c r="AN1" s="3" t="s">
        <v>1052</v>
      </c>
      <c r="AO1" s="3" t="s">
        <v>1053</v>
      </c>
      <c r="AP1" s="3" t="s">
        <v>1054</v>
      </c>
      <c r="AQ1" s="3" t="s">
        <v>1055</v>
      </c>
      <c r="AR1" s="3" t="s">
        <v>1056</v>
      </c>
      <c r="AS1" s="3" t="s">
        <v>1057</v>
      </c>
      <c r="AT1" s="3" t="s">
        <v>1058</v>
      </c>
      <c r="AU1" s="3" t="s">
        <v>1059</v>
      </c>
      <c r="AV1" s="3" t="s">
        <v>1060</v>
      </c>
      <c r="AW1" s="3" t="s">
        <v>1061</v>
      </c>
      <c r="AX1" s="3" t="s">
        <v>1062</v>
      </c>
      <c r="AY1" s="3" t="s">
        <v>1063</v>
      </c>
      <c r="AZ1" s="3" t="s">
        <v>1064</v>
      </c>
      <c r="BA1" s="3" t="s">
        <v>1065</v>
      </c>
      <c r="BB1" s="3" t="s">
        <v>1066</v>
      </c>
      <c r="BC1" s="3" t="s">
        <v>1067</v>
      </c>
      <c r="BD1" s="3" t="s">
        <v>1068</v>
      </c>
      <c r="BE1" s="3" t="s">
        <v>1069</v>
      </c>
      <c r="BF1" s="3" t="s">
        <v>1070</v>
      </c>
      <c r="BG1" s="3" t="s">
        <v>1071</v>
      </c>
      <c r="BH1" s="3" t="s">
        <v>1072</v>
      </c>
      <c r="BI1" s="3" t="s">
        <v>1073</v>
      </c>
      <c r="BJ1" s="3" t="s">
        <v>1074</v>
      </c>
      <c r="BK1" s="3" t="s">
        <v>1075</v>
      </c>
      <c r="BL1" s="3" t="s">
        <v>1076</v>
      </c>
      <c r="BM1" s="3" t="s">
        <v>1077</v>
      </c>
      <c r="BN1" s="3" t="s">
        <v>1078</v>
      </c>
      <c r="BO1" s="3" t="s">
        <v>1079</v>
      </c>
      <c r="BP1" s="3" t="s">
        <v>1080</v>
      </c>
      <c r="BQ1" s="3" t="s">
        <v>1081</v>
      </c>
      <c r="BR1" s="3" t="s">
        <v>1082</v>
      </c>
      <c r="BS1" s="3" t="s">
        <v>1083</v>
      </c>
      <c r="BT1" s="3" t="s">
        <v>1084</v>
      </c>
      <c r="BU1" s="3" t="s">
        <v>1085</v>
      </c>
      <c r="BV1" s="3" t="s">
        <v>1086</v>
      </c>
      <c r="BW1" s="3" t="s">
        <v>1087</v>
      </c>
      <c r="BX1" s="3" t="s">
        <v>1088</v>
      </c>
      <c r="BY1" s="3" t="s">
        <v>1089</v>
      </c>
      <c r="BZ1" s="3" t="s">
        <v>1090</v>
      </c>
      <c r="CA1" s="3" t="s">
        <v>1091</v>
      </c>
      <c r="CB1" s="3" t="s">
        <v>1092</v>
      </c>
      <c r="CC1" s="3" t="s">
        <v>1093</v>
      </c>
      <c r="CD1" s="3" t="s">
        <v>1094</v>
      </c>
      <c r="CE1" s="3" t="s">
        <v>1095</v>
      </c>
      <c r="CF1" s="3" t="s">
        <v>1096</v>
      </c>
      <c r="CG1" s="3" t="s">
        <v>1097</v>
      </c>
      <c r="CH1" s="3" t="s">
        <v>1098</v>
      </c>
      <c r="CI1" s="3" t="s">
        <v>1099</v>
      </c>
      <c r="CJ1" s="3" t="s">
        <v>1100</v>
      </c>
      <c r="CK1" s="3" t="s">
        <v>1101</v>
      </c>
      <c r="CL1" s="3" t="s">
        <v>1102</v>
      </c>
      <c r="CM1" s="3" t="s">
        <v>1103</v>
      </c>
      <c r="CN1" s="3" t="s">
        <v>1104</v>
      </c>
      <c r="CO1" s="3" t="s">
        <v>1105</v>
      </c>
      <c r="CP1" s="3" t="s">
        <v>1106</v>
      </c>
      <c r="CQ1" s="3" t="s">
        <v>1107</v>
      </c>
      <c r="CR1" s="3" t="s">
        <v>1108</v>
      </c>
      <c r="CS1" s="3" t="s">
        <v>1109</v>
      </c>
      <c r="CT1" s="3" t="s">
        <v>1110</v>
      </c>
      <c r="CU1" s="3" t="s">
        <v>1111</v>
      </c>
      <c r="CV1" s="3" t="s">
        <v>1112</v>
      </c>
      <c r="CW1" s="3" t="s">
        <v>1113</v>
      </c>
      <c r="CX1" s="3" t="s">
        <v>1114</v>
      </c>
      <c r="CY1" s="3" t="s">
        <v>1115</v>
      </c>
      <c r="CZ1" s="3" t="s">
        <v>1116</v>
      </c>
      <c r="DA1" s="3" t="s">
        <v>1117</v>
      </c>
      <c r="DB1" s="3" t="s">
        <v>1118</v>
      </c>
      <c r="DC1" s="3" t="s">
        <v>1119</v>
      </c>
      <c r="DD1" s="3" t="s">
        <v>1120</v>
      </c>
      <c r="DE1" s="3" t="s">
        <v>1121</v>
      </c>
      <c r="DF1" s="3" t="s">
        <v>1122</v>
      </c>
      <c r="DG1" s="3" t="s">
        <v>1123</v>
      </c>
      <c r="DH1" s="3" t="s">
        <v>1124</v>
      </c>
      <c r="DI1" s="3" t="s">
        <v>1125</v>
      </c>
      <c r="DJ1" s="3" t="s">
        <v>1126</v>
      </c>
      <c r="DK1" s="3" t="s">
        <v>1127</v>
      </c>
      <c r="DL1" s="3" t="s">
        <v>1128</v>
      </c>
      <c r="DM1" s="3" t="s">
        <v>1129</v>
      </c>
      <c r="DN1" s="3" t="s">
        <v>1130</v>
      </c>
      <c r="DO1" s="3" t="s">
        <v>1131</v>
      </c>
      <c r="DP1" s="3" t="s">
        <v>1132</v>
      </c>
      <c r="DQ1" s="3" t="s">
        <v>1133</v>
      </c>
      <c r="DR1" s="3" t="s">
        <v>1134</v>
      </c>
      <c r="DS1" s="3" t="s">
        <v>1135</v>
      </c>
      <c r="DT1" s="3" t="s">
        <v>1136</v>
      </c>
      <c r="DU1" s="3" t="s">
        <v>1137</v>
      </c>
      <c r="DV1" s="3" t="s">
        <v>1138</v>
      </c>
      <c r="DW1" s="3" t="s">
        <v>1139</v>
      </c>
      <c r="DX1" s="3" t="s">
        <v>1140</v>
      </c>
      <c r="DY1" s="3" t="s">
        <v>1141</v>
      </c>
      <c r="DZ1" s="3" t="s">
        <v>1142</v>
      </c>
      <c r="EA1" s="3" t="s">
        <v>1143</v>
      </c>
      <c r="EB1" s="3" t="s">
        <v>1144</v>
      </c>
      <c r="EC1" s="3" t="s">
        <v>1145</v>
      </c>
      <c r="ED1" s="3" t="s">
        <v>1146</v>
      </c>
      <c r="EE1" s="3" t="s">
        <v>1147</v>
      </c>
      <c r="EF1" s="3" t="s">
        <v>1148</v>
      </c>
      <c r="EG1" s="3" t="s">
        <v>1149</v>
      </c>
      <c r="EH1" s="3" t="s">
        <v>1150</v>
      </c>
      <c r="EI1" s="3" t="s">
        <v>1151</v>
      </c>
      <c r="EJ1" s="3" t="s">
        <v>1152</v>
      </c>
      <c r="EK1" s="3" t="s">
        <v>1153</v>
      </c>
      <c r="EL1" s="3" t="s">
        <v>1154</v>
      </c>
      <c r="EM1" s="3" t="s">
        <v>1155</v>
      </c>
      <c r="EN1" s="3" t="s">
        <v>1156</v>
      </c>
      <c r="EO1" s="3" t="s">
        <v>1157</v>
      </c>
      <c r="EP1" s="3" t="s">
        <v>1158</v>
      </c>
      <c r="EQ1" s="3" t="s">
        <v>1159</v>
      </c>
      <c r="ER1" s="3" t="s">
        <v>1160</v>
      </c>
      <c r="ES1" s="3" t="s">
        <v>1161</v>
      </c>
      <c r="ET1" s="3" t="s">
        <v>1162</v>
      </c>
      <c r="EU1" s="3" t="s">
        <v>1163</v>
      </c>
      <c r="EV1" s="3" t="s">
        <v>1164</v>
      </c>
      <c r="EW1" s="3" t="s">
        <v>1165</v>
      </c>
      <c r="EX1" s="3" t="s">
        <v>1166</v>
      </c>
      <c r="EY1" s="3" t="s">
        <v>1167</v>
      </c>
      <c r="EZ1" s="3" t="s">
        <v>1168</v>
      </c>
      <c r="FA1" s="3" t="s">
        <v>1169</v>
      </c>
      <c r="FB1" s="3" t="s">
        <v>1170</v>
      </c>
      <c r="FC1" s="3" t="s">
        <v>1171</v>
      </c>
      <c r="FD1" s="3" t="s">
        <v>1172</v>
      </c>
      <c r="FE1" s="3" t="s">
        <v>1173</v>
      </c>
      <c r="FF1" s="3" t="s">
        <v>1174</v>
      </c>
      <c r="FG1" s="3" t="s">
        <v>1175</v>
      </c>
      <c r="FH1" s="3" t="s">
        <v>1176</v>
      </c>
      <c r="FI1" s="3" t="s">
        <v>1177</v>
      </c>
      <c r="FJ1" s="3" t="s">
        <v>1178</v>
      </c>
      <c r="FK1" s="3" t="s">
        <v>1179</v>
      </c>
      <c r="FL1" s="3" t="s">
        <v>1180</v>
      </c>
      <c r="FM1" s="3" t="s">
        <v>1181</v>
      </c>
      <c r="FN1" s="3" t="s">
        <v>1182</v>
      </c>
      <c r="FO1" s="3" t="s">
        <v>1183</v>
      </c>
      <c r="FP1" s="3" t="s">
        <v>1184</v>
      </c>
      <c r="FQ1" s="3" t="s">
        <v>1185</v>
      </c>
      <c r="FR1" s="3" t="s">
        <v>1186</v>
      </c>
      <c r="FS1" s="3" t="s">
        <v>1187</v>
      </c>
      <c r="FT1" s="3" t="s">
        <v>1188</v>
      </c>
      <c r="FU1" s="3" t="s">
        <v>1189</v>
      </c>
      <c r="FV1" s="3" t="s">
        <v>1190</v>
      </c>
      <c r="FW1" s="3" t="s">
        <v>1191</v>
      </c>
      <c r="FX1" s="3" t="s">
        <v>1192</v>
      </c>
      <c r="FY1" s="3" t="s">
        <v>1193</v>
      </c>
      <c r="FZ1" s="3" t="s">
        <v>1194</v>
      </c>
      <c r="GA1" s="3" t="s">
        <v>1195</v>
      </c>
      <c r="GB1" s="3" t="s">
        <v>1196</v>
      </c>
      <c r="GC1" s="3" t="s">
        <v>1197</v>
      </c>
      <c r="GD1" s="3" t="s">
        <v>1198</v>
      </c>
      <c r="GE1" s="3" t="s">
        <v>1199</v>
      </c>
      <c r="GF1" s="3" t="s">
        <v>1200</v>
      </c>
      <c r="GG1" s="3" t="s">
        <v>1201</v>
      </c>
      <c r="GH1" s="3" t="s">
        <v>1202</v>
      </c>
      <c r="GI1" s="3" t="s">
        <v>1203</v>
      </c>
      <c r="GJ1" s="3" t="s">
        <v>1204</v>
      </c>
      <c r="GK1" s="3" t="s">
        <v>1205</v>
      </c>
      <c r="GL1" s="3" t="s">
        <v>1206</v>
      </c>
      <c r="GM1" s="3" t="s">
        <v>1207</v>
      </c>
      <c r="GN1" s="3" t="s">
        <v>1208</v>
      </c>
      <c r="GO1" s="3" t="s">
        <v>1209</v>
      </c>
      <c r="GP1" s="3" t="s">
        <v>1210</v>
      </c>
      <c r="GQ1" s="3" t="s">
        <v>1211</v>
      </c>
      <c r="GR1" s="3" t="s">
        <v>1212</v>
      </c>
      <c r="GS1" s="3" t="s">
        <v>1213</v>
      </c>
      <c r="GT1" s="3" t="s">
        <v>1214</v>
      </c>
      <c r="GU1" s="3" t="s">
        <v>1215</v>
      </c>
      <c r="GV1" s="3" t="s">
        <v>1216</v>
      </c>
      <c r="GW1" s="3" t="s">
        <v>1217</v>
      </c>
      <c r="GX1" s="3" t="s">
        <v>1218</v>
      </c>
      <c r="GY1" s="3" t="s">
        <v>1219</v>
      </c>
      <c r="GZ1" s="3" t="s">
        <v>1220</v>
      </c>
      <c r="HA1" s="3" t="s">
        <v>1221</v>
      </c>
      <c r="HB1" s="3" t="s">
        <v>1222</v>
      </c>
      <c r="HC1" s="3" t="s">
        <v>1223</v>
      </c>
      <c r="HD1" s="3" t="s">
        <v>1224</v>
      </c>
      <c r="HE1" s="3" t="s">
        <v>1225</v>
      </c>
      <c r="HF1" s="3" t="s">
        <v>1226</v>
      </c>
      <c r="HG1" s="3" t="s">
        <v>1227</v>
      </c>
      <c r="HH1" s="3" t="s">
        <v>1228</v>
      </c>
      <c r="HI1" s="3" t="s">
        <v>1229</v>
      </c>
      <c r="HJ1" s="3" t="s">
        <v>1230</v>
      </c>
      <c r="HK1" s="3" t="s">
        <v>1231</v>
      </c>
      <c r="HL1" s="3" t="s">
        <v>1232</v>
      </c>
      <c r="HM1" s="3" t="s">
        <v>1233</v>
      </c>
      <c r="HN1" s="3" t="s">
        <v>1234</v>
      </c>
      <c r="HO1" s="3" t="s">
        <v>1235</v>
      </c>
      <c r="HP1" s="3" t="s">
        <v>1236</v>
      </c>
      <c r="HQ1" s="3" t="s">
        <v>1237</v>
      </c>
      <c r="HR1" s="3" t="s">
        <v>1238</v>
      </c>
      <c r="HS1" s="3" t="s">
        <v>1239</v>
      </c>
      <c r="HT1" s="3" t="s">
        <v>1240</v>
      </c>
      <c r="HU1" s="3" t="s">
        <v>1241</v>
      </c>
      <c r="HV1" s="3" t="s">
        <v>1242</v>
      </c>
      <c r="HW1" s="3" t="s">
        <v>1243</v>
      </c>
      <c r="HX1" s="3" t="s">
        <v>1244</v>
      </c>
      <c r="HY1" s="3" t="s">
        <v>1245</v>
      </c>
      <c r="HZ1" s="3" t="s">
        <v>1246</v>
      </c>
      <c r="IA1" s="3" t="s">
        <v>1247</v>
      </c>
      <c r="IB1" s="3" t="s">
        <v>1248</v>
      </c>
      <c r="IC1" s="3" t="s">
        <v>1249</v>
      </c>
      <c r="ID1" s="3" t="s">
        <v>1250</v>
      </c>
      <c r="IE1" s="3" t="s">
        <v>1251</v>
      </c>
      <c r="IF1" s="3" t="s">
        <v>1252</v>
      </c>
      <c r="IG1" s="3" t="s">
        <v>1253</v>
      </c>
      <c r="IH1" s="3" t="s">
        <v>1254</v>
      </c>
      <c r="II1" s="3" t="s">
        <v>1255</v>
      </c>
      <c r="IJ1" s="3" t="s">
        <v>1256</v>
      </c>
      <c r="IK1" s="3" t="s">
        <v>1257</v>
      </c>
      <c r="IL1" s="3" t="s">
        <v>1258</v>
      </c>
      <c r="IM1" s="3" t="s">
        <v>1259</v>
      </c>
      <c r="IN1" s="3" t="s">
        <v>1260</v>
      </c>
      <c r="IO1" s="3" t="s">
        <v>1261</v>
      </c>
      <c r="IP1" s="3" t="s">
        <v>1262</v>
      </c>
      <c r="IQ1" s="3" t="s">
        <v>1263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8" t="s">
        <v>313</v>
      </c>
      <c r="CA2" s="8" t="s">
        <v>313</v>
      </c>
      <c r="CB2" s="8" t="s">
        <v>313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8" t="s">
        <v>313</v>
      </c>
      <c r="GB2" s="8" t="s">
        <v>313</v>
      </c>
      <c r="GC2" s="8" t="s">
        <v>313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314</v>
      </c>
      <c r="CA4" s="8" t="s">
        <v>314</v>
      </c>
      <c r="CB4" s="8" t="s">
        <v>314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314</v>
      </c>
      <c r="GB4" s="8" t="s">
        <v>314</v>
      </c>
      <c r="GC4" s="8" t="s">
        <v>314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3037</v>
      </c>
      <c r="C5" s="8" t="s">
        <v>3037</v>
      </c>
      <c r="D5" s="8" t="s">
        <v>3037</v>
      </c>
      <c r="E5" s="8" t="s">
        <v>3037</v>
      </c>
      <c r="F5" s="8" t="s">
        <v>3037</v>
      </c>
      <c r="G5" s="8" t="s">
        <v>3037</v>
      </c>
      <c r="H5" s="8" t="s">
        <v>3037</v>
      </c>
      <c r="I5" s="8" t="s">
        <v>3037</v>
      </c>
      <c r="J5" s="8" t="s">
        <v>3037</v>
      </c>
      <c r="K5" s="8" t="s">
        <v>3037</v>
      </c>
      <c r="L5" s="8" t="s">
        <v>3037</v>
      </c>
      <c r="M5" s="8" t="s">
        <v>3037</v>
      </c>
      <c r="N5" s="8" t="s">
        <v>3037</v>
      </c>
      <c r="O5" s="8" t="s">
        <v>3037</v>
      </c>
      <c r="P5" s="8" t="s">
        <v>3037</v>
      </c>
      <c r="Q5" s="8" t="s">
        <v>3037</v>
      </c>
      <c r="R5" s="8" t="s">
        <v>3037</v>
      </c>
      <c r="S5" s="8" t="s">
        <v>3037</v>
      </c>
      <c r="T5" s="8" t="s">
        <v>3037</v>
      </c>
      <c r="U5" s="8" t="s">
        <v>3037</v>
      </c>
      <c r="V5" s="8" t="s">
        <v>3037</v>
      </c>
      <c r="W5" s="8" t="s">
        <v>3037</v>
      </c>
      <c r="X5" s="8" t="s">
        <v>3037</v>
      </c>
      <c r="Y5" s="8" t="s">
        <v>3037</v>
      </c>
      <c r="Z5" s="8" t="s">
        <v>3037</v>
      </c>
      <c r="AA5" s="8" t="s">
        <v>3037</v>
      </c>
      <c r="AB5" s="8" t="s">
        <v>3037</v>
      </c>
      <c r="AC5" s="8" t="s">
        <v>3037</v>
      </c>
      <c r="AD5" s="8" t="s">
        <v>3037</v>
      </c>
      <c r="AE5" s="8" t="s">
        <v>3037</v>
      </c>
      <c r="AF5" s="8" t="s">
        <v>3037</v>
      </c>
      <c r="AG5" s="8" t="s">
        <v>3037</v>
      </c>
      <c r="AH5" s="8" t="s">
        <v>3037</v>
      </c>
      <c r="AI5" s="8" t="s">
        <v>3037</v>
      </c>
      <c r="AJ5" s="8" t="s">
        <v>3037</v>
      </c>
      <c r="AK5" s="8" t="s">
        <v>3037</v>
      </c>
      <c r="AL5" s="8" t="s">
        <v>3037</v>
      </c>
      <c r="AM5" s="8" t="s">
        <v>3037</v>
      </c>
      <c r="AN5" s="8" t="s">
        <v>3037</v>
      </c>
      <c r="AO5" s="8" t="s">
        <v>3037</v>
      </c>
      <c r="AP5" s="8" t="s">
        <v>3037</v>
      </c>
      <c r="AQ5" s="8" t="s">
        <v>3037</v>
      </c>
      <c r="AR5" s="8" t="s">
        <v>3037</v>
      </c>
      <c r="AS5" s="8" t="s">
        <v>3037</v>
      </c>
      <c r="AT5" s="8" t="s">
        <v>3037</v>
      </c>
      <c r="AU5" s="8" t="s">
        <v>3037</v>
      </c>
      <c r="AV5" s="8" t="s">
        <v>3037</v>
      </c>
      <c r="AW5" s="8" t="s">
        <v>3037</v>
      </c>
      <c r="AX5" s="8" t="s">
        <v>3037</v>
      </c>
      <c r="AY5" s="8" t="s">
        <v>3037</v>
      </c>
      <c r="AZ5" s="8" t="s">
        <v>3037</v>
      </c>
      <c r="BA5" s="8" t="s">
        <v>3037</v>
      </c>
      <c r="BB5" s="8" t="s">
        <v>3037</v>
      </c>
      <c r="BC5" s="8" t="s">
        <v>3037</v>
      </c>
      <c r="BD5" s="8" t="s">
        <v>3037</v>
      </c>
      <c r="BE5" s="8" t="s">
        <v>3037</v>
      </c>
      <c r="BF5" s="8" t="s">
        <v>3037</v>
      </c>
      <c r="BG5" s="8" t="s">
        <v>3037</v>
      </c>
      <c r="BH5" s="8" t="s">
        <v>3037</v>
      </c>
      <c r="BI5" s="8" t="s">
        <v>3037</v>
      </c>
      <c r="BJ5" s="8" t="s">
        <v>3037</v>
      </c>
      <c r="BK5" s="8" t="s">
        <v>3037</v>
      </c>
      <c r="BL5" s="8" t="s">
        <v>3037</v>
      </c>
      <c r="BM5" s="8" t="s">
        <v>3037</v>
      </c>
      <c r="BN5" s="8" t="s">
        <v>3037</v>
      </c>
      <c r="BO5" s="8" t="s">
        <v>3037</v>
      </c>
      <c r="BP5" s="8" t="s">
        <v>3037</v>
      </c>
      <c r="BQ5" s="8" t="s">
        <v>3037</v>
      </c>
      <c r="BR5" s="8" t="s">
        <v>3037</v>
      </c>
      <c r="BS5" s="8" t="s">
        <v>3037</v>
      </c>
      <c r="BT5" s="8" t="s">
        <v>3037</v>
      </c>
      <c r="BU5" s="8" t="s">
        <v>3037</v>
      </c>
      <c r="BV5" s="8" t="s">
        <v>3037</v>
      </c>
      <c r="BW5" s="8" t="s">
        <v>3037</v>
      </c>
      <c r="BX5" s="8" t="s">
        <v>3037</v>
      </c>
      <c r="BY5" s="8" t="s">
        <v>3037</v>
      </c>
      <c r="BZ5" s="8" t="s">
        <v>3037</v>
      </c>
      <c r="CA5" s="8" t="s">
        <v>3037</v>
      </c>
      <c r="CB5" s="8" t="s">
        <v>3037</v>
      </c>
      <c r="CC5" s="8" t="s">
        <v>3037</v>
      </c>
      <c r="CD5" s="8" t="s">
        <v>3037</v>
      </c>
      <c r="CE5" s="8" t="s">
        <v>3037</v>
      </c>
      <c r="CF5" s="8" t="s">
        <v>3037</v>
      </c>
      <c r="CG5" s="8" t="s">
        <v>3037</v>
      </c>
      <c r="CH5" s="8" t="s">
        <v>3037</v>
      </c>
      <c r="CI5" s="8" t="s">
        <v>3037</v>
      </c>
      <c r="CJ5" s="8" t="s">
        <v>3037</v>
      </c>
      <c r="CK5" s="8" t="s">
        <v>3037</v>
      </c>
      <c r="CL5" s="8" t="s">
        <v>3037</v>
      </c>
      <c r="CM5" s="8" t="s">
        <v>3037</v>
      </c>
      <c r="CN5" s="8" t="s">
        <v>3037</v>
      </c>
      <c r="CO5" s="8" t="s">
        <v>3037</v>
      </c>
      <c r="CP5" s="8" t="s">
        <v>3037</v>
      </c>
      <c r="CQ5" s="8" t="s">
        <v>3037</v>
      </c>
      <c r="CR5" s="8" t="s">
        <v>3037</v>
      </c>
      <c r="CS5" s="8" t="s">
        <v>3037</v>
      </c>
      <c r="CT5" s="8" t="s">
        <v>3037</v>
      </c>
      <c r="CU5" s="8" t="s">
        <v>3037</v>
      </c>
      <c r="CV5" s="8" t="s">
        <v>3037</v>
      </c>
      <c r="CW5" s="8" t="s">
        <v>3037</v>
      </c>
      <c r="CX5" s="8" t="s">
        <v>3037</v>
      </c>
      <c r="CY5" s="8" t="s">
        <v>3037</v>
      </c>
      <c r="CZ5" s="8" t="s">
        <v>3037</v>
      </c>
      <c r="DA5" s="8" t="s">
        <v>3037</v>
      </c>
      <c r="DB5" s="8" t="s">
        <v>3037</v>
      </c>
      <c r="DC5" s="8" t="s">
        <v>3037</v>
      </c>
      <c r="DD5" s="8" t="s">
        <v>3037</v>
      </c>
      <c r="DE5" s="8" t="s">
        <v>3037</v>
      </c>
      <c r="DF5" s="8" t="s">
        <v>3037</v>
      </c>
      <c r="DG5" s="8" t="s">
        <v>3037</v>
      </c>
      <c r="DH5" s="8" t="s">
        <v>3037</v>
      </c>
      <c r="DI5" s="8" t="s">
        <v>3037</v>
      </c>
      <c r="DJ5" s="8" t="s">
        <v>3037</v>
      </c>
      <c r="DK5" s="8" t="s">
        <v>3037</v>
      </c>
      <c r="DL5" s="8" t="s">
        <v>3037</v>
      </c>
      <c r="DM5" s="8" t="s">
        <v>3037</v>
      </c>
      <c r="DN5" s="8" t="s">
        <v>3037</v>
      </c>
      <c r="DO5" s="8" t="s">
        <v>3037</v>
      </c>
      <c r="DP5" s="8" t="s">
        <v>3037</v>
      </c>
      <c r="DQ5" s="8" t="s">
        <v>3037</v>
      </c>
      <c r="DR5" s="8" t="s">
        <v>3037</v>
      </c>
      <c r="DS5" s="8" t="s">
        <v>3037</v>
      </c>
      <c r="DT5" s="8" t="s">
        <v>3037</v>
      </c>
      <c r="DU5" s="8" t="s">
        <v>3037</v>
      </c>
      <c r="DV5" s="8" t="s">
        <v>3037</v>
      </c>
      <c r="DW5" s="8" t="s">
        <v>3037</v>
      </c>
      <c r="DX5" s="8" t="s">
        <v>3037</v>
      </c>
      <c r="DY5" s="8" t="s">
        <v>3037</v>
      </c>
      <c r="DZ5" s="8" t="s">
        <v>3037</v>
      </c>
      <c r="EA5" s="8" t="s">
        <v>3037</v>
      </c>
      <c r="EB5" s="8" t="s">
        <v>3037</v>
      </c>
      <c r="EC5" s="8" t="s">
        <v>3037</v>
      </c>
      <c r="ED5" s="8" t="s">
        <v>3037</v>
      </c>
      <c r="EE5" s="8" t="s">
        <v>3037</v>
      </c>
      <c r="EF5" s="8" t="s">
        <v>3037</v>
      </c>
      <c r="EG5" s="8" t="s">
        <v>3037</v>
      </c>
      <c r="EH5" s="8" t="s">
        <v>3037</v>
      </c>
      <c r="EI5" s="8" t="s">
        <v>3037</v>
      </c>
      <c r="EJ5" s="8" t="s">
        <v>3037</v>
      </c>
      <c r="EK5" s="8" t="s">
        <v>3037</v>
      </c>
      <c r="EL5" s="8" t="s">
        <v>3037</v>
      </c>
      <c r="EM5" s="8" t="s">
        <v>3037</v>
      </c>
      <c r="EN5" s="8" t="s">
        <v>3037</v>
      </c>
      <c r="EO5" s="8" t="s">
        <v>3037</v>
      </c>
      <c r="EP5" s="8" t="s">
        <v>3037</v>
      </c>
      <c r="EQ5" s="8" t="s">
        <v>3037</v>
      </c>
      <c r="ER5" s="8" t="s">
        <v>3037</v>
      </c>
      <c r="ES5" s="8" t="s">
        <v>3037</v>
      </c>
      <c r="ET5" s="8" t="s">
        <v>3037</v>
      </c>
      <c r="EU5" s="8" t="s">
        <v>3037</v>
      </c>
      <c r="EV5" s="8" t="s">
        <v>3037</v>
      </c>
      <c r="EW5" s="8" t="s">
        <v>3037</v>
      </c>
      <c r="EX5" s="8" t="s">
        <v>3037</v>
      </c>
      <c r="EY5" s="8" t="s">
        <v>3037</v>
      </c>
      <c r="EZ5" s="8" t="s">
        <v>3037</v>
      </c>
      <c r="FA5" s="8" t="s">
        <v>3037</v>
      </c>
      <c r="FB5" s="8" t="s">
        <v>3037</v>
      </c>
      <c r="FC5" s="8" t="s">
        <v>3037</v>
      </c>
      <c r="FD5" s="8" t="s">
        <v>3037</v>
      </c>
      <c r="FE5" s="8" t="s">
        <v>3037</v>
      </c>
      <c r="FF5" s="8" t="s">
        <v>3037</v>
      </c>
      <c r="FG5" s="8" t="s">
        <v>3037</v>
      </c>
      <c r="FH5" s="8" t="s">
        <v>3037</v>
      </c>
      <c r="FI5" s="8" t="s">
        <v>3037</v>
      </c>
      <c r="FJ5" s="8" t="s">
        <v>3037</v>
      </c>
      <c r="FK5" s="8" t="s">
        <v>3037</v>
      </c>
      <c r="FL5" s="8" t="s">
        <v>3037</v>
      </c>
      <c r="FM5" s="8" t="s">
        <v>3037</v>
      </c>
      <c r="FN5" s="8" t="s">
        <v>3037</v>
      </c>
      <c r="FO5" s="8" t="s">
        <v>3037</v>
      </c>
      <c r="FP5" s="8" t="s">
        <v>3037</v>
      </c>
      <c r="FQ5" s="8" t="s">
        <v>3037</v>
      </c>
      <c r="FR5" s="8" t="s">
        <v>3037</v>
      </c>
      <c r="FS5" s="8" t="s">
        <v>3037</v>
      </c>
      <c r="FT5" s="8" t="s">
        <v>3037</v>
      </c>
      <c r="FU5" s="8" t="s">
        <v>3037</v>
      </c>
      <c r="FV5" s="8" t="s">
        <v>3037</v>
      </c>
      <c r="FW5" s="8" t="s">
        <v>3037</v>
      </c>
      <c r="FX5" s="8" t="s">
        <v>3037</v>
      </c>
      <c r="FY5" s="8" t="s">
        <v>3037</v>
      </c>
      <c r="FZ5" s="8" t="s">
        <v>3037</v>
      </c>
      <c r="GA5" s="8" t="s">
        <v>3037</v>
      </c>
      <c r="GB5" s="8" t="s">
        <v>3037</v>
      </c>
      <c r="GC5" s="8" t="s">
        <v>3037</v>
      </c>
      <c r="GD5" s="8" t="s">
        <v>3037</v>
      </c>
      <c r="GE5" s="8" t="s">
        <v>3037</v>
      </c>
      <c r="GF5" s="8" t="s">
        <v>3037</v>
      </c>
      <c r="GG5" s="8" t="s">
        <v>3037</v>
      </c>
      <c r="GH5" s="8" t="s">
        <v>3037</v>
      </c>
      <c r="GI5" s="8" t="s">
        <v>3037</v>
      </c>
      <c r="GJ5" s="8" t="s">
        <v>3037</v>
      </c>
      <c r="GK5" s="8" t="s">
        <v>3037</v>
      </c>
      <c r="GL5" s="8" t="s">
        <v>3037</v>
      </c>
      <c r="GM5" s="8" t="s">
        <v>3037</v>
      </c>
      <c r="GN5" s="8" t="s">
        <v>3037</v>
      </c>
      <c r="GO5" s="8" t="s">
        <v>3037</v>
      </c>
      <c r="GP5" s="8" t="s">
        <v>3037</v>
      </c>
      <c r="GQ5" s="8" t="s">
        <v>3037</v>
      </c>
      <c r="GR5" s="8" t="s">
        <v>3037</v>
      </c>
      <c r="GS5" s="8" t="s">
        <v>3037</v>
      </c>
      <c r="GT5" s="8" t="s">
        <v>3037</v>
      </c>
      <c r="GU5" s="8" t="s">
        <v>3037</v>
      </c>
      <c r="GV5" s="8" t="s">
        <v>3037</v>
      </c>
      <c r="GW5" s="8" t="s">
        <v>3037</v>
      </c>
      <c r="GX5" s="8" t="s">
        <v>3037</v>
      </c>
      <c r="GY5" s="8" t="s">
        <v>3037</v>
      </c>
      <c r="GZ5" s="8" t="s">
        <v>3037</v>
      </c>
      <c r="HA5" s="8" t="s">
        <v>3037</v>
      </c>
      <c r="HB5" s="8" t="s">
        <v>3037</v>
      </c>
      <c r="HC5" s="8" t="s">
        <v>3037</v>
      </c>
      <c r="HD5" s="8" t="s">
        <v>3037</v>
      </c>
      <c r="HE5" s="8" t="s">
        <v>3037</v>
      </c>
      <c r="HF5" s="8" t="s">
        <v>3037</v>
      </c>
      <c r="HG5" s="8" t="s">
        <v>3037</v>
      </c>
      <c r="HH5" s="8" t="s">
        <v>3037</v>
      </c>
      <c r="HI5" s="8" t="s">
        <v>3037</v>
      </c>
      <c r="HJ5" s="8" t="s">
        <v>3037</v>
      </c>
      <c r="HK5" s="8" t="s">
        <v>3037</v>
      </c>
      <c r="HL5" s="8" t="s">
        <v>3037</v>
      </c>
      <c r="HM5" s="8" t="s">
        <v>3037</v>
      </c>
      <c r="HN5" s="8" t="s">
        <v>3037</v>
      </c>
      <c r="HO5" s="8" t="s">
        <v>3037</v>
      </c>
      <c r="HP5" s="8" t="s">
        <v>3037</v>
      </c>
      <c r="HQ5" s="8" t="s">
        <v>3037</v>
      </c>
      <c r="HR5" s="8" t="s">
        <v>3037</v>
      </c>
      <c r="HS5" s="8" t="s">
        <v>3037</v>
      </c>
      <c r="HT5" s="8" t="s">
        <v>3037</v>
      </c>
      <c r="HU5" s="8" t="s">
        <v>3037</v>
      </c>
      <c r="HV5" s="8" t="s">
        <v>3037</v>
      </c>
      <c r="HW5" s="8" t="s">
        <v>3037</v>
      </c>
      <c r="HX5" s="8" t="s">
        <v>3037</v>
      </c>
      <c r="HY5" s="8" t="s">
        <v>3037</v>
      </c>
      <c r="HZ5" s="8" t="s">
        <v>3037</v>
      </c>
      <c r="IA5" s="8" t="s">
        <v>3037</v>
      </c>
      <c r="IB5" s="8" t="s">
        <v>3037</v>
      </c>
      <c r="IC5" s="8" t="s">
        <v>3037</v>
      </c>
      <c r="ID5" s="8" t="s">
        <v>3037</v>
      </c>
      <c r="IE5" s="8" t="s">
        <v>3037</v>
      </c>
      <c r="IF5" s="8" t="s">
        <v>3037</v>
      </c>
      <c r="IG5" s="8" t="s">
        <v>3037</v>
      </c>
      <c r="IH5" s="8" t="s">
        <v>3037</v>
      </c>
      <c r="II5" s="8" t="s">
        <v>3037</v>
      </c>
      <c r="IJ5" s="8" t="s">
        <v>3037</v>
      </c>
      <c r="IK5" s="8" t="s">
        <v>3037</v>
      </c>
      <c r="IL5" s="8" t="s">
        <v>3037</v>
      </c>
      <c r="IM5" s="8" t="s">
        <v>3037</v>
      </c>
      <c r="IN5" s="8" t="s">
        <v>3037</v>
      </c>
      <c r="IO5" s="8" t="s">
        <v>3037</v>
      </c>
      <c r="IP5" s="8" t="s">
        <v>3037</v>
      </c>
      <c r="IQ5" s="8" t="s">
        <v>3037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1264</v>
      </c>
      <c r="C10" s="8" t="s">
        <v>1265</v>
      </c>
      <c r="D10" s="8" t="s">
        <v>1266</v>
      </c>
      <c r="E10" s="8" t="s">
        <v>1267</v>
      </c>
      <c r="F10" s="8" t="s">
        <v>1268</v>
      </c>
      <c r="G10" s="8" t="s">
        <v>1269</v>
      </c>
      <c r="H10" s="8" t="s">
        <v>1270</v>
      </c>
      <c r="I10" s="8" t="s">
        <v>1271</v>
      </c>
      <c r="J10" s="8" t="s">
        <v>1272</v>
      </c>
      <c r="K10" s="8" t="s">
        <v>1273</v>
      </c>
      <c r="L10" s="8" t="s">
        <v>1274</v>
      </c>
      <c r="M10" s="8" t="s">
        <v>1275</v>
      </c>
      <c r="N10" s="8" t="s">
        <v>1276</v>
      </c>
      <c r="O10" s="8" t="s">
        <v>1277</v>
      </c>
      <c r="P10" s="8" t="s">
        <v>1278</v>
      </c>
      <c r="Q10" s="8" t="s">
        <v>1279</v>
      </c>
      <c r="R10" s="8" t="s">
        <v>1280</v>
      </c>
      <c r="S10" s="8" t="s">
        <v>1281</v>
      </c>
      <c r="T10" s="8" t="s">
        <v>1282</v>
      </c>
      <c r="U10" s="8" t="s">
        <v>1283</v>
      </c>
      <c r="V10" s="8" t="s">
        <v>1284</v>
      </c>
      <c r="W10" s="8" t="s">
        <v>1285</v>
      </c>
      <c r="X10" s="8" t="s">
        <v>1286</v>
      </c>
      <c r="Y10" s="8" t="s">
        <v>1287</v>
      </c>
      <c r="Z10" s="8" t="s">
        <v>1288</v>
      </c>
      <c r="AA10" s="8" t="s">
        <v>1289</v>
      </c>
      <c r="AB10" s="8" t="s">
        <v>1290</v>
      </c>
      <c r="AC10" s="8" t="s">
        <v>1291</v>
      </c>
      <c r="AD10" s="8" t="s">
        <v>1292</v>
      </c>
      <c r="AE10" s="8" t="s">
        <v>1293</v>
      </c>
      <c r="AF10" s="8" t="s">
        <v>1294</v>
      </c>
      <c r="AG10" s="8" t="s">
        <v>1295</v>
      </c>
      <c r="AH10" s="8" t="s">
        <v>1296</v>
      </c>
      <c r="AI10" s="8" t="s">
        <v>1297</v>
      </c>
      <c r="AJ10" s="8" t="s">
        <v>1298</v>
      </c>
      <c r="AK10" s="8" t="s">
        <v>1299</v>
      </c>
      <c r="AL10" s="8" t="s">
        <v>1300</v>
      </c>
      <c r="AM10" s="8" t="s">
        <v>1301</v>
      </c>
      <c r="AN10" s="8" t="s">
        <v>1302</v>
      </c>
      <c r="AO10" s="8" t="s">
        <v>1303</v>
      </c>
      <c r="AP10" s="8" t="s">
        <v>1304</v>
      </c>
      <c r="AQ10" s="8" t="s">
        <v>1305</v>
      </c>
      <c r="AR10" s="8" t="s">
        <v>1306</v>
      </c>
      <c r="AS10" s="8" t="s">
        <v>1307</v>
      </c>
      <c r="AT10" s="8" t="s">
        <v>1308</v>
      </c>
      <c r="AU10" s="8" t="s">
        <v>1309</v>
      </c>
      <c r="AV10" s="8" t="s">
        <v>1310</v>
      </c>
      <c r="AW10" s="8" t="s">
        <v>1311</v>
      </c>
      <c r="AX10" s="8" t="s">
        <v>1312</v>
      </c>
      <c r="AY10" s="8" t="s">
        <v>1313</v>
      </c>
      <c r="AZ10" s="8" t="s">
        <v>1314</v>
      </c>
      <c r="BA10" s="8" t="s">
        <v>1315</v>
      </c>
      <c r="BB10" s="8" t="s">
        <v>1316</v>
      </c>
      <c r="BC10" s="8" t="s">
        <v>1317</v>
      </c>
      <c r="BD10" s="8" t="s">
        <v>1318</v>
      </c>
      <c r="BE10" s="8" t="s">
        <v>1319</v>
      </c>
      <c r="BF10" s="8" t="s">
        <v>1320</v>
      </c>
      <c r="BG10" s="8" t="s">
        <v>1321</v>
      </c>
      <c r="BH10" s="8" t="s">
        <v>1322</v>
      </c>
      <c r="BI10" s="8" t="s">
        <v>1323</v>
      </c>
      <c r="BJ10" s="8" t="s">
        <v>1324</v>
      </c>
      <c r="BK10" s="8" t="s">
        <v>1325</v>
      </c>
      <c r="BL10" s="8" t="s">
        <v>1326</v>
      </c>
      <c r="BM10" s="8" t="s">
        <v>1327</v>
      </c>
      <c r="BN10" s="8" t="s">
        <v>1328</v>
      </c>
      <c r="BO10" s="8" t="s">
        <v>1329</v>
      </c>
      <c r="BP10" s="8" t="s">
        <v>1330</v>
      </c>
      <c r="BQ10" s="8" t="s">
        <v>1331</v>
      </c>
      <c r="BR10" s="8" t="s">
        <v>1332</v>
      </c>
      <c r="BS10" s="8" t="s">
        <v>1333</v>
      </c>
      <c r="BT10" s="8" t="s">
        <v>1334</v>
      </c>
      <c r="BU10" s="8" t="s">
        <v>1335</v>
      </c>
      <c r="BV10" s="8" t="s">
        <v>1336</v>
      </c>
      <c r="BW10" s="8" t="s">
        <v>1337</v>
      </c>
      <c r="BX10" s="8" t="s">
        <v>1338</v>
      </c>
      <c r="BY10" s="8" t="s">
        <v>1339</v>
      </c>
      <c r="BZ10" s="8" t="s">
        <v>1340</v>
      </c>
      <c r="CA10" s="8" t="s">
        <v>1341</v>
      </c>
      <c r="CB10" s="8" t="s">
        <v>1342</v>
      </c>
      <c r="CC10" s="8" t="s">
        <v>1343</v>
      </c>
      <c r="CD10" s="8" t="s">
        <v>1344</v>
      </c>
      <c r="CE10" s="8" t="s">
        <v>1345</v>
      </c>
      <c r="CF10" s="8" t="s">
        <v>1346</v>
      </c>
      <c r="CG10" s="8" t="s">
        <v>1347</v>
      </c>
      <c r="CH10" s="8" t="s">
        <v>1348</v>
      </c>
      <c r="CI10" s="8" t="s">
        <v>1349</v>
      </c>
      <c r="CJ10" s="8" t="s">
        <v>1350</v>
      </c>
      <c r="CK10" s="8" t="s">
        <v>1351</v>
      </c>
      <c r="CL10" s="8" t="s">
        <v>1352</v>
      </c>
      <c r="CM10" s="8" t="s">
        <v>1353</v>
      </c>
      <c r="CN10" s="8" t="s">
        <v>1354</v>
      </c>
      <c r="CO10" s="8" t="s">
        <v>1355</v>
      </c>
      <c r="CP10" s="8" t="s">
        <v>1356</v>
      </c>
      <c r="CQ10" s="8" t="s">
        <v>1357</v>
      </c>
      <c r="CR10" s="8" t="s">
        <v>1358</v>
      </c>
      <c r="CS10" s="8" t="s">
        <v>1359</v>
      </c>
      <c r="CT10" s="8" t="s">
        <v>1360</v>
      </c>
      <c r="CU10" s="8" t="s">
        <v>1361</v>
      </c>
      <c r="CV10" s="8" t="s">
        <v>1362</v>
      </c>
      <c r="CW10" s="8" t="s">
        <v>1363</v>
      </c>
      <c r="CX10" s="8" t="s">
        <v>1364</v>
      </c>
      <c r="CY10" s="8" t="s">
        <v>1365</v>
      </c>
      <c r="CZ10" s="8" t="s">
        <v>1366</v>
      </c>
      <c r="DA10" s="8" t="s">
        <v>1367</v>
      </c>
      <c r="DB10" s="8" t="s">
        <v>1368</v>
      </c>
      <c r="DC10" s="8" t="s">
        <v>1369</v>
      </c>
      <c r="DD10" s="8" t="s">
        <v>1370</v>
      </c>
      <c r="DE10" s="8" t="s">
        <v>1371</v>
      </c>
      <c r="DF10" s="8" t="s">
        <v>1372</v>
      </c>
      <c r="DG10" s="8" t="s">
        <v>1373</v>
      </c>
      <c r="DH10" s="8" t="s">
        <v>1374</v>
      </c>
      <c r="DI10" s="8" t="s">
        <v>1375</v>
      </c>
      <c r="DJ10" s="8" t="s">
        <v>1376</v>
      </c>
      <c r="DK10" s="8" t="s">
        <v>1377</v>
      </c>
      <c r="DL10" s="8" t="s">
        <v>1378</v>
      </c>
      <c r="DM10" s="8" t="s">
        <v>1379</v>
      </c>
      <c r="DN10" s="8" t="s">
        <v>1380</v>
      </c>
      <c r="DO10" s="8" t="s">
        <v>1381</v>
      </c>
      <c r="DP10" s="8" t="s">
        <v>1382</v>
      </c>
      <c r="DQ10" s="8" t="s">
        <v>1383</v>
      </c>
      <c r="DR10" s="8" t="s">
        <v>1384</v>
      </c>
      <c r="DS10" s="8" t="s">
        <v>1385</v>
      </c>
      <c r="DT10" s="8" t="s">
        <v>1386</v>
      </c>
      <c r="DU10" s="8" t="s">
        <v>1387</v>
      </c>
      <c r="DV10" s="8" t="s">
        <v>1388</v>
      </c>
      <c r="DW10" s="8" t="s">
        <v>1389</v>
      </c>
      <c r="DX10" s="8" t="s">
        <v>1390</v>
      </c>
      <c r="DY10" s="8" t="s">
        <v>1391</v>
      </c>
      <c r="DZ10" s="8" t="s">
        <v>1392</v>
      </c>
      <c r="EA10" s="8" t="s">
        <v>1393</v>
      </c>
      <c r="EB10" s="8" t="s">
        <v>1394</v>
      </c>
      <c r="EC10" s="8" t="s">
        <v>1395</v>
      </c>
      <c r="ED10" s="8" t="s">
        <v>1396</v>
      </c>
      <c r="EE10" s="8" t="s">
        <v>1397</v>
      </c>
      <c r="EF10" s="8" t="s">
        <v>1398</v>
      </c>
      <c r="EG10" s="8" t="s">
        <v>1399</v>
      </c>
      <c r="EH10" s="8" t="s">
        <v>1400</v>
      </c>
      <c r="EI10" s="8" t="s">
        <v>1401</v>
      </c>
      <c r="EJ10" s="8" t="s">
        <v>1402</v>
      </c>
      <c r="EK10" s="8" t="s">
        <v>1403</v>
      </c>
      <c r="EL10" s="8" t="s">
        <v>1404</v>
      </c>
      <c r="EM10" s="8" t="s">
        <v>1405</v>
      </c>
      <c r="EN10" s="8" t="s">
        <v>1406</v>
      </c>
      <c r="EO10" s="8" t="s">
        <v>1407</v>
      </c>
      <c r="EP10" s="8" t="s">
        <v>1408</v>
      </c>
      <c r="EQ10" s="8" t="s">
        <v>1409</v>
      </c>
      <c r="ER10" s="8" t="s">
        <v>1410</v>
      </c>
      <c r="ES10" s="8" t="s">
        <v>1411</v>
      </c>
      <c r="ET10" s="8" t="s">
        <v>1412</v>
      </c>
      <c r="EU10" s="8" t="s">
        <v>1413</v>
      </c>
      <c r="EV10" s="8" t="s">
        <v>1414</v>
      </c>
      <c r="EW10" s="8" t="s">
        <v>1415</v>
      </c>
      <c r="EX10" s="8" t="s">
        <v>1416</v>
      </c>
      <c r="EY10" s="8" t="s">
        <v>1417</v>
      </c>
      <c r="EZ10" s="8" t="s">
        <v>1418</v>
      </c>
      <c r="FA10" s="8" t="s">
        <v>1419</v>
      </c>
      <c r="FB10" s="8" t="s">
        <v>1420</v>
      </c>
      <c r="FC10" s="8" t="s">
        <v>1421</v>
      </c>
      <c r="FD10" s="8" t="s">
        <v>1422</v>
      </c>
      <c r="FE10" s="8" t="s">
        <v>1423</v>
      </c>
      <c r="FF10" s="8" t="s">
        <v>1424</v>
      </c>
      <c r="FG10" s="8" t="s">
        <v>1425</v>
      </c>
      <c r="FH10" s="8" t="s">
        <v>1426</v>
      </c>
      <c r="FI10" s="8" t="s">
        <v>1427</v>
      </c>
      <c r="FJ10" s="8" t="s">
        <v>1428</v>
      </c>
      <c r="FK10" s="8" t="s">
        <v>1429</v>
      </c>
      <c r="FL10" s="8" t="s">
        <v>1430</v>
      </c>
      <c r="FM10" s="8" t="s">
        <v>1431</v>
      </c>
      <c r="FN10" s="8" t="s">
        <v>1432</v>
      </c>
      <c r="FO10" s="8" t="s">
        <v>1433</v>
      </c>
      <c r="FP10" s="8" t="s">
        <v>1434</v>
      </c>
      <c r="FQ10" s="8" t="s">
        <v>1435</v>
      </c>
      <c r="FR10" s="8" t="s">
        <v>1436</v>
      </c>
      <c r="FS10" s="8" t="s">
        <v>1437</v>
      </c>
      <c r="FT10" s="8" t="s">
        <v>1438</v>
      </c>
      <c r="FU10" s="8" t="s">
        <v>1439</v>
      </c>
      <c r="FV10" s="8" t="s">
        <v>1440</v>
      </c>
      <c r="FW10" s="8" t="s">
        <v>1441</v>
      </c>
      <c r="FX10" s="8" t="s">
        <v>1442</v>
      </c>
      <c r="FY10" s="8" t="s">
        <v>1443</v>
      </c>
      <c r="FZ10" s="8" t="s">
        <v>1444</v>
      </c>
      <c r="GA10" s="8" t="s">
        <v>1445</v>
      </c>
      <c r="GB10" s="8" t="s">
        <v>1446</v>
      </c>
      <c r="GC10" s="8" t="s">
        <v>1447</v>
      </c>
      <c r="GD10" s="8" t="s">
        <v>1448</v>
      </c>
      <c r="GE10" s="8" t="s">
        <v>1449</v>
      </c>
      <c r="GF10" s="8" t="s">
        <v>1450</v>
      </c>
      <c r="GG10" s="8" t="s">
        <v>1451</v>
      </c>
      <c r="GH10" s="8" t="s">
        <v>1452</v>
      </c>
      <c r="GI10" s="8" t="s">
        <v>1453</v>
      </c>
      <c r="GJ10" s="8" t="s">
        <v>1454</v>
      </c>
      <c r="GK10" s="8" t="s">
        <v>1455</v>
      </c>
      <c r="GL10" s="8" t="s">
        <v>1456</v>
      </c>
      <c r="GM10" s="8" t="s">
        <v>1457</v>
      </c>
      <c r="GN10" s="8" t="s">
        <v>1458</v>
      </c>
      <c r="GO10" s="8" t="s">
        <v>1459</v>
      </c>
      <c r="GP10" s="8" t="s">
        <v>1460</v>
      </c>
      <c r="GQ10" s="8" t="s">
        <v>1461</v>
      </c>
      <c r="GR10" s="8" t="s">
        <v>1462</v>
      </c>
      <c r="GS10" s="8" t="s">
        <v>1463</v>
      </c>
      <c r="GT10" s="8" t="s">
        <v>1464</v>
      </c>
      <c r="GU10" s="8" t="s">
        <v>1465</v>
      </c>
      <c r="GV10" s="8" t="s">
        <v>1466</v>
      </c>
      <c r="GW10" s="8" t="s">
        <v>1467</v>
      </c>
      <c r="GX10" s="8" t="s">
        <v>1468</v>
      </c>
      <c r="GY10" s="8" t="s">
        <v>1469</v>
      </c>
      <c r="GZ10" s="8" t="s">
        <v>1470</v>
      </c>
      <c r="HA10" s="8" t="s">
        <v>1471</v>
      </c>
      <c r="HB10" s="8" t="s">
        <v>1472</v>
      </c>
      <c r="HC10" s="8" t="s">
        <v>1473</v>
      </c>
      <c r="HD10" s="8" t="s">
        <v>1474</v>
      </c>
      <c r="HE10" s="8" t="s">
        <v>1475</v>
      </c>
      <c r="HF10" s="8" t="s">
        <v>1476</v>
      </c>
      <c r="HG10" s="8" t="s">
        <v>1477</v>
      </c>
      <c r="HH10" s="8" t="s">
        <v>1478</v>
      </c>
      <c r="HI10" s="8" t="s">
        <v>1479</v>
      </c>
      <c r="HJ10" s="8" t="s">
        <v>1480</v>
      </c>
      <c r="HK10" s="8" t="s">
        <v>1481</v>
      </c>
      <c r="HL10" s="8" t="s">
        <v>1482</v>
      </c>
      <c r="HM10" s="8" t="s">
        <v>1483</v>
      </c>
      <c r="HN10" s="8" t="s">
        <v>1484</v>
      </c>
      <c r="HO10" s="8" t="s">
        <v>1485</v>
      </c>
      <c r="HP10" s="8" t="s">
        <v>1486</v>
      </c>
      <c r="HQ10" s="8" t="s">
        <v>1487</v>
      </c>
      <c r="HR10" s="8" t="s">
        <v>1488</v>
      </c>
      <c r="HS10" s="8" t="s">
        <v>1489</v>
      </c>
      <c r="HT10" s="8" t="s">
        <v>1490</v>
      </c>
      <c r="HU10" s="8" t="s">
        <v>1491</v>
      </c>
      <c r="HV10" s="8" t="s">
        <v>1492</v>
      </c>
      <c r="HW10" s="8" t="s">
        <v>1493</v>
      </c>
      <c r="HX10" s="8" t="s">
        <v>1494</v>
      </c>
      <c r="HY10" s="8" t="s">
        <v>1495</v>
      </c>
      <c r="HZ10" s="8" t="s">
        <v>1496</v>
      </c>
      <c r="IA10" s="8" t="s">
        <v>1497</v>
      </c>
      <c r="IB10" s="8" t="s">
        <v>1498</v>
      </c>
      <c r="IC10" s="8" t="s">
        <v>1499</v>
      </c>
      <c r="ID10" s="8" t="s">
        <v>1500</v>
      </c>
      <c r="IE10" s="8" t="s">
        <v>1501</v>
      </c>
      <c r="IF10" s="8" t="s">
        <v>1502</v>
      </c>
      <c r="IG10" s="8" t="s">
        <v>1503</v>
      </c>
      <c r="IH10" s="8" t="s">
        <v>1504</v>
      </c>
      <c r="II10" s="8" t="s">
        <v>1505</v>
      </c>
      <c r="IJ10" s="8" t="s">
        <v>1506</v>
      </c>
      <c r="IK10" s="8" t="s">
        <v>1507</v>
      </c>
      <c r="IL10" s="8" t="s">
        <v>1508</v>
      </c>
      <c r="IM10" s="8" t="s">
        <v>1509</v>
      </c>
      <c r="IN10" s="8" t="s">
        <v>1510</v>
      </c>
      <c r="IO10" s="8" t="s">
        <v>1511</v>
      </c>
      <c r="IP10" s="8" t="s">
        <v>1512</v>
      </c>
      <c r="IQ10" s="8" t="s">
        <v>1513</v>
      </c>
    </row>
    <row r="11" spans="1:251">
      <c r="A11" s="10">
        <v>42036</v>
      </c>
      <c r="B11" s="9">
        <v>113.008</v>
      </c>
      <c r="C11" s="9">
        <v>112.16800000000001</v>
      </c>
      <c r="D11" s="9">
        <v>58.247</v>
      </c>
      <c r="E11" s="9">
        <v>53.920999999999999</v>
      </c>
      <c r="F11" s="9">
        <v>13.842000000000001</v>
      </c>
      <c r="G11" s="9">
        <v>1.677</v>
      </c>
      <c r="H11" s="9">
        <v>12.164999999999999</v>
      </c>
      <c r="I11" s="9">
        <v>93.054000000000002</v>
      </c>
      <c r="J11" s="9">
        <v>33.966999999999999</v>
      </c>
      <c r="K11" s="9">
        <v>59.087000000000003</v>
      </c>
      <c r="L11" s="9">
        <v>217.18799999999999</v>
      </c>
      <c r="M11" s="9">
        <v>130.33500000000001</v>
      </c>
      <c r="N11" s="9">
        <v>86.852999999999994</v>
      </c>
      <c r="O11" s="9">
        <v>105.989</v>
      </c>
      <c r="P11" s="9">
        <v>74.173000000000002</v>
      </c>
      <c r="Q11" s="9">
        <v>31.815999999999999</v>
      </c>
      <c r="R11" s="9">
        <v>77.834999999999994</v>
      </c>
      <c r="S11" s="9">
        <v>54.859000000000002</v>
      </c>
      <c r="T11" s="9">
        <v>22.975000000000001</v>
      </c>
      <c r="U11" s="9">
        <v>15.02</v>
      </c>
      <c r="V11" s="9">
        <v>8.9740000000000002</v>
      </c>
      <c r="W11" s="9">
        <v>6.0460000000000003</v>
      </c>
      <c r="X11" s="9">
        <v>139.35300000000001</v>
      </c>
      <c r="Y11" s="9">
        <v>75.475999999999999</v>
      </c>
      <c r="Z11" s="9">
        <v>63.877000000000002</v>
      </c>
      <c r="AA11" s="9">
        <v>420.37799999999999</v>
      </c>
      <c r="AB11" s="9">
        <v>267.47699999999998</v>
      </c>
      <c r="AC11" s="9">
        <v>152.90100000000001</v>
      </c>
      <c r="AD11" s="9">
        <v>22.478999999999999</v>
      </c>
      <c r="AE11" s="9">
        <v>13.521000000000001</v>
      </c>
      <c r="AF11" s="9">
        <v>8.9589999999999996</v>
      </c>
      <c r="AG11" s="9">
        <v>6.72</v>
      </c>
      <c r="AH11" s="9">
        <v>4.0380000000000003</v>
      </c>
      <c r="AI11" s="9">
        <v>2.6819999999999999</v>
      </c>
      <c r="AJ11" s="9">
        <v>5.1639999999999997</v>
      </c>
      <c r="AK11" s="9">
        <v>3.9289999999999998</v>
      </c>
      <c r="AL11" s="9">
        <v>1.2350000000000001</v>
      </c>
      <c r="AM11" s="9">
        <v>10.595000000000001</v>
      </c>
      <c r="AN11" s="9">
        <v>5.5529999999999999</v>
      </c>
      <c r="AO11" s="9">
        <v>5.0419999999999998</v>
      </c>
      <c r="AP11" s="9">
        <v>397.899</v>
      </c>
      <c r="AQ11" s="9">
        <v>253.95599999999999</v>
      </c>
      <c r="AR11" s="9">
        <v>143.94300000000001</v>
      </c>
      <c r="AS11" s="9">
        <v>58.646999999999998</v>
      </c>
      <c r="AT11" s="9">
        <v>34.091999999999999</v>
      </c>
      <c r="AU11" s="9">
        <v>24.555</v>
      </c>
      <c r="AV11" s="9">
        <v>14.887</v>
      </c>
      <c r="AW11" s="9">
        <v>8.5449999999999999</v>
      </c>
      <c r="AX11" s="9">
        <v>6.3419999999999996</v>
      </c>
      <c r="AY11" s="9">
        <v>10.311</v>
      </c>
      <c r="AZ11" s="9">
        <v>6.6369999999999996</v>
      </c>
      <c r="BA11" s="9">
        <v>3.6739999999999999</v>
      </c>
      <c r="BB11" s="9">
        <v>33.448999999999998</v>
      </c>
      <c r="BC11" s="9">
        <v>18.91</v>
      </c>
      <c r="BD11" s="9">
        <v>14.539</v>
      </c>
      <c r="BE11" s="9">
        <v>339.25200000000001</v>
      </c>
      <c r="BF11" s="9">
        <v>219.86500000000001</v>
      </c>
      <c r="BG11" s="9">
        <v>119.38800000000001</v>
      </c>
      <c r="BH11" s="9">
        <v>66.945999999999998</v>
      </c>
      <c r="BI11" s="9">
        <v>41.664000000000001</v>
      </c>
      <c r="BJ11" s="9">
        <v>25.283000000000001</v>
      </c>
      <c r="BK11" s="9">
        <v>272.30599999999998</v>
      </c>
      <c r="BL11" s="9">
        <v>178.20099999999999</v>
      </c>
      <c r="BM11" s="9">
        <v>94.105000000000004</v>
      </c>
      <c r="BN11" s="9">
        <v>81.105999999999995</v>
      </c>
      <c r="BO11" s="9">
        <v>49.905000000000001</v>
      </c>
      <c r="BP11" s="9">
        <v>31.201000000000001</v>
      </c>
      <c r="BQ11" s="9">
        <v>191.2</v>
      </c>
      <c r="BR11" s="9">
        <v>128.297</v>
      </c>
      <c r="BS11" s="9">
        <v>62.904000000000003</v>
      </c>
      <c r="BT11" s="9">
        <v>6.9930000000000003</v>
      </c>
      <c r="BU11" s="9">
        <v>2.5310000000000001</v>
      </c>
      <c r="BV11" s="9">
        <v>4.4619999999999997</v>
      </c>
      <c r="BW11" s="9">
        <v>413.38600000000002</v>
      </c>
      <c r="BX11" s="9">
        <v>264.94600000000003</v>
      </c>
      <c r="BY11" s="9">
        <v>148.44</v>
      </c>
      <c r="BZ11" s="9">
        <v>1.663</v>
      </c>
      <c r="CA11" s="9">
        <v>0.94599999999999995</v>
      </c>
      <c r="CB11" s="9">
        <v>2.9180000000000001</v>
      </c>
      <c r="CC11" s="9">
        <v>3311.7530000000002</v>
      </c>
      <c r="CD11" s="9">
        <v>1593.0419999999999</v>
      </c>
      <c r="CE11" s="9">
        <v>1718.711</v>
      </c>
      <c r="CF11" s="9">
        <v>135.86500000000001</v>
      </c>
      <c r="CG11" s="9">
        <v>80.480999999999995</v>
      </c>
      <c r="CH11" s="9">
        <v>55.384</v>
      </c>
      <c r="CI11" s="9">
        <v>53.698</v>
      </c>
      <c r="CJ11" s="9">
        <v>31.751999999999999</v>
      </c>
      <c r="CK11" s="9">
        <v>21.946000000000002</v>
      </c>
      <c r="CL11" s="9">
        <v>26.228000000000002</v>
      </c>
      <c r="CM11" s="9">
        <v>14.964</v>
      </c>
      <c r="CN11" s="9">
        <v>11.263999999999999</v>
      </c>
      <c r="CO11" s="9">
        <v>27.47</v>
      </c>
      <c r="CP11" s="9">
        <v>16.788</v>
      </c>
      <c r="CQ11" s="9">
        <v>10.683</v>
      </c>
      <c r="CR11" s="9">
        <v>3.585</v>
      </c>
      <c r="CS11" s="9">
        <v>2.6760000000000002</v>
      </c>
      <c r="CT11" s="9">
        <v>0.90800000000000003</v>
      </c>
      <c r="CU11" s="9">
        <v>4.2939999999999996</v>
      </c>
      <c r="CV11" s="9">
        <v>2.44</v>
      </c>
      <c r="CW11" s="9">
        <v>1.8540000000000001</v>
      </c>
      <c r="CX11" s="9">
        <v>77.873000000000005</v>
      </c>
      <c r="CY11" s="9">
        <v>46.289000000000001</v>
      </c>
      <c r="CZ11" s="9">
        <v>31.584</v>
      </c>
      <c r="DA11" s="9">
        <v>55.777000000000001</v>
      </c>
      <c r="DB11" s="9">
        <v>32.534999999999997</v>
      </c>
      <c r="DC11" s="9">
        <v>23.242000000000001</v>
      </c>
      <c r="DD11" s="9">
        <v>3.448</v>
      </c>
      <c r="DE11" s="9">
        <v>1.5680000000000001</v>
      </c>
      <c r="DF11" s="9">
        <v>1.88</v>
      </c>
      <c r="DG11" s="9">
        <v>0</v>
      </c>
      <c r="DH11" s="9">
        <v>0</v>
      </c>
      <c r="DI11" s="9">
        <v>0</v>
      </c>
      <c r="DJ11" s="9">
        <v>52.329000000000001</v>
      </c>
      <c r="DK11" s="9">
        <v>30.966999999999999</v>
      </c>
      <c r="DL11" s="9">
        <v>21.361999999999998</v>
      </c>
      <c r="DM11" s="9">
        <v>33.383000000000003</v>
      </c>
      <c r="DN11" s="9">
        <v>18.725000000000001</v>
      </c>
      <c r="DO11" s="9">
        <v>14.657999999999999</v>
      </c>
      <c r="DP11" s="9">
        <v>9.4499999999999993</v>
      </c>
      <c r="DQ11" s="9">
        <v>3.8340000000000001</v>
      </c>
      <c r="DR11" s="9">
        <v>5.6159999999999997</v>
      </c>
      <c r="DS11" s="9">
        <v>3.5449999999999999</v>
      </c>
      <c r="DT11" s="9">
        <v>0.96299999999999997</v>
      </c>
      <c r="DU11" s="9">
        <v>2.5819999999999999</v>
      </c>
      <c r="DV11" s="9">
        <v>0.84499999999999997</v>
      </c>
      <c r="DW11" s="9">
        <v>0</v>
      </c>
      <c r="DX11" s="9">
        <v>0.84499999999999997</v>
      </c>
      <c r="DY11" s="9">
        <v>29.838000000000001</v>
      </c>
      <c r="DZ11" s="9">
        <v>17.762</v>
      </c>
      <c r="EA11" s="9">
        <v>12.076000000000001</v>
      </c>
      <c r="EB11" s="9">
        <v>3649.68</v>
      </c>
      <c r="EC11" s="9">
        <v>1979.671</v>
      </c>
      <c r="ED11" s="9">
        <v>1670.009</v>
      </c>
      <c r="EE11" s="9">
        <v>639.846</v>
      </c>
      <c r="EF11" s="9">
        <v>346.18099999999998</v>
      </c>
      <c r="EG11" s="9">
        <v>293.66500000000002</v>
      </c>
      <c r="EH11" s="9">
        <v>170.5</v>
      </c>
      <c r="EI11" s="9">
        <v>96.481999999999999</v>
      </c>
      <c r="EJ11" s="9">
        <v>74.016999999999996</v>
      </c>
      <c r="EK11" s="9">
        <v>193.68799999999999</v>
      </c>
      <c r="EL11" s="9">
        <v>106.699</v>
      </c>
      <c r="EM11" s="9">
        <v>86.989000000000004</v>
      </c>
      <c r="EN11" s="9">
        <v>275.65899999999999</v>
      </c>
      <c r="EO11" s="9">
        <v>143</v>
      </c>
      <c r="EP11" s="9">
        <v>132.65799999999999</v>
      </c>
      <c r="EQ11" s="9">
        <v>3009.8339999999998</v>
      </c>
      <c r="ER11" s="9">
        <v>1633.49</v>
      </c>
      <c r="ES11" s="9">
        <v>1376.3440000000001</v>
      </c>
      <c r="ET11" s="9">
        <v>1277.0509999999999</v>
      </c>
      <c r="EU11" s="9">
        <v>663.98599999999999</v>
      </c>
      <c r="EV11" s="9">
        <v>613.06399999999996</v>
      </c>
      <c r="EW11" s="9">
        <v>349.60700000000003</v>
      </c>
      <c r="EX11" s="9">
        <v>180.47900000000001</v>
      </c>
      <c r="EY11" s="9">
        <v>169.12799999999999</v>
      </c>
      <c r="EZ11" s="9">
        <v>381.93599999999998</v>
      </c>
      <c r="FA11" s="9">
        <v>192.74100000000001</v>
      </c>
      <c r="FB11" s="9">
        <v>189.19499999999999</v>
      </c>
      <c r="FC11" s="9">
        <v>545.50800000000004</v>
      </c>
      <c r="FD11" s="9">
        <v>290.76600000000002</v>
      </c>
      <c r="FE11" s="9">
        <v>254.74100000000001</v>
      </c>
      <c r="FF11" s="9">
        <v>1732.7829999999999</v>
      </c>
      <c r="FG11" s="9">
        <v>969.50300000000004</v>
      </c>
      <c r="FH11" s="9">
        <v>763.28</v>
      </c>
      <c r="FI11" s="9">
        <v>732.51099999999997</v>
      </c>
      <c r="FJ11" s="9">
        <v>388.483</v>
      </c>
      <c r="FK11" s="9">
        <v>344.02800000000002</v>
      </c>
      <c r="FL11" s="9">
        <v>1000.272</v>
      </c>
      <c r="FM11" s="9">
        <v>581.02</v>
      </c>
      <c r="FN11" s="9">
        <v>419.25200000000001</v>
      </c>
      <c r="FO11" s="9">
        <v>596.86699999999996</v>
      </c>
      <c r="FP11" s="9">
        <v>328.96300000000002</v>
      </c>
      <c r="FQ11" s="9">
        <v>267.904</v>
      </c>
      <c r="FR11" s="9">
        <v>403.40499999999997</v>
      </c>
      <c r="FS11" s="9">
        <v>252.05699999999999</v>
      </c>
      <c r="FT11" s="9">
        <v>151.34800000000001</v>
      </c>
      <c r="FU11" s="9">
        <v>269.18700000000001</v>
      </c>
      <c r="FV11" s="9">
        <v>157.553</v>
      </c>
      <c r="FW11" s="9">
        <v>111.634</v>
      </c>
      <c r="FX11" s="9">
        <v>3380.4929999999999</v>
      </c>
      <c r="FY11" s="9">
        <v>1822.1179999999999</v>
      </c>
      <c r="FZ11" s="9">
        <v>1558.375</v>
      </c>
      <c r="GA11" s="9">
        <v>7.3760000000000003</v>
      </c>
      <c r="GB11" s="9">
        <v>7.9589999999999996</v>
      </c>
      <c r="GC11" s="9">
        <v>6.6849999999999996</v>
      </c>
      <c r="GD11" s="9">
        <v>6013.3410000000003</v>
      </c>
      <c r="GE11" s="9">
        <v>2971.0810000000001</v>
      </c>
      <c r="GF11" s="9">
        <v>3042.259</v>
      </c>
      <c r="GG11" s="9">
        <v>865.298</v>
      </c>
      <c r="GH11" s="9">
        <v>444.77199999999999</v>
      </c>
      <c r="GI11" s="9">
        <v>420.52699999999999</v>
      </c>
      <c r="GJ11" s="9">
        <v>609.1</v>
      </c>
      <c r="GK11" s="9">
        <v>322.59800000000001</v>
      </c>
      <c r="GL11" s="9">
        <v>286.50200000000001</v>
      </c>
      <c r="GM11" s="9">
        <v>409.11599999999999</v>
      </c>
      <c r="GN11" s="9">
        <v>231.874</v>
      </c>
      <c r="GO11" s="9">
        <v>177.24299999999999</v>
      </c>
      <c r="GP11" s="9">
        <v>199.98400000000001</v>
      </c>
      <c r="GQ11" s="9">
        <v>90.724999999999994</v>
      </c>
      <c r="GR11" s="9">
        <v>109.26</v>
      </c>
      <c r="GS11" s="9">
        <v>88.653999999999996</v>
      </c>
      <c r="GT11" s="9">
        <v>40.372999999999998</v>
      </c>
      <c r="GU11" s="9">
        <v>48.280999999999999</v>
      </c>
      <c r="GV11" s="9">
        <v>95.706999999999994</v>
      </c>
      <c r="GW11" s="9">
        <v>56.040999999999997</v>
      </c>
      <c r="GX11" s="9">
        <v>39.667000000000002</v>
      </c>
      <c r="GY11" s="9">
        <v>160.49100000000001</v>
      </c>
      <c r="GZ11" s="9">
        <v>66.132999999999996</v>
      </c>
      <c r="HA11" s="9">
        <v>94.358000000000004</v>
      </c>
      <c r="HB11" s="9">
        <v>330.31299999999999</v>
      </c>
      <c r="HC11" s="9">
        <v>161.17500000000001</v>
      </c>
      <c r="HD11" s="9">
        <v>169.13900000000001</v>
      </c>
      <c r="HE11" s="9">
        <v>195.63</v>
      </c>
      <c r="HF11" s="9">
        <v>110.544</v>
      </c>
      <c r="HG11" s="9">
        <v>85.084999999999994</v>
      </c>
      <c r="HH11" s="9">
        <v>19.096</v>
      </c>
      <c r="HI11" s="9">
        <v>7.1920000000000002</v>
      </c>
      <c r="HJ11" s="9">
        <v>11.904</v>
      </c>
      <c r="HK11" s="9">
        <v>134.684</v>
      </c>
      <c r="HL11" s="9">
        <v>50.63</v>
      </c>
      <c r="HM11" s="9">
        <v>84.052999999999997</v>
      </c>
      <c r="HN11" s="9">
        <v>195.071</v>
      </c>
      <c r="HO11" s="9">
        <v>118.55200000000001</v>
      </c>
      <c r="HP11" s="9">
        <v>76.519000000000005</v>
      </c>
      <c r="HQ11" s="9">
        <v>96.373000000000005</v>
      </c>
      <c r="HR11" s="9">
        <v>62.487000000000002</v>
      </c>
      <c r="HS11" s="9">
        <v>33.886000000000003</v>
      </c>
      <c r="HT11" s="9">
        <v>73.557000000000002</v>
      </c>
      <c r="HU11" s="9">
        <v>47.009</v>
      </c>
      <c r="HV11" s="9">
        <v>26.547999999999998</v>
      </c>
      <c r="HW11" s="9">
        <v>16.364000000000001</v>
      </c>
      <c r="HX11" s="9">
        <v>8.8819999999999997</v>
      </c>
      <c r="HY11" s="9">
        <v>7.4820000000000002</v>
      </c>
      <c r="HZ11" s="9">
        <v>121.514</v>
      </c>
      <c r="IA11" s="9">
        <v>71.543000000000006</v>
      </c>
      <c r="IB11" s="9">
        <v>49.970999999999997</v>
      </c>
      <c r="IC11" s="9">
        <v>2974.4639999999999</v>
      </c>
      <c r="ID11" s="9">
        <v>1604.51</v>
      </c>
      <c r="IE11" s="9">
        <v>1369.954</v>
      </c>
      <c r="IF11" s="9">
        <v>545.976</v>
      </c>
      <c r="IG11" s="9">
        <v>292.99099999999999</v>
      </c>
      <c r="IH11" s="9">
        <v>252.98599999999999</v>
      </c>
      <c r="II11" s="9">
        <v>161.38399999999999</v>
      </c>
      <c r="IJ11" s="9">
        <v>87.513000000000005</v>
      </c>
      <c r="IK11" s="9">
        <v>73.870999999999995</v>
      </c>
      <c r="IL11" s="9">
        <v>164.30500000000001</v>
      </c>
      <c r="IM11" s="9">
        <v>90.378</v>
      </c>
      <c r="IN11" s="9">
        <v>73.927999999999997</v>
      </c>
      <c r="IO11" s="9">
        <v>220.28800000000001</v>
      </c>
      <c r="IP11" s="9">
        <v>115.1</v>
      </c>
      <c r="IQ11" s="9">
        <v>105.187</v>
      </c>
    </row>
    <row r="12" spans="1:251">
      <c r="A12" s="10">
        <v>42401</v>
      </c>
      <c r="B12" s="9">
        <v>112.05200000000001</v>
      </c>
      <c r="C12" s="9">
        <v>108.88500000000001</v>
      </c>
      <c r="D12" s="9">
        <v>59.988</v>
      </c>
      <c r="E12" s="9">
        <v>48.896999999999998</v>
      </c>
      <c r="F12" s="9">
        <v>11.96</v>
      </c>
      <c r="G12" s="9">
        <v>3.8809999999999998</v>
      </c>
      <c r="H12" s="9">
        <v>8.0790000000000006</v>
      </c>
      <c r="I12" s="9">
        <v>97.731999999999999</v>
      </c>
      <c r="J12" s="9">
        <v>34.576000000000001</v>
      </c>
      <c r="K12" s="9">
        <v>63.155000000000001</v>
      </c>
      <c r="L12" s="9">
        <v>221.18799999999999</v>
      </c>
      <c r="M12" s="9">
        <v>131.20699999999999</v>
      </c>
      <c r="N12" s="9">
        <v>89.980999999999995</v>
      </c>
      <c r="O12" s="9">
        <v>111.61799999999999</v>
      </c>
      <c r="P12" s="9">
        <v>71.073999999999998</v>
      </c>
      <c r="Q12" s="9">
        <v>40.543999999999997</v>
      </c>
      <c r="R12" s="9">
        <v>78.415999999999997</v>
      </c>
      <c r="S12" s="9">
        <v>49.704999999999998</v>
      </c>
      <c r="T12" s="9">
        <v>28.710999999999999</v>
      </c>
      <c r="U12" s="9">
        <v>9.9960000000000004</v>
      </c>
      <c r="V12" s="9">
        <v>5.3789999999999996</v>
      </c>
      <c r="W12" s="9">
        <v>4.617</v>
      </c>
      <c r="X12" s="9">
        <v>142.773</v>
      </c>
      <c r="Y12" s="9">
        <v>81.501999999999995</v>
      </c>
      <c r="Z12" s="9">
        <v>61.271000000000001</v>
      </c>
      <c r="AA12" s="9">
        <v>445.791</v>
      </c>
      <c r="AB12" s="9">
        <v>274.31099999999998</v>
      </c>
      <c r="AC12" s="9">
        <v>171.47900000000001</v>
      </c>
      <c r="AD12" s="9">
        <v>19.37</v>
      </c>
      <c r="AE12" s="9">
        <v>13.065</v>
      </c>
      <c r="AF12" s="9">
        <v>6.3049999999999997</v>
      </c>
      <c r="AG12" s="9">
        <v>4.9649999999999999</v>
      </c>
      <c r="AH12" s="9">
        <v>2.649</v>
      </c>
      <c r="AI12" s="9">
        <v>2.3159999999999998</v>
      </c>
      <c r="AJ12" s="9">
        <v>2.82</v>
      </c>
      <c r="AK12" s="9">
        <v>2.5190000000000001</v>
      </c>
      <c r="AL12" s="9">
        <v>0.30099999999999999</v>
      </c>
      <c r="AM12" s="9">
        <v>11.584</v>
      </c>
      <c r="AN12" s="9">
        <v>7.8970000000000002</v>
      </c>
      <c r="AO12" s="9">
        <v>3.6880000000000002</v>
      </c>
      <c r="AP12" s="9">
        <v>426.42099999999999</v>
      </c>
      <c r="AQ12" s="9">
        <v>261.24599999999998</v>
      </c>
      <c r="AR12" s="9">
        <v>165.17500000000001</v>
      </c>
      <c r="AS12" s="9">
        <v>47.241</v>
      </c>
      <c r="AT12" s="9">
        <v>30.844999999999999</v>
      </c>
      <c r="AU12" s="9">
        <v>16.396000000000001</v>
      </c>
      <c r="AV12" s="9">
        <v>9.2539999999999996</v>
      </c>
      <c r="AW12" s="9">
        <v>6.1890000000000001</v>
      </c>
      <c r="AX12" s="9">
        <v>3.0649999999999999</v>
      </c>
      <c r="AY12" s="9">
        <v>15.052</v>
      </c>
      <c r="AZ12" s="9">
        <v>8.5670000000000002</v>
      </c>
      <c r="BA12" s="9">
        <v>6.4859999999999998</v>
      </c>
      <c r="BB12" s="9">
        <v>22.934999999999999</v>
      </c>
      <c r="BC12" s="9">
        <v>16.09</v>
      </c>
      <c r="BD12" s="9">
        <v>6.8449999999999998</v>
      </c>
      <c r="BE12" s="9">
        <v>379.18</v>
      </c>
      <c r="BF12" s="9">
        <v>230.40100000000001</v>
      </c>
      <c r="BG12" s="9">
        <v>148.779</v>
      </c>
      <c r="BH12" s="9">
        <v>66.558000000000007</v>
      </c>
      <c r="BI12" s="9">
        <v>44.170999999999999</v>
      </c>
      <c r="BJ12" s="9">
        <v>22.387</v>
      </c>
      <c r="BK12" s="9">
        <v>312.62200000000001</v>
      </c>
      <c r="BL12" s="9">
        <v>186.23</v>
      </c>
      <c r="BM12" s="9">
        <v>126.392</v>
      </c>
      <c r="BN12" s="9">
        <v>112.735</v>
      </c>
      <c r="BO12" s="9">
        <v>63.737000000000002</v>
      </c>
      <c r="BP12" s="9">
        <v>48.997999999999998</v>
      </c>
      <c r="BQ12" s="9">
        <v>199.887</v>
      </c>
      <c r="BR12" s="9">
        <v>122.492</v>
      </c>
      <c r="BS12" s="9">
        <v>77.394000000000005</v>
      </c>
      <c r="BT12" s="9">
        <v>6.7030000000000003</v>
      </c>
      <c r="BU12" s="9">
        <v>4.5250000000000004</v>
      </c>
      <c r="BV12" s="9">
        <v>2.1779999999999999</v>
      </c>
      <c r="BW12" s="9">
        <v>439.08800000000002</v>
      </c>
      <c r="BX12" s="9">
        <v>269.786</v>
      </c>
      <c r="BY12" s="9">
        <v>169.30199999999999</v>
      </c>
      <c r="BZ12" s="9">
        <v>1.504</v>
      </c>
      <c r="CA12" s="9">
        <v>1.65</v>
      </c>
      <c r="CB12" s="9">
        <v>1.27</v>
      </c>
      <c r="CC12" s="9">
        <v>3409.04</v>
      </c>
      <c r="CD12" s="9">
        <v>1629.645</v>
      </c>
      <c r="CE12" s="9">
        <v>1779.394</v>
      </c>
      <c r="CF12" s="9">
        <v>143.36500000000001</v>
      </c>
      <c r="CG12" s="9">
        <v>90.813999999999993</v>
      </c>
      <c r="CH12" s="9">
        <v>52.551000000000002</v>
      </c>
      <c r="CI12" s="9">
        <v>45.322000000000003</v>
      </c>
      <c r="CJ12" s="9">
        <v>32.287999999999997</v>
      </c>
      <c r="CK12" s="9">
        <v>13.034000000000001</v>
      </c>
      <c r="CL12" s="9">
        <v>24.582000000000001</v>
      </c>
      <c r="CM12" s="9">
        <v>18.062000000000001</v>
      </c>
      <c r="CN12" s="9">
        <v>6.52</v>
      </c>
      <c r="CO12" s="9">
        <v>20.74</v>
      </c>
      <c r="CP12" s="9">
        <v>14.226000000000001</v>
      </c>
      <c r="CQ12" s="9">
        <v>6.5140000000000002</v>
      </c>
      <c r="CR12" s="9">
        <v>4.5590000000000002</v>
      </c>
      <c r="CS12" s="9">
        <v>2.8380000000000001</v>
      </c>
      <c r="CT12" s="9">
        <v>1.7210000000000001</v>
      </c>
      <c r="CU12" s="9">
        <v>3.871</v>
      </c>
      <c r="CV12" s="9">
        <v>2.105</v>
      </c>
      <c r="CW12" s="9">
        <v>1.766</v>
      </c>
      <c r="CX12" s="9">
        <v>94.171999999999997</v>
      </c>
      <c r="CY12" s="9">
        <v>56.42</v>
      </c>
      <c r="CZ12" s="9">
        <v>37.750999999999998</v>
      </c>
      <c r="DA12" s="9">
        <v>62.954000000000001</v>
      </c>
      <c r="DB12" s="9">
        <v>35.415999999999997</v>
      </c>
      <c r="DC12" s="9">
        <v>27.538</v>
      </c>
      <c r="DD12" s="9">
        <v>3.0009999999999999</v>
      </c>
      <c r="DE12" s="9">
        <v>2.15</v>
      </c>
      <c r="DF12" s="9">
        <v>0.85099999999999998</v>
      </c>
      <c r="DG12" s="9">
        <v>0.51200000000000001</v>
      </c>
      <c r="DH12" s="9">
        <v>0</v>
      </c>
      <c r="DI12" s="9">
        <v>0.51200000000000001</v>
      </c>
      <c r="DJ12" s="9">
        <v>59.953000000000003</v>
      </c>
      <c r="DK12" s="9">
        <v>33.265999999999998</v>
      </c>
      <c r="DL12" s="9">
        <v>26.687000000000001</v>
      </c>
      <c r="DM12" s="9">
        <v>41.792000000000002</v>
      </c>
      <c r="DN12" s="9">
        <v>27.634</v>
      </c>
      <c r="DO12" s="9">
        <v>14.157</v>
      </c>
      <c r="DP12" s="9">
        <v>13.083</v>
      </c>
      <c r="DQ12" s="9">
        <v>6.6840000000000002</v>
      </c>
      <c r="DR12" s="9">
        <v>6.399</v>
      </c>
      <c r="DS12" s="9">
        <v>3.702</v>
      </c>
      <c r="DT12" s="9">
        <v>2.375</v>
      </c>
      <c r="DU12" s="9">
        <v>1.327</v>
      </c>
      <c r="DV12" s="9">
        <v>0</v>
      </c>
      <c r="DW12" s="9">
        <v>0</v>
      </c>
      <c r="DX12" s="9">
        <v>0</v>
      </c>
      <c r="DY12" s="9">
        <v>38.090000000000003</v>
      </c>
      <c r="DZ12" s="9">
        <v>25.259</v>
      </c>
      <c r="EA12" s="9">
        <v>12.831</v>
      </c>
      <c r="EB12" s="9">
        <v>3798.3679999999999</v>
      </c>
      <c r="EC12" s="9">
        <v>2022.385</v>
      </c>
      <c r="ED12" s="9">
        <v>1775.9829999999999</v>
      </c>
      <c r="EE12" s="9">
        <v>701.52200000000005</v>
      </c>
      <c r="EF12" s="9">
        <v>364.90699999999998</v>
      </c>
      <c r="EG12" s="9">
        <v>336.61500000000001</v>
      </c>
      <c r="EH12" s="9">
        <v>186.17</v>
      </c>
      <c r="EI12" s="9">
        <v>103.41800000000001</v>
      </c>
      <c r="EJ12" s="9">
        <v>82.753</v>
      </c>
      <c r="EK12" s="9">
        <v>205.14599999999999</v>
      </c>
      <c r="EL12" s="9">
        <v>99.64</v>
      </c>
      <c r="EM12" s="9">
        <v>105.506</v>
      </c>
      <c r="EN12" s="9">
        <v>310.20499999999998</v>
      </c>
      <c r="EO12" s="9">
        <v>161.85</v>
      </c>
      <c r="EP12" s="9">
        <v>148.35499999999999</v>
      </c>
      <c r="EQ12" s="9">
        <v>3096.846</v>
      </c>
      <c r="ER12" s="9">
        <v>1657.4770000000001</v>
      </c>
      <c r="ES12" s="9">
        <v>1439.3689999999999</v>
      </c>
      <c r="ET12" s="9">
        <v>1253.71</v>
      </c>
      <c r="EU12" s="9">
        <v>657.52499999999998</v>
      </c>
      <c r="EV12" s="9">
        <v>596.18499999999995</v>
      </c>
      <c r="EW12" s="9">
        <v>356.23</v>
      </c>
      <c r="EX12" s="9">
        <v>181.143</v>
      </c>
      <c r="EY12" s="9">
        <v>175.08799999999999</v>
      </c>
      <c r="EZ12" s="9">
        <v>372.30399999999997</v>
      </c>
      <c r="FA12" s="9">
        <v>193.858</v>
      </c>
      <c r="FB12" s="9">
        <v>178.446</v>
      </c>
      <c r="FC12" s="9">
        <v>525.17600000000004</v>
      </c>
      <c r="FD12" s="9">
        <v>282.524</v>
      </c>
      <c r="FE12" s="9">
        <v>242.65199999999999</v>
      </c>
      <c r="FF12" s="9">
        <v>1843.136</v>
      </c>
      <c r="FG12" s="9">
        <v>999.952</v>
      </c>
      <c r="FH12" s="9">
        <v>843.18299999999999</v>
      </c>
      <c r="FI12" s="9">
        <v>773.80100000000004</v>
      </c>
      <c r="FJ12" s="9">
        <v>406.27800000000002</v>
      </c>
      <c r="FK12" s="9">
        <v>367.52300000000002</v>
      </c>
      <c r="FL12" s="9">
        <v>1069.335</v>
      </c>
      <c r="FM12" s="9">
        <v>593.67399999999998</v>
      </c>
      <c r="FN12" s="9">
        <v>475.661</v>
      </c>
      <c r="FO12" s="9">
        <v>644.53700000000003</v>
      </c>
      <c r="FP12" s="9">
        <v>332.85399999999998</v>
      </c>
      <c r="FQ12" s="9">
        <v>311.68299999999999</v>
      </c>
      <c r="FR12" s="9">
        <v>424.798</v>
      </c>
      <c r="FS12" s="9">
        <v>260.82</v>
      </c>
      <c r="FT12" s="9">
        <v>163.97800000000001</v>
      </c>
      <c r="FU12" s="9">
        <v>309.60300000000001</v>
      </c>
      <c r="FV12" s="9">
        <v>159.44499999999999</v>
      </c>
      <c r="FW12" s="9">
        <v>150.15700000000001</v>
      </c>
      <c r="FX12" s="9">
        <v>3488.7660000000001</v>
      </c>
      <c r="FY12" s="9">
        <v>1862.94</v>
      </c>
      <c r="FZ12" s="9">
        <v>1625.826</v>
      </c>
      <c r="GA12" s="9">
        <v>8.1509999999999998</v>
      </c>
      <c r="GB12" s="9">
        <v>7.8840000000000003</v>
      </c>
      <c r="GC12" s="9">
        <v>8.4550000000000001</v>
      </c>
      <c r="GD12" s="9">
        <v>6140.1130000000003</v>
      </c>
      <c r="GE12" s="9">
        <v>3026.0720000000001</v>
      </c>
      <c r="GF12" s="9">
        <v>3114.04</v>
      </c>
      <c r="GG12" s="9">
        <v>933.98099999999999</v>
      </c>
      <c r="GH12" s="9">
        <v>462.78</v>
      </c>
      <c r="GI12" s="9">
        <v>471.20100000000002</v>
      </c>
      <c r="GJ12" s="9">
        <v>653.69100000000003</v>
      </c>
      <c r="GK12" s="9">
        <v>327.81200000000001</v>
      </c>
      <c r="GL12" s="9">
        <v>325.87900000000002</v>
      </c>
      <c r="GM12" s="9">
        <v>433.96499999999997</v>
      </c>
      <c r="GN12" s="9">
        <v>217.43</v>
      </c>
      <c r="GO12" s="9">
        <v>216.535</v>
      </c>
      <c r="GP12" s="9">
        <v>219.726</v>
      </c>
      <c r="GQ12" s="9">
        <v>110.38200000000001</v>
      </c>
      <c r="GR12" s="9">
        <v>109.343</v>
      </c>
      <c r="GS12" s="9">
        <v>83.527000000000001</v>
      </c>
      <c r="GT12" s="9">
        <v>35.838000000000001</v>
      </c>
      <c r="GU12" s="9">
        <v>47.689</v>
      </c>
      <c r="GV12" s="9">
        <v>89.665999999999997</v>
      </c>
      <c r="GW12" s="9">
        <v>46.192</v>
      </c>
      <c r="GX12" s="9">
        <v>43.473999999999997</v>
      </c>
      <c r="GY12" s="9">
        <v>190.624</v>
      </c>
      <c r="GZ12" s="9">
        <v>88.775999999999996</v>
      </c>
      <c r="HA12" s="9">
        <v>101.849</v>
      </c>
      <c r="HB12" s="9">
        <v>377.14800000000002</v>
      </c>
      <c r="HC12" s="9">
        <v>170.935</v>
      </c>
      <c r="HD12" s="9">
        <v>206.21299999999999</v>
      </c>
      <c r="HE12" s="9">
        <v>218.04400000000001</v>
      </c>
      <c r="HF12" s="9">
        <v>107.075</v>
      </c>
      <c r="HG12" s="9">
        <v>110.96899999999999</v>
      </c>
      <c r="HH12" s="9">
        <v>23.495000000000001</v>
      </c>
      <c r="HI12" s="9">
        <v>7.9089999999999998</v>
      </c>
      <c r="HJ12" s="9">
        <v>15.586</v>
      </c>
      <c r="HK12" s="9">
        <v>159.10400000000001</v>
      </c>
      <c r="HL12" s="9">
        <v>63.86</v>
      </c>
      <c r="HM12" s="9">
        <v>95.244</v>
      </c>
      <c r="HN12" s="9">
        <v>212.74600000000001</v>
      </c>
      <c r="HO12" s="9">
        <v>123.47799999999999</v>
      </c>
      <c r="HP12" s="9">
        <v>89.266999999999996</v>
      </c>
      <c r="HQ12" s="9">
        <v>99.361000000000004</v>
      </c>
      <c r="HR12" s="9">
        <v>58.546999999999997</v>
      </c>
      <c r="HS12" s="9">
        <v>40.814999999999998</v>
      </c>
      <c r="HT12" s="9">
        <v>91.558999999999997</v>
      </c>
      <c r="HU12" s="9">
        <v>52.37</v>
      </c>
      <c r="HV12" s="9">
        <v>39.188000000000002</v>
      </c>
      <c r="HW12" s="9">
        <v>14.032</v>
      </c>
      <c r="HX12" s="9">
        <v>8.2669999999999995</v>
      </c>
      <c r="HY12" s="9">
        <v>5.766</v>
      </c>
      <c r="HZ12" s="9">
        <v>121.187</v>
      </c>
      <c r="IA12" s="9">
        <v>71.108000000000004</v>
      </c>
      <c r="IB12" s="9">
        <v>50.079000000000001</v>
      </c>
      <c r="IC12" s="9">
        <v>3046.7159999999999</v>
      </c>
      <c r="ID12" s="9">
        <v>1654.7070000000001</v>
      </c>
      <c r="IE12" s="9">
        <v>1392.009</v>
      </c>
      <c r="IF12" s="9">
        <v>570.25599999999997</v>
      </c>
      <c r="IG12" s="9">
        <v>307.899</v>
      </c>
      <c r="IH12" s="9">
        <v>262.35700000000003</v>
      </c>
      <c r="II12" s="9">
        <v>177.57599999999999</v>
      </c>
      <c r="IJ12" s="9">
        <v>94.284000000000006</v>
      </c>
      <c r="IK12" s="9">
        <v>83.292000000000002</v>
      </c>
      <c r="IL12" s="9">
        <v>162.55799999999999</v>
      </c>
      <c r="IM12" s="9">
        <v>93.230999999999995</v>
      </c>
      <c r="IN12" s="9">
        <v>69.325999999999993</v>
      </c>
      <c r="IO12" s="9">
        <v>230.12200000000001</v>
      </c>
      <c r="IP12" s="9">
        <v>120.384</v>
      </c>
      <c r="IQ12" s="9">
        <v>109.739</v>
      </c>
    </row>
    <row r="13" spans="1:251">
      <c r="A13" s="10">
        <v>42767</v>
      </c>
      <c r="B13" s="9">
        <v>110.09</v>
      </c>
      <c r="C13" s="9">
        <v>98.971999999999994</v>
      </c>
      <c r="D13" s="9">
        <v>51.895000000000003</v>
      </c>
      <c r="E13" s="9">
        <v>47.076999999999998</v>
      </c>
      <c r="F13" s="9">
        <v>10.614000000000001</v>
      </c>
      <c r="G13" s="9">
        <v>3.008</v>
      </c>
      <c r="H13" s="9">
        <v>7.6059999999999999</v>
      </c>
      <c r="I13" s="9">
        <v>108.42</v>
      </c>
      <c r="J13" s="9">
        <v>45.406999999999996</v>
      </c>
      <c r="K13" s="9">
        <v>63.012999999999998</v>
      </c>
      <c r="L13" s="9">
        <v>225.63399999999999</v>
      </c>
      <c r="M13" s="9">
        <v>120.57899999999999</v>
      </c>
      <c r="N13" s="9">
        <v>105.05500000000001</v>
      </c>
      <c r="O13" s="9">
        <v>97.007999999999996</v>
      </c>
      <c r="P13" s="9">
        <v>58.808</v>
      </c>
      <c r="Q13" s="9">
        <v>38.198999999999998</v>
      </c>
      <c r="R13" s="9">
        <v>71.418000000000006</v>
      </c>
      <c r="S13" s="9">
        <v>42.741</v>
      </c>
      <c r="T13" s="9">
        <v>28.675999999999998</v>
      </c>
      <c r="U13" s="9">
        <v>11.247999999999999</v>
      </c>
      <c r="V13" s="9">
        <v>6.2279999999999998</v>
      </c>
      <c r="W13" s="9">
        <v>5.0199999999999996</v>
      </c>
      <c r="X13" s="9">
        <v>154.21600000000001</v>
      </c>
      <c r="Y13" s="9">
        <v>77.837999999999994</v>
      </c>
      <c r="Z13" s="9">
        <v>76.379000000000005</v>
      </c>
      <c r="AA13" s="9">
        <v>464.01799999999997</v>
      </c>
      <c r="AB13" s="9">
        <v>278.68599999999998</v>
      </c>
      <c r="AC13" s="9">
        <v>185.33099999999999</v>
      </c>
      <c r="AD13" s="9">
        <v>24.297000000000001</v>
      </c>
      <c r="AE13" s="9">
        <v>15.930999999999999</v>
      </c>
      <c r="AF13" s="9">
        <v>8.3650000000000002</v>
      </c>
      <c r="AG13" s="9">
        <v>6.7190000000000003</v>
      </c>
      <c r="AH13" s="9">
        <v>4.2240000000000002</v>
      </c>
      <c r="AI13" s="9">
        <v>2.496</v>
      </c>
      <c r="AJ13" s="9">
        <v>4.28</v>
      </c>
      <c r="AK13" s="9">
        <v>3.375</v>
      </c>
      <c r="AL13" s="9">
        <v>0.90500000000000003</v>
      </c>
      <c r="AM13" s="9">
        <v>13.297000000000001</v>
      </c>
      <c r="AN13" s="9">
        <v>8.3330000000000002</v>
      </c>
      <c r="AO13" s="9">
        <v>4.9640000000000004</v>
      </c>
      <c r="AP13" s="9">
        <v>439.721</v>
      </c>
      <c r="AQ13" s="9">
        <v>262.755</v>
      </c>
      <c r="AR13" s="9">
        <v>176.96600000000001</v>
      </c>
      <c r="AS13" s="9">
        <v>58.347000000000001</v>
      </c>
      <c r="AT13" s="9">
        <v>35.340000000000003</v>
      </c>
      <c r="AU13" s="9">
        <v>23.007000000000001</v>
      </c>
      <c r="AV13" s="9">
        <v>11.694000000000001</v>
      </c>
      <c r="AW13" s="9">
        <v>7.9820000000000002</v>
      </c>
      <c r="AX13" s="9">
        <v>3.7120000000000002</v>
      </c>
      <c r="AY13" s="9">
        <v>14.664</v>
      </c>
      <c r="AZ13" s="9">
        <v>7.1180000000000003</v>
      </c>
      <c r="BA13" s="9">
        <v>7.5460000000000003</v>
      </c>
      <c r="BB13" s="9">
        <v>31.99</v>
      </c>
      <c r="BC13" s="9">
        <v>20.239999999999998</v>
      </c>
      <c r="BD13" s="9">
        <v>11.75</v>
      </c>
      <c r="BE13" s="9">
        <v>381.37400000000002</v>
      </c>
      <c r="BF13" s="9">
        <v>227.41499999999999</v>
      </c>
      <c r="BG13" s="9">
        <v>153.959</v>
      </c>
      <c r="BH13" s="9">
        <v>71.525000000000006</v>
      </c>
      <c r="BI13" s="9">
        <v>37.597000000000001</v>
      </c>
      <c r="BJ13" s="9">
        <v>33.927999999999997</v>
      </c>
      <c r="BK13" s="9">
        <v>309.84899999999999</v>
      </c>
      <c r="BL13" s="9">
        <v>189.81800000000001</v>
      </c>
      <c r="BM13" s="9">
        <v>120.03100000000001</v>
      </c>
      <c r="BN13" s="9">
        <v>96.075999999999993</v>
      </c>
      <c r="BO13" s="9">
        <v>54.834000000000003</v>
      </c>
      <c r="BP13" s="9">
        <v>41.241</v>
      </c>
      <c r="BQ13" s="9">
        <v>213.773</v>
      </c>
      <c r="BR13" s="9">
        <v>134.98400000000001</v>
      </c>
      <c r="BS13" s="9">
        <v>78.790000000000006</v>
      </c>
      <c r="BT13" s="9">
        <v>6.1269999999999998</v>
      </c>
      <c r="BU13" s="9">
        <v>4.1840000000000002</v>
      </c>
      <c r="BV13" s="9">
        <v>1.9430000000000001</v>
      </c>
      <c r="BW13" s="9">
        <v>457.89100000000002</v>
      </c>
      <c r="BX13" s="9">
        <v>274.50299999999999</v>
      </c>
      <c r="BY13" s="9">
        <v>183.38800000000001</v>
      </c>
      <c r="BZ13" s="9">
        <v>1.32</v>
      </c>
      <c r="CA13" s="9">
        <v>1.5009999999999999</v>
      </c>
      <c r="CB13" s="9">
        <v>1.0489999999999999</v>
      </c>
      <c r="CC13" s="9">
        <v>3592.9169999999999</v>
      </c>
      <c r="CD13" s="9">
        <v>1716.933</v>
      </c>
      <c r="CE13" s="9">
        <v>1875.9839999999999</v>
      </c>
      <c r="CF13" s="9">
        <v>146.57300000000001</v>
      </c>
      <c r="CG13" s="9">
        <v>90.45</v>
      </c>
      <c r="CH13" s="9">
        <v>56.122999999999998</v>
      </c>
      <c r="CI13" s="9">
        <v>40.213999999999999</v>
      </c>
      <c r="CJ13" s="9">
        <v>24.753</v>
      </c>
      <c r="CK13" s="9">
        <v>15.461</v>
      </c>
      <c r="CL13" s="9">
        <v>20.652999999999999</v>
      </c>
      <c r="CM13" s="9">
        <v>11.776</v>
      </c>
      <c r="CN13" s="9">
        <v>8.8770000000000007</v>
      </c>
      <c r="CO13" s="9">
        <v>19.561</v>
      </c>
      <c r="CP13" s="9">
        <v>12.977</v>
      </c>
      <c r="CQ13" s="9">
        <v>6.5839999999999996</v>
      </c>
      <c r="CR13" s="9">
        <v>2.6480000000000001</v>
      </c>
      <c r="CS13" s="9">
        <v>0.80300000000000005</v>
      </c>
      <c r="CT13" s="9">
        <v>1.8440000000000001</v>
      </c>
      <c r="CU13" s="9">
        <v>5.2949999999999999</v>
      </c>
      <c r="CV13" s="9">
        <v>2.8119999999999998</v>
      </c>
      <c r="CW13" s="9">
        <v>2.4820000000000002</v>
      </c>
      <c r="CX13" s="9">
        <v>101.06399999999999</v>
      </c>
      <c r="CY13" s="9">
        <v>62.884999999999998</v>
      </c>
      <c r="CZ13" s="9">
        <v>38.18</v>
      </c>
      <c r="DA13" s="9">
        <v>63.026000000000003</v>
      </c>
      <c r="DB13" s="9">
        <v>35.889000000000003</v>
      </c>
      <c r="DC13" s="9">
        <v>27.135999999999999</v>
      </c>
      <c r="DD13" s="9">
        <v>4.8710000000000004</v>
      </c>
      <c r="DE13" s="9">
        <v>3.4750000000000001</v>
      </c>
      <c r="DF13" s="9">
        <v>1.3959999999999999</v>
      </c>
      <c r="DG13" s="9">
        <v>0.54300000000000004</v>
      </c>
      <c r="DH13" s="9">
        <v>0</v>
      </c>
      <c r="DI13" s="9">
        <v>0.54300000000000004</v>
      </c>
      <c r="DJ13" s="9">
        <v>58.155000000000001</v>
      </c>
      <c r="DK13" s="9">
        <v>32.414999999999999</v>
      </c>
      <c r="DL13" s="9">
        <v>25.74</v>
      </c>
      <c r="DM13" s="9">
        <v>49.46</v>
      </c>
      <c r="DN13" s="9">
        <v>33.991</v>
      </c>
      <c r="DO13" s="9">
        <v>15.468999999999999</v>
      </c>
      <c r="DP13" s="9">
        <v>11.324</v>
      </c>
      <c r="DQ13" s="9">
        <v>7.16</v>
      </c>
      <c r="DR13" s="9">
        <v>4.1639999999999997</v>
      </c>
      <c r="DS13" s="9">
        <v>1.256</v>
      </c>
      <c r="DT13" s="9">
        <v>0.70899999999999996</v>
      </c>
      <c r="DU13" s="9">
        <v>0.54700000000000004</v>
      </c>
      <c r="DV13" s="9">
        <v>0</v>
      </c>
      <c r="DW13" s="9">
        <v>0</v>
      </c>
      <c r="DX13" s="9">
        <v>0</v>
      </c>
      <c r="DY13" s="9">
        <v>48.204000000000001</v>
      </c>
      <c r="DZ13" s="9">
        <v>33.281999999999996</v>
      </c>
      <c r="EA13" s="9">
        <v>14.922000000000001</v>
      </c>
      <c r="EB13" s="9">
        <v>3810.3290000000002</v>
      </c>
      <c r="EC13" s="9">
        <v>2045.0129999999999</v>
      </c>
      <c r="ED13" s="9">
        <v>1765.316</v>
      </c>
      <c r="EE13" s="9">
        <v>682.47699999999998</v>
      </c>
      <c r="EF13" s="9">
        <v>355.34300000000002</v>
      </c>
      <c r="EG13" s="9">
        <v>327.13400000000001</v>
      </c>
      <c r="EH13" s="9">
        <v>179.5</v>
      </c>
      <c r="EI13" s="9">
        <v>100.664</v>
      </c>
      <c r="EJ13" s="9">
        <v>78.835999999999999</v>
      </c>
      <c r="EK13" s="9">
        <v>203.74799999999999</v>
      </c>
      <c r="EL13" s="9">
        <v>101.676</v>
      </c>
      <c r="EM13" s="9">
        <v>102.072</v>
      </c>
      <c r="EN13" s="9">
        <v>299.22899999999998</v>
      </c>
      <c r="EO13" s="9">
        <v>153.00299999999999</v>
      </c>
      <c r="EP13" s="9">
        <v>146.226</v>
      </c>
      <c r="EQ13" s="9">
        <v>3127.8519999999999</v>
      </c>
      <c r="ER13" s="9">
        <v>1689.67</v>
      </c>
      <c r="ES13" s="9">
        <v>1438.182</v>
      </c>
      <c r="ET13" s="9">
        <v>1337.6780000000001</v>
      </c>
      <c r="EU13" s="9">
        <v>713.351</v>
      </c>
      <c r="EV13" s="9">
        <v>624.32799999999997</v>
      </c>
      <c r="EW13" s="9">
        <v>440.19299999999998</v>
      </c>
      <c r="EX13" s="9">
        <v>231.02199999999999</v>
      </c>
      <c r="EY13" s="9">
        <v>209.17099999999999</v>
      </c>
      <c r="EZ13" s="9">
        <v>395.738</v>
      </c>
      <c r="FA13" s="9">
        <v>216.8</v>
      </c>
      <c r="FB13" s="9">
        <v>178.93799999999999</v>
      </c>
      <c r="FC13" s="9">
        <v>501.74799999999999</v>
      </c>
      <c r="FD13" s="9">
        <v>265.529</v>
      </c>
      <c r="FE13" s="9">
        <v>236.21899999999999</v>
      </c>
      <c r="FF13" s="9">
        <v>1790.174</v>
      </c>
      <c r="FG13" s="9">
        <v>976.32</v>
      </c>
      <c r="FH13" s="9">
        <v>813.85400000000004</v>
      </c>
      <c r="FI13" s="9">
        <v>704.71400000000006</v>
      </c>
      <c r="FJ13" s="9">
        <v>376.57</v>
      </c>
      <c r="FK13" s="9">
        <v>328.14400000000001</v>
      </c>
      <c r="FL13" s="9">
        <v>1085.46</v>
      </c>
      <c r="FM13" s="9">
        <v>599.75</v>
      </c>
      <c r="FN13" s="9">
        <v>485.71100000000001</v>
      </c>
      <c r="FO13" s="9">
        <v>666.27700000000004</v>
      </c>
      <c r="FP13" s="9">
        <v>355.80399999999997</v>
      </c>
      <c r="FQ13" s="9">
        <v>310.47300000000001</v>
      </c>
      <c r="FR13" s="9">
        <v>419.18299999999999</v>
      </c>
      <c r="FS13" s="9">
        <v>243.946</v>
      </c>
      <c r="FT13" s="9">
        <v>175.23699999999999</v>
      </c>
      <c r="FU13" s="9">
        <v>295.27600000000001</v>
      </c>
      <c r="FV13" s="9">
        <v>159.24700000000001</v>
      </c>
      <c r="FW13" s="9">
        <v>136.029</v>
      </c>
      <c r="FX13" s="9">
        <v>3515.0529999999999</v>
      </c>
      <c r="FY13" s="9">
        <v>1885.7660000000001</v>
      </c>
      <c r="FZ13" s="9">
        <v>1629.288</v>
      </c>
      <c r="GA13" s="9">
        <v>7.7489999999999997</v>
      </c>
      <c r="GB13" s="9">
        <v>7.7869999999999999</v>
      </c>
      <c r="GC13" s="9">
        <v>7.7060000000000004</v>
      </c>
      <c r="GD13" s="9">
        <v>6254.393</v>
      </c>
      <c r="GE13" s="9">
        <v>3080.2249999999999</v>
      </c>
      <c r="GF13" s="9">
        <v>3174.1680000000001</v>
      </c>
      <c r="GG13" s="9">
        <v>905.78700000000003</v>
      </c>
      <c r="GH13" s="9">
        <v>454.53199999999998</v>
      </c>
      <c r="GI13" s="9">
        <v>451.255</v>
      </c>
      <c r="GJ13" s="9">
        <v>603.04200000000003</v>
      </c>
      <c r="GK13" s="9">
        <v>311.29500000000002</v>
      </c>
      <c r="GL13" s="9">
        <v>291.74700000000001</v>
      </c>
      <c r="GM13" s="9">
        <v>410.92399999999998</v>
      </c>
      <c r="GN13" s="9">
        <v>219.386</v>
      </c>
      <c r="GO13" s="9">
        <v>191.53800000000001</v>
      </c>
      <c r="GP13" s="9">
        <v>192.119</v>
      </c>
      <c r="GQ13" s="9">
        <v>91.909000000000006</v>
      </c>
      <c r="GR13" s="9">
        <v>100.21</v>
      </c>
      <c r="GS13" s="9">
        <v>64.316000000000003</v>
      </c>
      <c r="GT13" s="9">
        <v>27.908000000000001</v>
      </c>
      <c r="GU13" s="9">
        <v>36.406999999999996</v>
      </c>
      <c r="GV13" s="9">
        <v>86.183999999999997</v>
      </c>
      <c r="GW13" s="9">
        <v>49.040999999999997</v>
      </c>
      <c r="GX13" s="9">
        <v>37.143000000000001</v>
      </c>
      <c r="GY13" s="9">
        <v>216.56100000000001</v>
      </c>
      <c r="GZ13" s="9">
        <v>94.195999999999998</v>
      </c>
      <c r="HA13" s="9">
        <v>122.36499999999999</v>
      </c>
      <c r="HB13" s="9">
        <v>393.18799999999999</v>
      </c>
      <c r="HC13" s="9">
        <v>190.458</v>
      </c>
      <c r="HD13" s="9">
        <v>202.72900000000001</v>
      </c>
      <c r="HE13" s="9">
        <v>216.916</v>
      </c>
      <c r="HF13" s="9">
        <v>116.46599999999999</v>
      </c>
      <c r="HG13" s="9">
        <v>100.45</v>
      </c>
      <c r="HH13" s="9">
        <v>20.18</v>
      </c>
      <c r="HI13" s="9">
        <v>9.75</v>
      </c>
      <c r="HJ13" s="9">
        <v>10.43</v>
      </c>
      <c r="HK13" s="9">
        <v>176.27099999999999</v>
      </c>
      <c r="HL13" s="9">
        <v>73.992000000000004</v>
      </c>
      <c r="HM13" s="9">
        <v>102.279</v>
      </c>
      <c r="HN13" s="9">
        <v>204.833</v>
      </c>
      <c r="HO13" s="9">
        <v>112.02500000000001</v>
      </c>
      <c r="HP13" s="9">
        <v>92.808000000000007</v>
      </c>
      <c r="HQ13" s="9">
        <v>75.876000000000005</v>
      </c>
      <c r="HR13" s="9">
        <v>45.317999999999998</v>
      </c>
      <c r="HS13" s="9">
        <v>30.558</v>
      </c>
      <c r="HT13" s="9">
        <v>78.358999999999995</v>
      </c>
      <c r="HU13" s="9">
        <v>42.780999999999999</v>
      </c>
      <c r="HV13" s="9">
        <v>35.579000000000001</v>
      </c>
      <c r="HW13" s="9">
        <v>13.608000000000001</v>
      </c>
      <c r="HX13" s="9">
        <v>5.3860000000000001</v>
      </c>
      <c r="HY13" s="9">
        <v>8.2219999999999995</v>
      </c>
      <c r="HZ13" s="9">
        <v>126.474</v>
      </c>
      <c r="IA13" s="9">
        <v>69.245000000000005</v>
      </c>
      <c r="IB13" s="9">
        <v>57.228999999999999</v>
      </c>
      <c r="IC13" s="9">
        <v>3157.1680000000001</v>
      </c>
      <c r="ID13" s="9">
        <v>1692.5619999999999</v>
      </c>
      <c r="IE13" s="9">
        <v>1464.606</v>
      </c>
      <c r="IF13" s="9">
        <v>577.07399999999996</v>
      </c>
      <c r="IG13" s="9">
        <v>308.61700000000002</v>
      </c>
      <c r="IH13" s="9">
        <v>268.45800000000003</v>
      </c>
      <c r="II13" s="9">
        <v>153.31800000000001</v>
      </c>
      <c r="IJ13" s="9">
        <v>87.765000000000001</v>
      </c>
      <c r="IK13" s="9">
        <v>65.554000000000002</v>
      </c>
      <c r="IL13" s="9">
        <v>170.79</v>
      </c>
      <c r="IM13" s="9">
        <v>85.025999999999996</v>
      </c>
      <c r="IN13" s="9">
        <v>85.763999999999996</v>
      </c>
      <c r="IO13" s="9">
        <v>252.96600000000001</v>
      </c>
      <c r="IP13" s="9">
        <v>135.82599999999999</v>
      </c>
      <c r="IQ13" s="9">
        <v>117.14</v>
      </c>
    </row>
    <row r="14" spans="1:251">
      <c r="A14" s="10">
        <v>43132</v>
      </c>
      <c r="B14" s="9">
        <v>122.896</v>
      </c>
      <c r="C14" s="9">
        <v>132.74100000000001</v>
      </c>
      <c r="D14" s="9">
        <v>72.661000000000001</v>
      </c>
      <c r="E14" s="9">
        <v>60.079000000000001</v>
      </c>
      <c r="F14" s="9">
        <v>12.715999999999999</v>
      </c>
      <c r="G14" s="9">
        <v>4.9969999999999999</v>
      </c>
      <c r="H14" s="9">
        <v>7.7190000000000003</v>
      </c>
      <c r="I14" s="9">
        <v>107.173</v>
      </c>
      <c r="J14" s="9">
        <v>44.356000000000002</v>
      </c>
      <c r="K14" s="9">
        <v>62.817</v>
      </c>
      <c r="L14" s="9">
        <v>195.07300000000001</v>
      </c>
      <c r="M14" s="9">
        <v>109.511</v>
      </c>
      <c r="N14" s="9">
        <v>85.561999999999998</v>
      </c>
      <c r="O14" s="9">
        <v>84.013000000000005</v>
      </c>
      <c r="P14" s="9">
        <v>48.923000000000002</v>
      </c>
      <c r="Q14" s="9">
        <v>35.090000000000003</v>
      </c>
      <c r="R14" s="9">
        <v>68.066999999999993</v>
      </c>
      <c r="S14" s="9">
        <v>45.04</v>
      </c>
      <c r="T14" s="9">
        <v>23.027000000000001</v>
      </c>
      <c r="U14" s="9">
        <v>11.147</v>
      </c>
      <c r="V14" s="9">
        <v>5.819</v>
      </c>
      <c r="W14" s="9">
        <v>5.3280000000000003</v>
      </c>
      <c r="X14" s="9">
        <v>127.006</v>
      </c>
      <c r="Y14" s="9">
        <v>64.471000000000004</v>
      </c>
      <c r="Z14" s="9">
        <v>62.534999999999997</v>
      </c>
      <c r="AA14" s="9">
        <v>524.74199999999996</v>
      </c>
      <c r="AB14" s="9">
        <v>317.48899999999998</v>
      </c>
      <c r="AC14" s="9">
        <v>207.25299999999999</v>
      </c>
      <c r="AD14" s="9">
        <v>19.149000000000001</v>
      </c>
      <c r="AE14" s="9">
        <v>12.263</v>
      </c>
      <c r="AF14" s="9">
        <v>6.8860000000000001</v>
      </c>
      <c r="AG14" s="9">
        <v>6.1639999999999997</v>
      </c>
      <c r="AH14" s="9">
        <v>3.577</v>
      </c>
      <c r="AI14" s="9">
        <v>2.5870000000000002</v>
      </c>
      <c r="AJ14" s="9">
        <v>5.2380000000000004</v>
      </c>
      <c r="AK14" s="9">
        <v>3.073</v>
      </c>
      <c r="AL14" s="9">
        <v>2.165</v>
      </c>
      <c r="AM14" s="9">
        <v>7.7469999999999999</v>
      </c>
      <c r="AN14" s="9">
        <v>5.6130000000000004</v>
      </c>
      <c r="AO14" s="9">
        <v>2.1339999999999999</v>
      </c>
      <c r="AP14" s="9">
        <v>505.59300000000002</v>
      </c>
      <c r="AQ14" s="9">
        <v>305.226</v>
      </c>
      <c r="AR14" s="9">
        <v>200.36699999999999</v>
      </c>
      <c r="AS14" s="9">
        <v>68.977000000000004</v>
      </c>
      <c r="AT14" s="9">
        <v>38.231000000000002</v>
      </c>
      <c r="AU14" s="9">
        <v>30.745999999999999</v>
      </c>
      <c r="AV14" s="9">
        <v>15.906000000000001</v>
      </c>
      <c r="AW14" s="9">
        <v>8.2550000000000008</v>
      </c>
      <c r="AX14" s="9">
        <v>7.6509999999999998</v>
      </c>
      <c r="AY14" s="9">
        <v>19.266999999999999</v>
      </c>
      <c r="AZ14" s="9">
        <v>9.99</v>
      </c>
      <c r="BA14" s="9">
        <v>9.2769999999999992</v>
      </c>
      <c r="BB14" s="9">
        <v>33.804000000000002</v>
      </c>
      <c r="BC14" s="9">
        <v>19.986000000000001</v>
      </c>
      <c r="BD14" s="9">
        <v>13.819000000000001</v>
      </c>
      <c r="BE14" s="9">
        <v>436.61599999999999</v>
      </c>
      <c r="BF14" s="9">
        <v>266.995</v>
      </c>
      <c r="BG14" s="9">
        <v>169.62100000000001</v>
      </c>
      <c r="BH14" s="9">
        <v>78.004000000000005</v>
      </c>
      <c r="BI14" s="9">
        <v>46.146000000000001</v>
      </c>
      <c r="BJ14" s="9">
        <v>31.858000000000001</v>
      </c>
      <c r="BK14" s="9">
        <v>358.61200000000002</v>
      </c>
      <c r="BL14" s="9">
        <v>220.84899999999999</v>
      </c>
      <c r="BM14" s="9">
        <v>137.76300000000001</v>
      </c>
      <c r="BN14" s="9">
        <v>127.31100000000001</v>
      </c>
      <c r="BO14" s="9">
        <v>77.504000000000005</v>
      </c>
      <c r="BP14" s="9">
        <v>49.808</v>
      </c>
      <c r="BQ14" s="9">
        <v>231.30099999999999</v>
      </c>
      <c r="BR14" s="9">
        <v>143.345</v>
      </c>
      <c r="BS14" s="9">
        <v>87.956000000000003</v>
      </c>
      <c r="BT14" s="9">
        <v>5.5430000000000001</v>
      </c>
      <c r="BU14" s="9">
        <v>3.2570000000000001</v>
      </c>
      <c r="BV14" s="9">
        <v>2.2869999999999999</v>
      </c>
      <c r="BW14" s="9">
        <v>519.19899999999996</v>
      </c>
      <c r="BX14" s="9">
        <v>314.233</v>
      </c>
      <c r="BY14" s="9">
        <v>204.96600000000001</v>
      </c>
      <c r="BZ14" s="9">
        <v>1.056</v>
      </c>
      <c r="CA14" s="9">
        <v>1.026</v>
      </c>
      <c r="CB14" s="9">
        <v>1.103</v>
      </c>
      <c r="CC14" s="9">
        <v>3744.1930000000002</v>
      </c>
      <c r="CD14" s="9">
        <v>1780.6969999999999</v>
      </c>
      <c r="CE14" s="9">
        <v>1963.4970000000001</v>
      </c>
      <c r="CF14" s="9">
        <v>132.61500000000001</v>
      </c>
      <c r="CG14" s="9">
        <v>80.56</v>
      </c>
      <c r="CH14" s="9">
        <v>52.054000000000002</v>
      </c>
      <c r="CI14" s="9">
        <v>47.3</v>
      </c>
      <c r="CJ14" s="9">
        <v>31.768000000000001</v>
      </c>
      <c r="CK14" s="9">
        <v>15.532999999999999</v>
      </c>
      <c r="CL14" s="9">
        <v>24.379000000000001</v>
      </c>
      <c r="CM14" s="9">
        <v>16.454000000000001</v>
      </c>
      <c r="CN14" s="9">
        <v>7.9260000000000002</v>
      </c>
      <c r="CO14" s="9">
        <v>22.920999999999999</v>
      </c>
      <c r="CP14" s="9">
        <v>15.314</v>
      </c>
      <c r="CQ14" s="9">
        <v>7.6070000000000002</v>
      </c>
      <c r="CR14" s="9">
        <v>6.0670000000000002</v>
      </c>
      <c r="CS14" s="9">
        <v>3.4470000000000001</v>
      </c>
      <c r="CT14" s="9">
        <v>2.62</v>
      </c>
      <c r="CU14" s="9">
        <v>1.869</v>
      </c>
      <c r="CV14" s="9">
        <v>0.93600000000000005</v>
      </c>
      <c r="CW14" s="9">
        <v>0.93300000000000005</v>
      </c>
      <c r="CX14" s="9">
        <v>83.445999999999998</v>
      </c>
      <c r="CY14" s="9">
        <v>47.856999999999999</v>
      </c>
      <c r="CZ14" s="9">
        <v>35.588999999999999</v>
      </c>
      <c r="DA14" s="9">
        <v>58.735999999999997</v>
      </c>
      <c r="DB14" s="9">
        <v>34.433</v>
      </c>
      <c r="DC14" s="9">
        <v>24.303000000000001</v>
      </c>
      <c r="DD14" s="9">
        <v>4.3049999999999997</v>
      </c>
      <c r="DE14" s="9">
        <v>2.5569999999999999</v>
      </c>
      <c r="DF14" s="9">
        <v>1.748</v>
      </c>
      <c r="DG14" s="9">
        <v>1.268</v>
      </c>
      <c r="DH14" s="9">
        <v>1.268</v>
      </c>
      <c r="DI14" s="9">
        <v>0</v>
      </c>
      <c r="DJ14" s="9">
        <v>54.430999999999997</v>
      </c>
      <c r="DK14" s="9">
        <v>31.876000000000001</v>
      </c>
      <c r="DL14" s="9">
        <v>22.555</v>
      </c>
      <c r="DM14" s="9">
        <v>32.121000000000002</v>
      </c>
      <c r="DN14" s="9">
        <v>17.616</v>
      </c>
      <c r="DO14" s="9">
        <v>14.505000000000001</v>
      </c>
      <c r="DP14" s="9">
        <v>5.3449999999999998</v>
      </c>
      <c r="DQ14" s="9">
        <v>2.577</v>
      </c>
      <c r="DR14" s="9">
        <v>2.7679999999999998</v>
      </c>
      <c r="DS14" s="9">
        <v>1.238</v>
      </c>
      <c r="DT14" s="9">
        <v>0.69899999999999995</v>
      </c>
      <c r="DU14" s="9">
        <v>0.53900000000000003</v>
      </c>
      <c r="DV14" s="9">
        <v>0.158</v>
      </c>
      <c r="DW14" s="9">
        <v>0</v>
      </c>
      <c r="DX14" s="9">
        <v>0.158</v>
      </c>
      <c r="DY14" s="9">
        <v>30.882999999999999</v>
      </c>
      <c r="DZ14" s="9">
        <v>16.917000000000002</v>
      </c>
      <c r="EA14" s="9">
        <v>13.965999999999999</v>
      </c>
      <c r="EB14" s="9">
        <v>3947.806</v>
      </c>
      <c r="EC14" s="9">
        <v>2101.7130000000002</v>
      </c>
      <c r="ED14" s="9">
        <v>1846.0930000000001</v>
      </c>
      <c r="EE14" s="9">
        <v>762.77700000000004</v>
      </c>
      <c r="EF14" s="9">
        <v>403.38200000000001</v>
      </c>
      <c r="EG14" s="9">
        <v>359.39499999999998</v>
      </c>
      <c r="EH14" s="9">
        <v>192.19</v>
      </c>
      <c r="EI14" s="9">
        <v>102.408</v>
      </c>
      <c r="EJ14" s="9">
        <v>89.781999999999996</v>
      </c>
      <c r="EK14" s="9">
        <v>219.798</v>
      </c>
      <c r="EL14" s="9">
        <v>113.557</v>
      </c>
      <c r="EM14" s="9">
        <v>106.241</v>
      </c>
      <c r="EN14" s="9">
        <v>350.78800000000001</v>
      </c>
      <c r="EO14" s="9">
        <v>187.416</v>
      </c>
      <c r="EP14" s="9">
        <v>163.37200000000001</v>
      </c>
      <c r="EQ14" s="9">
        <v>3185.029</v>
      </c>
      <c r="ER14" s="9">
        <v>1698.3309999999999</v>
      </c>
      <c r="ES14" s="9">
        <v>1486.6969999999999</v>
      </c>
      <c r="ET14" s="9">
        <v>1435.8510000000001</v>
      </c>
      <c r="EU14" s="9">
        <v>747.447</v>
      </c>
      <c r="EV14" s="9">
        <v>688.404</v>
      </c>
      <c r="EW14" s="9">
        <v>405.827</v>
      </c>
      <c r="EX14" s="9">
        <v>215.18</v>
      </c>
      <c r="EY14" s="9">
        <v>190.648</v>
      </c>
      <c r="EZ14" s="9">
        <v>448.56299999999999</v>
      </c>
      <c r="FA14" s="9">
        <v>226.00299999999999</v>
      </c>
      <c r="FB14" s="9">
        <v>222.56</v>
      </c>
      <c r="FC14" s="9">
        <v>581.46100000000001</v>
      </c>
      <c r="FD14" s="9">
        <v>306.26400000000001</v>
      </c>
      <c r="FE14" s="9">
        <v>275.197</v>
      </c>
      <c r="FF14" s="9">
        <v>1749.1780000000001</v>
      </c>
      <c r="FG14" s="9">
        <v>950.88499999999999</v>
      </c>
      <c r="FH14" s="9">
        <v>798.29300000000001</v>
      </c>
      <c r="FI14" s="9">
        <v>687.76199999999994</v>
      </c>
      <c r="FJ14" s="9">
        <v>371.79599999999999</v>
      </c>
      <c r="FK14" s="9">
        <v>315.96499999999997</v>
      </c>
      <c r="FL14" s="9">
        <v>1061.4159999999999</v>
      </c>
      <c r="FM14" s="9">
        <v>579.08799999999997</v>
      </c>
      <c r="FN14" s="9">
        <v>482.32799999999997</v>
      </c>
      <c r="FO14" s="9">
        <v>654.327</v>
      </c>
      <c r="FP14" s="9">
        <v>335.10899999999998</v>
      </c>
      <c r="FQ14" s="9">
        <v>319.21800000000002</v>
      </c>
      <c r="FR14" s="9">
        <v>407.089</v>
      </c>
      <c r="FS14" s="9">
        <v>243.98</v>
      </c>
      <c r="FT14" s="9">
        <v>163.10900000000001</v>
      </c>
      <c r="FU14" s="9">
        <v>311.678</v>
      </c>
      <c r="FV14" s="9">
        <v>172.422</v>
      </c>
      <c r="FW14" s="9">
        <v>139.25700000000001</v>
      </c>
      <c r="FX14" s="9">
        <v>3636.127</v>
      </c>
      <c r="FY14" s="9">
        <v>1929.2909999999999</v>
      </c>
      <c r="FZ14" s="9">
        <v>1706.836</v>
      </c>
      <c r="GA14" s="9">
        <v>7.8949999999999996</v>
      </c>
      <c r="GB14" s="9">
        <v>8.2040000000000006</v>
      </c>
      <c r="GC14" s="9">
        <v>7.5430000000000001</v>
      </c>
      <c r="GD14" s="9">
        <v>6356.9579999999996</v>
      </c>
      <c r="GE14" s="9">
        <v>3130.165</v>
      </c>
      <c r="GF14" s="9">
        <v>3226.7930000000001</v>
      </c>
      <c r="GG14" s="9">
        <v>905.30200000000002</v>
      </c>
      <c r="GH14" s="9">
        <v>447.51799999999997</v>
      </c>
      <c r="GI14" s="9">
        <v>457.78399999999999</v>
      </c>
      <c r="GJ14" s="9">
        <v>653.83399999999995</v>
      </c>
      <c r="GK14" s="9">
        <v>332.988</v>
      </c>
      <c r="GL14" s="9">
        <v>320.846</v>
      </c>
      <c r="GM14" s="9">
        <v>434.92500000000001</v>
      </c>
      <c r="GN14" s="9">
        <v>228.261</v>
      </c>
      <c r="GO14" s="9">
        <v>206.66300000000001</v>
      </c>
      <c r="GP14" s="9">
        <v>218.91</v>
      </c>
      <c r="GQ14" s="9">
        <v>104.727</v>
      </c>
      <c r="GR14" s="9">
        <v>114.18300000000001</v>
      </c>
      <c r="GS14" s="9">
        <v>79.792000000000002</v>
      </c>
      <c r="GT14" s="9">
        <v>29.076000000000001</v>
      </c>
      <c r="GU14" s="9">
        <v>50.716000000000001</v>
      </c>
      <c r="GV14" s="9">
        <v>78.236000000000004</v>
      </c>
      <c r="GW14" s="9">
        <v>40.686999999999998</v>
      </c>
      <c r="GX14" s="9">
        <v>37.548999999999999</v>
      </c>
      <c r="GY14" s="9">
        <v>173.232</v>
      </c>
      <c r="GZ14" s="9">
        <v>73.843000000000004</v>
      </c>
      <c r="HA14" s="9">
        <v>99.388000000000005</v>
      </c>
      <c r="HB14" s="9">
        <v>382.786</v>
      </c>
      <c r="HC14" s="9">
        <v>182.87200000000001</v>
      </c>
      <c r="HD14" s="9">
        <v>199.91399999999999</v>
      </c>
      <c r="HE14" s="9">
        <v>243.655</v>
      </c>
      <c r="HF14" s="9">
        <v>129.88</v>
      </c>
      <c r="HG14" s="9">
        <v>113.77500000000001</v>
      </c>
      <c r="HH14" s="9">
        <v>25.437000000000001</v>
      </c>
      <c r="HI14" s="9">
        <v>10.396000000000001</v>
      </c>
      <c r="HJ14" s="9">
        <v>15.04</v>
      </c>
      <c r="HK14" s="9">
        <v>139.131</v>
      </c>
      <c r="HL14" s="9">
        <v>52.991999999999997</v>
      </c>
      <c r="HM14" s="9">
        <v>86.138999999999996</v>
      </c>
      <c r="HN14" s="9">
        <v>180.36</v>
      </c>
      <c r="HO14" s="9">
        <v>104.08</v>
      </c>
      <c r="HP14" s="9">
        <v>76.28</v>
      </c>
      <c r="HQ14" s="9">
        <v>71.503</v>
      </c>
      <c r="HR14" s="9">
        <v>38.488</v>
      </c>
      <c r="HS14" s="9">
        <v>33.015000000000001</v>
      </c>
      <c r="HT14" s="9">
        <v>68.024000000000001</v>
      </c>
      <c r="HU14" s="9">
        <v>42.542000000000002</v>
      </c>
      <c r="HV14" s="9">
        <v>25.481999999999999</v>
      </c>
      <c r="HW14" s="9">
        <v>6.827</v>
      </c>
      <c r="HX14" s="9">
        <v>3.774</v>
      </c>
      <c r="HY14" s="9">
        <v>3.052</v>
      </c>
      <c r="HZ14" s="9">
        <v>112.336</v>
      </c>
      <c r="IA14" s="9">
        <v>61.537999999999997</v>
      </c>
      <c r="IB14" s="9">
        <v>50.798000000000002</v>
      </c>
      <c r="IC14" s="9">
        <v>3226.4850000000001</v>
      </c>
      <c r="ID14" s="9">
        <v>1725.9780000000001</v>
      </c>
      <c r="IE14" s="9">
        <v>1500.5070000000001</v>
      </c>
      <c r="IF14" s="9">
        <v>630.05399999999997</v>
      </c>
      <c r="IG14" s="9">
        <v>309.976</v>
      </c>
      <c r="IH14" s="9">
        <v>320.07900000000001</v>
      </c>
      <c r="II14" s="9">
        <v>191.851</v>
      </c>
      <c r="IJ14" s="9">
        <v>93.608000000000004</v>
      </c>
      <c r="IK14" s="9">
        <v>98.242999999999995</v>
      </c>
      <c r="IL14" s="9">
        <v>168.62299999999999</v>
      </c>
      <c r="IM14" s="9">
        <v>85.974999999999994</v>
      </c>
      <c r="IN14" s="9">
        <v>82.647999999999996</v>
      </c>
      <c r="IO14" s="9">
        <v>269.58100000000002</v>
      </c>
      <c r="IP14" s="9">
        <v>130.393</v>
      </c>
      <c r="IQ14" s="9">
        <v>139.18700000000001</v>
      </c>
    </row>
    <row r="15" spans="1:251">
      <c r="A15" s="10">
        <v>43497</v>
      </c>
      <c r="B15" s="9">
        <v>135.50800000000001</v>
      </c>
      <c r="C15" s="9">
        <v>147.87799999999999</v>
      </c>
      <c r="D15" s="9">
        <v>82.328000000000003</v>
      </c>
      <c r="E15" s="9">
        <v>65.55</v>
      </c>
      <c r="F15" s="9">
        <v>10.526</v>
      </c>
      <c r="G15" s="9">
        <v>2.5390000000000001</v>
      </c>
      <c r="H15" s="9">
        <v>7.9859999999999998</v>
      </c>
      <c r="I15" s="9">
        <v>115.289</v>
      </c>
      <c r="J15" s="9">
        <v>45.331000000000003</v>
      </c>
      <c r="K15" s="9">
        <v>69.957999999999998</v>
      </c>
      <c r="L15" s="9">
        <v>181.32499999999999</v>
      </c>
      <c r="M15" s="9">
        <v>106.715</v>
      </c>
      <c r="N15" s="9">
        <v>74.61</v>
      </c>
      <c r="O15" s="9">
        <v>82.512</v>
      </c>
      <c r="P15" s="9">
        <v>52.402999999999999</v>
      </c>
      <c r="Q15" s="9">
        <v>30.109000000000002</v>
      </c>
      <c r="R15" s="9">
        <v>63.75</v>
      </c>
      <c r="S15" s="9">
        <v>41.582000000000001</v>
      </c>
      <c r="T15" s="9">
        <v>22.167999999999999</v>
      </c>
      <c r="U15" s="9">
        <v>9.8550000000000004</v>
      </c>
      <c r="V15" s="9">
        <v>7.452</v>
      </c>
      <c r="W15" s="9">
        <v>2.403</v>
      </c>
      <c r="X15" s="9">
        <v>117.575</v>
      </c>
      <c r="Y15" s="9">
        <v>65.132999999999996</v>
      </c>
      <c r="Z15" s="9">
        <v>52.442</v>
      </c>
      <c r="AA15" s="9">
        <v>567.08100000000002</v>
      </c>
      <c r="AB15" s="9">
        <v>349.39499999999998</v>
      </c>
      <c r="AC15" s="9">
        <v>217.68600000000001</v>
      </c>
      <c r="AD15" s="9">
        <v>25.882000000000001</v>
      </c>
      <c r="AE15" s="9">
        <v>18.382999999999999</v>
      </c>
      <c r="AF15" s="9">
        <v>7.4989999999999997</v>
      </c>
      <c r="AG15" s="9">
        <v>8.5250000000000004</v>
      </c>
      <c r="AH15" s="9">
        <v>5.1390000000000002</v>
      </c>
      <c r="AI15" s="9">
        <v>3.3860000000000001</v>
      </c>
      <c r="AJ15" s="9">
        <v>7.9859999999999998</v>
      </c>
      <c r="AK15" s="9">
        <v>5.8470000000000004</v>
      </c>
      <c r="AL15" s="9">
        <v>2.1389999999999998</v>
      </c>
      <c r="AM15" s="9">
        <v>9.3710000000000004</v>
      </c>
      <c r="AN15" s="9">
        <v>7.3970000000000002</v>
      </c>
      <c r="AO15" s="9">
        <v>1.974</v>
      </c>
      <c r="AP15" s="9">
        <v>541.20000000000005</v>
      </c>
      <c r="AQ15" s="9">
        <v>331.012</v>
      </c>
      <c r="AR15" s="9">
        <v>210.18700000000001</v>
      </c>
      <c r="AS15" s="9">
        <v>73.349000000000004</v>
      </c>
      <c r="AT15" s="9">
        <v>42.395000000000003</v>
      </c>
      <c r="AU15" s="9">
        <v>30.954999999999998</v>
      </c>
      <c r="AV15" s="9">
        <v>17.541</v>
      </c>
      <c r="AW15" s="9">
        <v>9.7089999999999996</v>
      </c>
      <c r="AX15" s="9">
        <v>7.8319999999999999</v>
      </c>
      <c r="AY15" s="9">
        <v>20.454000000000001</v>
      </c>
      <c r="AZ15" s="9">
        <v>13.000999999999999</v>
      </c>
      <c r="BA15" s="9">
        <v>7.452</v>
      </c>
      <c r="BB15" s="9">
        <v>35.353999999999999</v>
      </c>
      <c r="BC15" s="9">
        <v>19.684999999999999</v>
      </c>
      <c r="BD15" s="9">
        <v>15.67</v>
      </c>
      <c r="BE15" s="9">
        <v>467.85</v>
      </c>
      <c r="BF15" s="9">
        <v>288.61799999999999</v>
      </c>
      <c r="BG15" s="9">
        <v>179.233</v>
      </c>
      <c r="BH15" s="9">
        <v>70.730999999999995</v>
      </c>
      <c r="BI15" s="9">
        <v>41.768999999999998</v>
      </c>
      <c r="BJ15" s="9">
        <v>28.963000000000001</v>
      </c>
      <c r="BK15" s="9">
        <v>397.11900000000003</v>
      </c>
      <c r="BL15" s="9">
        <v>246.84899999999999</v>
      </c>
      <c r="BM15" s="9">
        <v>150.27000000000001</v>
      </c>
      <c r="BN15" s="9">
        <v>130.68199999999999</v>
      </c>
      <c r="BO15" s="9">
        <v>74.216999999999999</v>
      </c>
      <c r="BP15" s="9">
        <v>56.463999999999999</v>
      </c>
      <c r="BQ15" s="9">
        <v>266.43799999999999</v>
      </c>
      <c r="BR15" s="9">
        <v>172.63200000000001</v>
      </c>
      <c r="BS15" s="9">
        <v>93.805999999999997</v>
      </c>
      <c r="BT15" s="9">
        <v>6.8079999999999998</v>
      </c>
      <c r="BU15" s="9">
        <v>5.077</v>
      </c>
      <c r="BV15" s="9">
        <v>1.7310000000000001</v>
      </c>
      <c r="BW15" s="9">
        <v>560.274</v>
      </c>
      <c r="BX15" s="9">
        <v>344.31799999999998</v>
      </c>
      <c r="BY15" s="9">
        <v>215.95500000000001</v>
      </c>
      <c r="BZ15" s="9">
        <v>1.2</v>
      </c>
      <c r="CA15" s="9">
        <v>1.4530000000000001</v>
      </c>
      <c r="CB15" s="9">
        <v>0.79500000000000004</v>
      </c>
      <c r="CC15" s="9">
        <v>3789.1370000000002</v>
      </c>
      <c r="CD15" s="9">
        <v>1788.7070000000001</v>
      </c>
      <c r="CE15" s="9">
        <v>2000.43</v>
      </c>
      <c r="CF15" s="9">
        <v>160.54</v>
      </c>
      <c r="CG15" s="9">
        <v>90.566000000000003</v>
      </c>
      <c r="CH15" s="9">
        <v>69.974000000000004</v>
      </c>
      <c r="CI15" s="9">
        <v>54.42</v>
      </c>
      <c r="CJ15" s="9">
        <v>34.558999999999997</v>
      </c>
      <c r="CK15" s="9">
        <v>19.86</v>
      </c>
      <c r="CL15" s="9">
        <v>33.228000000000002</v>
      </c>
      <c r="CM15" s="9">
        <v>21.978000000000002</v>
      </c>
      <c r="CN15" s="9">
        <v>11.25</v>
      </c>
      <c r="CO15" s="9">
        <v>21.190999999999999</v>
      </c>
      <c r="CP15" s="9">
        <v>12.581</v>
      </c>
      <c r="CQ15" s="9">
        <v>8.61</v>
      </c>
      <c r="CR15" s="9">
        <v>8.0890000000000004</v>
      </c>
      <c r="CS15" s="9">
        <v>5.23</v>
      </c>
      <c r="CT15" s="9">
        <v>2.859</v>
      </c>
      <c r="CU15" s="9">
        <v>7.3579999999999997</v>
      </c>
      <c r="CV15" s="9">
        <v>4.3220000000000001</v>
      </c>
      <c r="CW15" s="9">
        <v>3.036</v>
      </c>
      <c r="CX15" s="9">
        <v>98.762</v>
      </c>
      <c r="CY15" s="9">
        <v>51.685000000000002</v>
      </c>
      <c r="CZ15" s="9">
        <v>47.076999999999998</v>
      </c>
      <c r="DA15" s="9">
        <v>67.272999999999996</v>
      </c>
      <c r="DB15" s="9">
        <v>35.180999999999997</v>
      </c>
      <c r="DC15" s="9">
        <v>32.091999999999999</v>
      </c>
      <c r="DD15" s="9">
        <v>3.5270000000000001</v>
      </c>
      <c r="DE15" s="9">
        <v>2.9809999999999999</v>
      </c>
      <c r="DF15" s="9">
        <v>0.54600000000000004</v>
      </c>
      <c r="DG15" s="9">
        <v>0</v>
      </c>
      <c r="DH15" s="9">
        <v>0</v>
      </c>
      <c r="DI15" s="9">
        <v>0</v>
      </c>
      <c r="DJ15" s="9">
        <v>63.746000000000002</v>
      </c>
      <c r="DK15" s="9">
        <v>32.200000000000003</v>
      </c>
      <c r="DL15" s="9">
        <v>31.547000000000001</v>
      </c>
      <c r="DM15" s="9">
        <v>45.655000000000001</v>
      </c>
      <c r="DN15" s="9">
        <v>25.902999999999999</v>
      </c>
      <c r="DO15" s="9">
        <v>19.751999999999999</v>
      </c>
      <c r="DP15" s="9">
        <v>10.554</v>
      </c>
      <c r="DQ15" s="9">
        <v>6.2160000000000002</v>
      </c>
      <c r="DR15" s="9">
        <v>4.3380000000000001</v>
      </c>
      <c r="DS15" s="9">
        <v>3.2810000000000001</v>
      </c>
      <c r="DT15" s="9">
        <v>2.0950000000000002</v>
      </c>
      <c r="DU15" s="9">
        <v>1.1850000000000001</v>
      </c>
      <c r="DV15" s="9">
        <v>0.623</v>
      </c>
      <c r="DW15" s="9">
        <v>0.17499999999999999</v>
      </c>
      <c r="DX15" s="9">
        <v>0.44800000000000001</v>
      </c>
      <c r="DY15" s="9">
        <v>42.374000000000002</v>
      </c>
      <c r="DZ15" s="9">
        <v>23.806999999999999</v>
      </c>
      <c r="EA15" s="9">
        <v>18.567</v>
      </c>
      <c r="EB15" s="9">
        <v>4059.1849999999999</v>
      </c>
      <c r="EC15" s="9">
        <v>2157.6880000000001</v>
      </c>
      <c r="ED15" s="9">
        <v>1901.4970000000001</v>
      </c>
      <c r="EE15" s="9">
        <v>747.09400000000005</v>
      </c>
      <c r="EF15" s="9">
        <v>377.34399999999999</v>
      </c>
      <c r="EG15" s="9">
        <v>369.75</v>
      </c>
      <c r="EH15" s="9">
        <v>204.74100000000001</v>
      </c>
      <c r="EI15" s="9">
        <v>90.834000000000003</v>
      </c>
      <c r="EJ15" s="9">
        <v>113.907</v>
      </c>
      <c r="EK15" s="9">
        <v>221.364</v>
      </c>
      <c r="EL15" s="9">
        <v>123.654</v>
      </c>
      <c r="EM15" s="9">
        <v>97.71</v>
      </c>
      <c r="EN15" s="9">
        <v>320.98899999999998</v>
      </c>
      <c r="EO15" s="9">
        <v>162.85599999999999</v>
      </c>
      <c r="EP15" s="9">
        <v>158.13300000000001</v>
      </c>
      <c r="EQ15" s="9">
        <v>3312.09</v>
      </c>
      <c r="ER15" s="9">
        <v>1780.3430000000001</v>
      </c>
      <c r="ES15" s="9">
        <v>1531.7470000000001</v>
      </c>
      <c r="ET15" s="9">
        <v>1491.5809999999999</v>
      </c>
      <c r="EU15" s="9">
        <v>778.75400000000002</v>
      </c>
      <c r="EV15" s="9">
        <v>712.827</v>
      </c>
      <c r="EW15" s="9">
        <v>435.14600000000002</v>
      </c>
      <c r="EX15" s="9">
        <v>221.87899999999999</v>
      </c>
      <c r="EY15" s="9">
        <v>213.267</v>
      </c>
      <c r="EZ15" s="9">
        <v>447.86099999999999</v>
      </c>
      <c r="FA15" s="9">
        <v>236.93299999999999</v>
      </c>
      <c r="FB15" s="9">
        <v>210.92699999999999</v>
      </c>
      <c r="FC15" s="9">
        <v>608.57399999999996</v>
      </c>
      <c r="FD15" s="9">
        <v>319.94200000000001</v>
      </c>
      <c r="FE15" s="9">
        <v>288.63299999999998</v>
      </c>
      <c r="FF15" s="9">
        <v>1820.51</v>
      </c>
      <c r="FG15" s="9">
        <v>1001.5890000000001</v>
      </c>
      <c r="FH15" s="9">
        <v>818.92</v>
      </c>
      <c r="FI15" s="9">
        <v>700.42899999999997</v>
      </c>
      <c r="FJ15" s="9">
        <v>374.98700000000002</v>
      </c>
      <c r="FK15" s="9">
        <v>325.44299999999998</v>
      </c>
      <c r="FL15" s="9">
        <v>1120.08</v>
      </c>
      <c r="FM15" s="9">
        <v>626.60199999999998</v>
      </c>
      <c r="FN15" s="9">
        <v>493.47800000000001</v>
      </c>
      <c r="FO15" s="9">
        <v>692.46799999999996</v>
      </c>
      <c r="FP15" s="9">
        <v>370.97199999999998</v>
      </c>
      <c r="FQ15" s="9">
        <v>321.49599999999998</v>
      </c>
      <c r="FR15" s="9">
        <v>427.61200000000002</v>
      </c>
      <c r="FS15" s="9">
        <v>255.63</v>
      </c>
      <c r="FT15" s="9">
        <v>171.98099999999999</v>
      </c>
      <c r="FU15" s="9">
        <v>336.834</v>
      </c>
      <c r="FV15" s="9">
        <v>168.97800000000001</v>
      </c>
      <c r="FW15" s="9">
        <v>167.85599999999999</v>
      </c>
      <c r="FX15" s="9">
        <v>3722.35</v>
      </c>
      <c r="FY15" s="9">
        <v>1988.7090000000001</v>
      </c>
      <c r="FZ15" s="9">
        <v>1733.6410000000001</v>
      </c>
      <c r="GA15" s="9">
        <v>8.298</v>
      </c>
      <c r="GB15" s="9">
        <v>7.8310000000000004</v>
      </c>
      <c r="GC15" s="9">
        <v>8.8279999999999994</v>
      </c>
      <c r="GD15" s="9">
        <v>6435.5219999999999</v>
      </c>
      <c r="GE15" s="9">
        <v>3162.6970000000001</v>
      </c>
      <c r="GF15" s="9">
        <v>3272.826</v>
      </c>
      <c r="GG15" s="9">
        <v>979.16399999999999</v>
      </c>
      <c r="GH15" s="9">
        <v>480.15499999999997</v>
      </c>
      <c r="GI15" s="9">
        <v>499.00900000000001</v>
      </c>
      <c r="GJ15" s="9">
        <v>710.351</v>
      </c>
      <c r="GK15" s="9">
        <v>349.94299999999998</v>
      </c>
      <c r="GL15" s="9">
        <v>360.40800000000002</v>
      </c>
      <c r="GM15" s="9">
        <v>465.16399999999999</v>
      </c>
      <c r="GN15" s="9">
        <v>239.227</v>
      </c>
      <c r="GO15" s="9">
        <v>225.93799999999999</v>
      </c>
      <c r="GP15" s="9">
        <v>245.18600000000001</v>
      </c>
      <c r="GQ15" s="9">
        <v>110.71599999999999</v>
      </c>
      <c r="GR15" s="9">
        <v>134.471</v>
      </c>
      <c r="GS15" s="9">
        <v>93.926000000000002</v>
      </c>
      <c r="GT15" s="9">
        <v>36.487000000000002</v>
      </c>
      <c r="GU15" s="9">
        <v>57.44</v>
      </c>
      <c r="GV15" s="9">
        <v>80.316999999999993</v>
      </c>
      <c r="GW15" s="9">
        <v>48.292000000000002</v>
      </c>
      <c r="GX15" s="9">
        <v>32.024999999999999</v>
      </c>
      <c r="GY15" s="9">
        <v>188.49600000000001</v>
      </c>
      <c r="GZ15" s="9">
        <v>81.92</v>
      </c>
      <c r="HA15" s="9">
        <v>106.57599999999999</v>
      </c>
      <c r="HB15" s="9">
        <v>434.30099999999999</v>
      </c>
      <c r="HC15" s="9">
        <v>196.434</v>
      </c>
      <c r="HD15" s="9">
        <v>237.86699999999999</v>
      </c>
      <c r="HE15" s="9">
        <v>262.19200000000001</v>
      </c>
      <c r="HF15" s="9">
        <v>125.107</v>
      </c>
      <c r="HG15" s="9">
        <v>137.084</v>
      </c>
      <c r="HH15" s="9">
        <v>25.303000000000001</v>
      </c>
      <c r="HI15" s="9">
        <v>5.6509999999999998</v>
      </c>
      <c r="HJ15" s="9">
        <v>19.652000000000001</v>
      </c>
      <c r="HK15" s="9">
        <v>172.10900000000001</v>
      </c>
      <c r="HL15" s="9">
        <v>71.326999999999998</v>
      </c>
      <c r="HM15" s="9">
        <v>100.783</v>
      </c>
      <c r="HN15" s="9">
        <v>171.34700000000001</v>
      </c>
      <c r="HO15" s="9">
        <v>102.756</v>
      </c>
      <c r="HP15" s="9">
        <v>68.590999999999994</v>
      </c>
      <c r="HQ15" s="9">
        <v>81.028000000000006</v>
      </c>
      <c r="HR15" s="9">
        <v>53.433</v>
      </c>
      <c r="HS15" s="9">
        <v>27.596</v>
      </c>
      <c r="HT15" s="9">
        <v>74.643000000000001</v>
      </c>
      <c r="HU15" s="9">
        <v>43.871000000000002</v>
      </c>
      <c r="HV15" s="9">
        <v>30.771999999999998</v>
      </c>
      <c r="HW15" s="9">
        <v>15.032</v>
      </c>
      <c r="HX15" s="9">
        <v>6.5720000000000001</v>
      </c>
      <c r="HY15" s="9">
        <v>8.4600000000000009</v>
      </c>
      <c r="HZ15" s="9">
        <v>96.703999999999994</v>
      </c>
      <c r="IA15" s="9">
        <v>58.886000000000003</v>
      </c>
      <c r="IB15" s="9">
        <v>37.819000000000003</v>
      </c>
      <c r="IC15" s="9">
        <v>3333.49</v>
      </c>
      <c r="ID15" s="9">
        <v>1780.5440000000001</v>
      </c>
      <c r="IE15" s="9">
        <v>1552.9459999999999</v>
      </c>
      <c r="IF15" s="9">
        <v>668.05</v>
      </c>
      <c r="IG15" s="9">
        <v>343.14600000000002</v>
      </c>
      <c r="IH15" s="9">
        <v>324.904</v>
      </c>
      <c r="II15" s="9">
        <v>175.17699999999999</v>
      </c>
      <c r="IJ15" s="9">
        <v>94.088999999999999</v>
      </c>
      <c r="IK15" s="9">
        <v>81.087999999999994</v>
      </c>
      <c r="IL15" s="9">
        <v>177.48599999999999</v>
      </c>
      <c r="IM15" s="9">
        <v>86.879000000000005</v>
      </c>
      <c r="IN15" s="9">
        <v>90.606999999999999</v>
      </c>
      <c r="IO15" s="9">
        <v>315.38799999999998</v>
      </c>
      <c r="IP15" s="9">
        <v>162.179</v>
      </c>
      <c r="IQ15" s="9">
        <v>153.209</v>
      </c>
    </row>
    <row r="16" spans="1:251">
      <c r="A16" s="10">
        <v>43862</v>
      </c>
      <c r="B16" s="9">
        <v>132.16399999999999</v>
      </c>
      <c r="C16" s="9">
        <v>145.15600000000001</v>
      </c>
      <c r="D16" s="9">
        <v>78.387</v>
      </c>
      <c r="E16" s="9">
        <v>66.769000000000005</v>
      </c>
      <c r="F16" s="9">
        <v>13.9</v>
      </c>
      <c r="G16" s="9">
        <v>2.1779999999999999</v>
      </c>
      <c r="H16" s="9">
        <v>11.722</v>
      </c>
      <c r="I16" s="9">
        <v>107.301</v>
      </c>
      <c r="J16" s="9">
        <v>41.906999999999996</v>
      </c>
      <c r="K16" s="9">
        <v>65.394999999999996</v>
      </c>
      <c r="L16" s="9">
        <v>199.96100000000001</v>
      </c>
      <c r="M16" s="9">
        <v>113.152</v>
      </c>
      <c r="N16" s="9">
        <v>86.808999999999997</v>
      </c>
      <c r="O16" s="9">
        <v>89.858999999999995</v>
      </c>
      <c r="P16" s="9">
        <v>58.707999999999998</v>
      </c>
      <c r="Q16" s="9">
        <v>31.15</v>
      </c>
      <c r="R16" s="9">
        <v>73.435000000000002</v>
      </c>
      <c r="S16" s="9">
        <v>44.320999999999998</v>
      </c>
      <c r="T16" s="9">
        <v>29.114999999999998</v>
      </c>
      <c r="U16" s="9">
        <v>11.94</v>
      </c>
      <c r="V16" s="9">
        <v>5.931</v>
      </c>
      <c r="W16" s="9">
        <v>6.008</v>
      </c>
      <c r="X16" s="9">
        <v>126.52500000000001</v>
      </c>
      <c r="Y16" s="9">
        <v>68.831000000000003</v>
      </c>
      <c r="Z16" s="9">
        <v>57.694000000000003</v>
      </c>
      <c r="AA16" s="9">
        <v>593.38199999999995</v>
      </c>
      <c r="AB16" s="9">
        <v>350.66300000000001</v>
      </c>
      <c r="AC16" s="9">
        <v>242.71899999999999</v>
      </c>
      <c r="AD16" s="9">
        <v>23.134</v>
      </c>
      <c r="AE16" s="9">
        <v>12.906000000000001</v>
      </c>
      <c r="AF16" s="9">
        <v>10.228</v>
      </c>
      <c r="AG16" s="9">
        <v>7.077</v>
      </c>
      <c r="AH16" s="9">
        <v>4.5129999999999999</v>
      </c>
      <c r="AI16" s="9">
        <v>2.5640000000000001</v>
      </c>
      <c r="AJ16" s="9">
        <v>6.7430000000000003</v>
      </c>
      <c r="AK16" s="9">
        <v>3.27</v>
      </c>
      <c r="AL16" s="9">
        <v>3.4729999999999999</v>
      </c>
      <c r="AM16" s="9">
        <v>9.3140000000000001</v>
      </c>
      <c r="AN16" s="9">
        <v>5.1230000000000002</v>
      </c>
      <c r="AO16" s="9">
        <v>4.1909999999999998</v>
      </c>
      <c r="AP16" s="9">
        <v>570.24800000000005</v>
      </c>
      <c r="AQ16" s="9">
        <v>337.75700000000001</v>
      </c>
      <c r="AR16" s="9">
        <v>232.49100000000001</v>
      </c>
      <c r="AS16" s="9">
        <v>83.468999999999994</v>
      </c>
      <c r="AT16" s="9">
        <v>54.895000000000003</v>
      </c>
      <c r="AU16" s="9">
        <v>28.574999999999999</v>
      </c>
      <c r="AV16" s="9">
        <v>16.117000000000001</v>
      </c>
      <c r="AW16" s="9">
        <v>10.218</v>
      </c>
      <c r="AX16" s="9">
        <v>5.8979999999999997</v>
      </c>
      <c r="AY16" s="9">
        <v>18.617999999999999</v>
      </c>
      <c r="AZ16" s="9">
        <v>12.057</v>
      </c>
      <c r="BA16" s="9">
        <v>6.5620000000000003</v>
      </c>
      <c r="BB16" s="9">
        <v>48.734000000000002</v>
      </c>
      <c r="BC16" s="9">
        <v>32.619999999999997</v>
      </c>
      <c r="BD16" s="9">
        <v>16.114000000000001</v>
      </c>
      <c r="BE16" s="9">
        <v>486.779</v>
      </c>
      <c r="BF16" s="9">
        <v>282.86200000000002</v>
      </c>
      <c r="BG16" s="9">
        <v>203.917</v>
      </c>
      <c r="BH16" s="9">
        <v>90.320999999999998</v>
      </c>
      <c r="BI16" s="9">
        <v>55.915999999999997</v>
      </c>
      <c r="BJ16" s="9">
        <v>34.405999999999999</v>
      </c>
      <c r="BK16" s="9">
        <v>396.45800000000003</v>
      </c>
      <c r="BL16" s="9">
        <v>226.947</v>
      </c>
      <c r="BM16" s="9">
        <v>169.511</v>
      </c>
      <c r="BN16" s="9">
        <v>124.651</v>
      </c>
      <c r="BO16" s="9">
        <v>65.009</v>
      </c>
      <c r="BP16" s="9">
        <v>59.642000000000003</v>
      </c>
      <c r="BQ16" s="9">
        <v>271.80700000000002</v>
      </c>
      <c r="BR16" s="9">
        <v>161.93799999999999</v>
      </c>
      <c r="BS16" s="9">
        <v>109.869</v>
      </c>
      <c r="BT16" s="9">
        <v>5.37</v>
      </c>
      <c r="BU16" s="9">
        <v>2.8490000000000002</v>
      </c>
      <c r="BV16" s="9">
        <v>2.5209999999999999</v>
      </c>
      <c r="BW16" s="9">
        <v>588.01199999999994</v>
      </c>
      <c r="BX16" s="9">
        <v>347.81400000000002</v>
      </c>
      <c r="BY16" s="9">
        <v>240.19900000000001</v>
      </c>
      <c r="BZ16" s="9">
        <v>0.90500000000000003</v>
      </c>
      <c r="CA16" s="9">
        <v>0.81299999999999994</v>
      </c>
      <c r="CB16" s="9">
        <v>1.038</v>
      </c>
      <c r="CC16" s="9">
        <v>3985.7269999999999</v>
      </c>
      <c r="CD16" s="9">
        <v>1901.008</v>
      </c>
      <c r="CE16" s="9">
        <v>2084.7190000000001</v>
      </c>
      <c r="CF16" s="9">
        <v>164.49799999999999</v>
      </c>
      <c r="CG16" s="9">
        <v>93.504000000000005</v>
      </c>
      <c r="CH16" s="9">
        <v>70.994</v>
      </c>
      <c r="CI16" s="9">
        <v>55.918999999999997</v>
      </c>
      <c r="CJ16" s="9">
        <v>35.253</v>
      </c>
      <c r="CK16" s="9">
        <v>20.667000000000002</v>
      </c>
      <c r="CL16" s="9">
        <v>29.169</v>
      </c>
      <c r="CM16" s="9">
        <v>17.433</v>
      </c>
      <c r="CN16" s="9">
        <v>11.737</v>
      </c>
      <c r="CO16" s="9">
        <v>26.75</v>
      </c>
      <c r="CP16" s="9">
        <v>17.82</v>
      </c>
      <c r="CQ16" s="9">
        <v>8.93</v>
      </c>
      <c r="CR16" s="9">
        <v>4.3840000000000003</v>
      </c>
      <c r="CS16" s="9">
        <v>1.419</v>
      </c>
      <c r="CT16" s="9">
        <v>2.9649999999999999</v>
      </c>
      <c r="CU16" s="9">
        <v>5.8979999999999997</v>
      </c>
      <c r="CV16" s="9">
        <v>3.17</v>
      </c>
      <c r="CW16" s="9">
        <v>2.7280000000000002</v>
      </c>
      <c r="CX16" s="9">
        <v>102.681</v>
      </c>
      <c r="CY16" s="9">
        <v>55.081000000000003</v>
      </c>
      <c r="CZ16" s="9">
        <v>47.6</v>
      </c>
      <c r="DA16" s="9">
        <v>61.679000000000002</v>
      </c>
      <c r="DB16" s="9">
        <v>31.463000000000001</v>
      </c>
      <c r="DC16" s="9">
        <v>30.216000000000001</v>
      </c>
      <c r="DD16" s="9">
        <v>4.4619999999999997</v>
      </c>
      <c r="DE16" s="9">
        <v>1.9419999999999999</v>
      </c>
      <c r="DF16" s="9">
        <v>2.5209999999999999</v>
      </c>
      <c r="DG16" s="9">
        <v>0.63800000000000001</v>
      </c>
      <c r="DH16" s="9">
        <v>0</v>
      </c>
      <c r="DI16" s="9">
        <v>0.63800000000000001</v>
      </c>
      <c r="DJ16" s="9">
        <v>57.216000000000001</v>
      </c>
      <c r="DK16" s="9">
        <v>29.521000000000001</v>
      </c>
      <c r="DL16" s="9">
        <v>27.695</v>
      </c>
      <c r="DM16" s="9">
        <v>52.27</v>
      </c>
      <c r="DN16" s="9">
        <v>29.638000000000002</v>
      </c>
      <c r="DO16" s="9">
        <v>22.632000000000001</v>
      </c>
      <c r="DP16" s="9">
        <v>8.8170000000000002</v>
      </c>
      <c r="DQ16" s="9">
        <v>5.1189999999999998</v>
      </c>
      <c r="DR16" s="9">
        <v>3.698</v>
      </c>
      <c r="DS16" s="9">
        <v>0.90800000000000003</v>
      </c>
      <c r="DT16" s="9">
        <v>0.90800000000000003</v>
      </c>
      <c r="DU16" s="9">
        <v>0</v>
      </c>
      <c r="DV16" s="9">
        <v>0</v>
      </c>
      <c r="DW16" s="9">
        <v>0</v>
      </c>
      <c r="DX16" s="9">
        <v>0</v>
      </c>
      <c r="DY16" s="9">
        <v>51.362000000000002</v>
      </c>
      <c r="DZ16" s="9">
        <v>28.73</v>
      </c>
      <c r="EA16" s="9">
        <v>22.632000000000001</v>
      </c>
      <c r="EB16" s="9">
        <v>4085.3679999999999</v>
      </c>
      <c r="EC16" s="9">
        <v>2166.741</v>
      </c>
      <c r="ED16" s="9">
        <v>1918.627</v>
      </c>
      <c r="EE16" s="9">
        <v>726.14200000000005</v>
      </c>
      <c r="EF16" s="9">
        <v>357.52300000000002</v>
      </c>
      <c r="EG16" s="9">
        <v>368.61900000000003</v>
      </c>
      <c r="EH16" s="9">
        <v>172.59100000000001</v>
      </c>
      <c r="EI16" s="9">
        <v>82.216999999999999</v>
      </c>
      <c r="EJ16" s="9">
        <v>90.373000000000005</v>
      </c>
      <c r="EK16" s="9">
        <v>223.26900000000001</v>
      </c>
      <c r="EL16" s="9">
        <v>107.84099999999999</v>
      </c>
      <c r="EM16" s="9">
        <v>115.428</v>
      </c>
      <c r="EN16" s="9">
        <v>330.28300000000002</v>
      </c>
      <c r="EO16" s="9">
        <v>167.464</v>
      </c>
      <c r="EP16" s="9">
        <v>162.81800000000001</v>
      </c>
      <c r="EQ16" s="9">
        <v>3359.2260000000001</v>
      </c>
      <c r="ER16" s="9">
        <v>1809.2190000000001</v>
      </c>
      <c r="ES16" s="9">
        <v>1550.0070000000001</v>
      </c>
      <c r="ET16" s="9">
        <v>1556.4590000000001</v>
      </c>
      <c r="EU16" s="9">
        <v>809.15599999999995</v>
      </c>
      <c r="EV16" s="9">
        <v>747.303</v>
      </c>
      <c r="EW16" s="9">
        <v>426.65499999999997</v>
      </c>
      <c r="EX16" s="9">
        <v>210.721</v>
      </c>
      <c r="EY16" s="9">
        <v>215.934</v>
      </c>
      <c r="EZ16" s="9">
        <v>504.16800000000001</v>
      </c>
      <c r="FA16" s="9">
        <v>267.8</v>
      </c>
      <c r="FB16" s="9">
        <v>236.36799999999999</v>
      </c>
      <c r="FC16" s="9">
        <v>625.63599999999997</v>
      </c>
      <c r="FD16" s="9">
        <v>330.63499999999999</v>
      </c>
      <c r="FE16" s="9">
        <v>295.00099999999998</v>
      </c>
      <c r="FF16" s="9">
        <v>1802.7670000000001</v>
      </c>
      <c r="FG16" s="9">
        <v>1000.062</v>
      </c>
      <c r="FH16" s="9">
        <v>802.70500000000004</v>
      </c>
      <c r="FI16" s="9">
        <v>677.92700000000002</v>
      </c>
      <c r="FJ16" s="9">
        <v>366.06299999999999</v>
      </c>
      <c r="FK16" s="9">
        <v>311.86399999999998</v>
      </c>
      <c r="FL16" s="9">
        <v>1124.8399999999999</v>
      </c>
      <c r="FM16" s="9">
        <v>633.99900000000002</v>
      </c>
      <c r="FN16" s="9">
        <v>490.84100000000001</v>
      </c>
      <c r="FO16" s="9">
        <v>683.86800000000005</v>
      </c>
      <c r="FP16" s="9">
        <v>372.59899999999999</v>
      </c>
      <c r="FQ16" s="9">
        <v>311.26900000000001</v>
      </c>
      <c r="FR16" s="9">
        <v>440.97199999999998</v>
      </c>
      <c r="FS16" s="9">
        <v>261.39999999999998</v>
      </c>
      <c r="FT16" s="9">
        <v>179.571</v>
      </c>
      <c r="FU16" s="9">
        <v>318.43099999999998</v>
      </c>
      <c r="FV16" s="9">
        <v>164.76499999999999</v>
      </c>
      <c r="FW16" s="9">
        <v>153.666</v>
      </c>
      <c r="FX16" s="9">
        <v>3766.9369999999999</v>
      </c>
      <c r="FY16" s="9">
        <v>2001.9760000000001</v>
      </c>
      <c r="FZ16" s="9">
        <v>1764.96</v>
      </c>
      <c r="GA16" s="9">
        <v>7.7939999999999996</v>
      </c>
      <c r="GB16" s="9">
        <v>7.6040000000000001</v>
      </c>
      <c r="GC16" s="9">
        <v>8.0090000000000003</v>
      </c>
      <c r="GD16" s="9">
        <v>6505.2420000000002</v>
      </c>
      <c r="GE16" s="9">
        <v>3214.308</v>
      </c>
      <c r="GF16" s="9">
        <v>3290.9340000000002</v>
      </c>
      <c r="GG16" s="9">
        <v>970.99699999999996</v>
      </c>
      <c r="GH16" s="9">
        <v>495.35500000000002</v>
      </c>
      <c r="GI16" s="9">
        <v>475.642</v>
      </c>
      <c r="GJ16" s="9">
        <v>694.35900000000004</v>
      </c>
      <c r="GK16" s="9">
        <v>360.38499999999999</v>
      </c>
      <c r="GL16" s="9">
        <v>333.97399999999999</v>
      </c>
      <c r="GM16" s="9">
        <v>465.23899999999998</v>
      </c>
      <c r="GN16" s="9">
        <v>255.983</v>
      </c>
      <c r="GO16" s="9">
        <v>209.256</v>
      </c>
      <c r="GP16" s="9">
        <v>229.12</v>
      </c>
      <c r="GQ16" s="9">
        <v>104.402</v>
      </c>
      <c r="GR16" s="9">
        <v>124.718</v>
      </c>
      <c r="GS16" s="9">
        <v>95.712999999999994</v>
      </c>
      <c r="GT16" s="9">
        <v>37.645000000000003</v>
      </c>
      <c r="GU16" s="9">
        <v>58.067999999999998</v>
      </c>
      <c r="GV16" s="9">
        <v>84.182000000000002</v>
      </c>
      <c r="GW16" s="9">
        <v>48.863</v>
      </c>
      <c r="GX16" s="9">
        <v>35.319000000000003</v>
      </c>
      <c r="GY16" s="9">
        <v>192.45699999999999</v>
      </c>
      <c r="GZ16" s="9">
        <v>86.106999999999999</v>
      </c>
      <c r="HA16" s="9">
        <v>106.349</v>
      </c>
      <c r="HB16" s="9">
        <v>394.38200000000001</v>
      </c>
      <c r="HC16" s="9">
        <v>190.47200000000001</v>
      </c>
      <c r="HD16" s="9">
        <v>203.91</v>
      </c>
      <c r="HE16" s="9">
        <v>241.018</v>
      </c>
      <c r="HF16" s="9">
        <v>124.893</v>
      </c>
      <c r="HG16" s="9">
        <v>116.125</v>
      </c>
      <c r="HH16" s="9">
        <v>26.681999999999999</v>
      </c>
      <c r="HI16" s="9">
        <v>9.0830000000000002</v>
      </c>
      <c r="HJ16" s="9">
        <v>17.599</v>
      </c>
      <c r="HK16" s="9">
        <v>153.364</v>
      </c>
      <c r="HL16" s="9">
        <v>65.578999999999994</v>
      </c>
      <c r="HM16" s="9">
        <v>87.784999999999997</v>
      </c>
      <c r="HN16" s="9">
        <v>200.68700000000001</v>
      </c>
      <c r="HO16" s="9">
        <v>109.26300000000001</v>
      </c>
      <c r="HP16" s="9">
        <v>91.424000000000007</v>
      </c>
      <c r="HQ16" s="9">
        <v>81.756</v>
      </c>
      <c r="HR16" s="9">
        <v>51.536000000000001</v>
      </c>
      <c r="HS16" s="9">
        <v>30.22</v>
      </c>
      <c r="HT16" s="9">
        <v>77.412999999999997</v>
      </c>
      <c r="HU16" s="9">
        <v>39.872</v>
      </c>
      <c r="HV16" s="9">
        <v>37.540999999999997</v>
      </c>
      <c r="HW16" s="9">
        <v>16.452000000000002</v>
      </c>
      <c r="HX16" s="9">
        <v>5.4909999999999997</v>
      </c>
      <c r="HY16" s="9">
        <v>10.961</v>
      </c>
      <c r="HZ16" s="9">
        <v>123.274</v>
      </c>
      <c r="IA16" s="9">
        <v>69.391999999999996</v>
      </c>
      <c r="IB16" s="9">
        <v>53.883000000000003</v>
      </c>
      <c r="IC16" s="9">
        <v>3395.201</v>
      </c>
      <c r="ID16" s="9">
        <v>1793.691</v>
      </c>
      <c r="IE16" s="9">
        <v>1601.509</v>
      </c>
      <c r="IF16" s="9">
        <v>662.45100000000002</v>
      </c>
      <c r="IG16" s="9">
        <v>343.62</v>
      </c>
      <c r="IH16" s="9">
        <v>318.83100000000002</v>
      </c>
      <c r="II16" s="9">
        <v>176.22</v>
      </c>
      <c r="IJ16" s="9">
        <v>89.492000000000004</v>
      </c>
      <c r="IK16" s="9">
        <v>86.727999999999994</v>
      </c>
      <c r="IL16" s="9">
        <v>187.65899999999999</v>
      </c>
      <c r="IM16" s="9">
        <v>100.447</v>
      </c>
      <c r="IN16" s="9">
        <v>87.212000000000003</v>
      </c>
      <c r="IO16" s="9">
        <v>298.57100000000003</v>
      </c>
      <c r="IP16" s="9">
        <v>153.68100000000001</v>
      </c>
      <c r="IQ16" s="9">
        <v>144.88999999999999</v>
      </c>
    </row>
    <row r="17" spans="1:251">
      <c r="A17" s="10">
        <v>44228</v>
      </c>
      <c r="B17" s="9">
        <v>129.155</v>
      </c>
      <c r="C17" s="9">
        <v>140.52699999999999</v>
      </c>
      <c r="D17" s="9">
        <v>71.447000000000003</v>
      </c>
      <c r="E17" s="9">
        <v>69.08</v>
      </c>
      <c r="F17" s="9">
        <v>11.393000000000001</v>
      </c>
      <c r="G17" s="9">
        <v>6.5389999999999997</v>
      </c>
      <c r="H17" s="9">
        <v>4.8540000000000001</v>
      </c>
      <c r="I17" s="9">
        <v>96.798000000000002</v>
      </c>
      <c r="J17" s="9">
        <v>36.722999999999999</v>
      </c>
      <c r="K17" s="9">
        <v>60.075000000000003</v>
      </c>
      <c r="L17" s="9">
        <v>215.27099999999999</v>
      </c>
      <c r="M17" s="9">
        <v>110.389</v>
      </c>
      <c r="N17" s="9">
        <v>104.88200000000001</v>
      </c>
      <c r="O17" s="9">
        <v>117.31699999999999</v>
      </c>
      <c r="P17" s="9">
        <v>61.045999999999999</v>
      </c>
      <c r="Q17" s="9">
        <v>56.271000000000001</v>
      </c>
      <c r="R17" s="9">
        <v>82.617000000000004</v>
      </c>
      <c r="S17" s="9">
        <v>43.207000000000001</v>
      </c>
      <c r="T17" s="9">
        <v>39.409999999999997</v>
      </c>
      <c r="U17" s="9">
        <v>11.378</v>
      </c>
      <c r="V17" s="9">
        <v>4.9080000000000004</v>
      </c>
      <c r="W17" s="9">
        <v>6.47</v>
      </c>
      <c r="X17" s="9">
        <v>132.65299999999999</v>
      </c>
      <c r="Y17" s="9">
        <v>67.182000000000002</v>
      </c>
      <c r="Z17" s="9">
        <v>65.471000000000004</v>
      </c>
      <c r="AA17" s="9">
        <v>651.42200000000003</v>
      </c>
      <c r="AB17" s="9">
        <v>395.75299999999999</v>
      </c>
      <c r="AC17" s="9">
        <v>255.66900000000001</v>
      </c>
      <c r="AD17" s="9">
        <v>21.707999999999998</v>
      </c>
      <c r="AE17" s="9">
        <v>13.641999999999999</v>
      </c>
      <c r="AF17" s="9">
        <v>8.0660000000000007</v>
      </c>
      <c r="AG17" s="9">
        <v>4.6120000000000001</v>
      </c>
      <c r="AH17" s="9">
        <v>3.4870000000000001</v>
      </c>
      <c r="AI17" s="9">
        <v>1.1240000000000001</v>
      </c>
      <c r="AJ17" s="9">
        <v>7.7060000000000004</v>
      </c>
      <c r="AK17" s="9">
        <v>5.343</v>
      </c>
      <c r="AL17" s="9">
        <v>2.363</v>
      </c>
      <c r="AM17" s="9">
        <v>9.39</v>
      </c>
      <c r="AN17" s="9">
        <v>4.8120000000000003</v>
      </c>
      <c r="AO17" s="9">
        <v>4.5789999999999997</v>
      </c>
      <c r="AP17" s="9">
        <v>629.71400000000006</v>
      </c>
      <c r="AQ17" s="9">
        <v>382.11099999999999</v>
      </c>
      <c r="AR17" s="9">
        <v>247.60300000000001</v>
      </c>
      <c r="AS17" s="9">
        <v>78.721000000000004</v>
      </c>
      <c r="AT17" s="9">
        <v>49.938000000000002</v>
      </c>
      <c r="AU17" s="9">
        <v>28.783000000000001</v>
      </c>
      <c r="AV17" s="9">
        <v>13.817</v>
      </c>
      <c r="AW17" s="9">
        <v>9.4039999999999999</v>
      </c>
      <c r="AX17" s="9">
        <v>4.4130000000000003</v>
      </c>
      <c r="AY17" s="9">
        <v>29.266999999999999</v>
      </c>
      <c r="AZ17" s="9">
        <v>19.364999999999998</v>
      </c>
      <c r="BA17" s="9">
        <v>9.9009999999999998</v>
      </c>
      <c r="BB17" s="9">
        <v>35.637999999999998</v>
      </c>
      <c r="BC17" s="9">
        <v>21.169</v>
      </c>
      <c r="BD17" s="9">
        <v>14.468999999999999</v>
      </c>
      <c r="BE17" s="9">
        <v>550.99300000000005</v>
      </c>
      <c r="BF17" s="9">
        <v>332.173</v>
      </c>
      <c r="BG17" s="9">
        <v>218.82</v>
      </c>
      <c r="BH17" s="9">
        <v>94.117000000000004</v>
      </c>
      <c r="BI17" s="9">
        <v>57.332999999999998</v>
      </c>
      <c r="BJ17" s="9">
        <v>36.783999999999999</v>
      </c>
      <c r="BK17" s="9">
        <v>456.87599999999998</v>
      </c>
      <c r="BL17" s="9">
        <v>274.83999999999997</v>
      </c>
      <c r="BM17" s="9">
        <v>182.036</v>
      </c>
      <c r="BN17" s="9">
        <v>141.07400000000001</v>
      </c>
      <c r="BO17" s="9">
        <v>82.852000000000004</v>
      </c>
      <c r="BP17" s="9">
        <v>58.220999999999997</v>
      </c>
      <c r="BQ17" s="9">
        <v>315.803</v>
      </c>
      <c r="BR17" s="9">
        <v>191.988</v>
      </c>
      <c r="BS17" s="9">
        <v>123.815</v>
      </c>
      <c r="BT17" s="9">
        <v>5.6619999999999999</v>
      </c>
      <c r="BU17" s="9">
        <v>3.8149999999999999</v>
      </c>
      <c r="BV17" s="9">
        <v>1.847</v>
      </c>
      <c r="BW17" s="9">
        <v>645.76</v>
      </c>
      <c r="BX17" s="9">
        <v>391.93799999999999</v>
      </c>
      <c r="BY17" s="9">
        <v>253.822</v>
      </c>
      <c r="BZ17" s="9">
        <v>0.86899999999999999</v>
      </c>
      <c r="CA17" s="9">
        <v>0.96399999999999997</v>
      </c>
      <c r="CB17" s="9">
        <v>0.72199999999999998</v>
      </c>
      <c r="CC17" s="9">
        <v>4195.2809999999999</v>
      </c>
      <c r="CD17" s="9">
        <v>1973.8520000000001</v>
      </c>
      <c r="CE17" s="9">
        <v>2221.4290000000001</v>
      </c>
      <c r="CF17" s="9">
        <v>154.071</v>
      </c>
      <c r="CG17" s="9">
        <v>93.545000000000002</v>
      </c>
      <c r="CH17" s="9">
        <v>60.524999999999999</v>
      </c>
      <c r="CI17" s="9">
        <v>64.385000000000005</v>
      </c>
      <c r="CJ17" s="9">
        <v>41.259</v>
      </c>
      <c r="CK17" s="9">
        <v>23.126000000000001</v>
      </c>
      <c r="CL17" s="9">
        <v>30.463000000000001</v>
      </c>
      <c r="CM17" s="9">
        <v>18.811</v>
      </c>
      <c r="CN17" s="9">
        <v>11.651999999999999</v>
      </c>
      <c r="CO17" s="9">
        <v>33.921999999999997</v>
      </c>
      <c r="CP17" s="9">
        <v>22.448</v>
      </c>
      <c r="CQ17" s="9">
        <v>11.474</v>
      </c>
      <c r="CR17" s="9">
        <v>7.6890000000000001</v>
      </c>
      <c r="CS17" s="9">
        <v>4.3899999999999997</v>
      </c>
      <c r="CT17" s="9">
        <v>3.2989999999999999</v>
      </c>
      <c r="CU17" s="9">
        <v>7.3019999999999996</v>
      </c>
      <c r="CV17" s="9">
        <v>3.87</v>
      </c>
      <c r="CW17" s="9">
        <v>3.431</v>
      </c>
      <c r="CX17" s="9">
        <v>82.384</v>
      </c>
      <c r="CY17" s="9">
        <v>48.415999999999997</v>
      </c>
      <c r="CZ17" s="9">
        <v>33.968000000000004</v>
      </c>
      <c r="DA17" s="9">
        <v>59.411999999999999</v>
      </c>
      <c r="DB17" s="9">
        <v>34.965000000000003</v>
      </c>
      <c r="DC17" s="9">
        <v>24.446999999999999</v>
      </c>
      <c r="DD17" s="9">
        <v>2.7650000000000001</v>
      </c>
      <c r="DE17" s="9">
        <v>2.1139999999999999</v>
      </c>
      <c r="DF17" s="9">
        <v>0.65100000000000002</v>
      </c>
      <c r="DG17" s="9">
        <v>0</v>
      </c>
      <c r="DH17" s="9">
        <v>0</v>
      </c>
      <c r="DI17" s="9">
        <v>0</v>
      </c>
      <c r="DJ17" s="9">
        <v>56.648000000000003</v>
      </c>
      <c r="DK17" s="9">
        <v>32.851999999999997</v>
      </c>
      <c r="DL17" s="9">
        <v>23.795999999999999</v>
      </c>
      <c r="DM17" s="9">
        <v>35.935000000000002</v>
      </c>
      <c r="DN17" s="9">
        <v>21.135999999999999</v>
      </c>
      <c r="DO17" s="9">
        <v>14.798999999999999</v>
      </c>
      <c r="DP17" s="9">
        <v>11.055999999999999</v>
      </c>
      <c r="DQ17" s="9">
        <v>6.6319999999999997</v>
      </c>
      <c r="DR17" s="9">
        <v>4.423</v>
      </c>
      <c r="DS17" s="9">
        <v>2.8969999999999998</v>
      </c>
      <c r="DT17" s="9">
        <v>1.702</v>
      </c>
      <c r="DU17" s="9">
        <v>1.196</v>
      </c>
      <c r="DV17" s="9">
        <v>0</v>
      </c>
      <c r="DW17" s="9">
        <v>0</v>
      </c>
      <c r="DX17" s="9">
        <v>0</v>
      </c>
      <c r="DY17" s="9">
        <v>33.037999999999997</v>
      </c>
      <c r="DZ17" s="9">
        <v>19.434999999999999</v>
      </c>
      <c r="EA17" s="9">
        <v>13.603</v>
      </c>
      <c r="EB17" s="9">
        <v>4069.9789999999998</v>
      </c>
      <c r="EC17" s="9">
        <v>2143.4090000000001</v>
      </c>
      <c r="ED17" s="9">
        <v>1926.57</v>
      </c>
      <c r="EE17" s="9">
        <v>696.995</v>
      </c>
      <c r="EF17" s="9">
        <v>358.72300000000001</v>
      </c>
      <c r="EG17" s="9">
        <v>338.27199999999999</v>
      </c>
      <c r="EH17" s="9">
        <v>202.56100000000001</v>
      </c>
      <c r="EI17" s="9">
        <v>97.78</v>
      </c>
      <c r="EJ17" s="9">
        <v>104.78100000000001</v>
      </c>
      <c r="EK17" s="9">
        <v>235.56800000000001</v>
      </c>
      <c r="EL17" s="9">
        <v>117.815</v>
      </c>
      <c r="EM17" s="9">
        <v>117.752</v>
      </c>
      <c r="EN17" s="9">
        <v>258.86599999999999</v>
      </c>
      <c r="EO17" s="9">
        <v>143.12700000000001</v>
      </c>
      <c r="EP17" s="9">
        <v>115.739</v>
      </c>
      <c r="EQ17" s="9">
        <v>3372.9839999999999</v>
      </c>
      <c r="ER17" s="9">
        <v>1784.6859999999999</v>
      </c>
      <c r="ES17" s="9">
        <v>1588.298</v>
      </c>
      <c r="ET17" s="9">
        <v>1469.327</v>
      </c>
      <c r="EU17" s="9">
        <v>752.00599999999997</v>
      </c>
      <c r="EV17" s="9">
        <v>717.32100000000003</v>
      </c>
      <c r="EW17" s="9">
        <v>390.32100000000003</v>
      </c>
      <c r="EX17" s="9">
        <v>204.773</v>
      </c>
      <c r="EY17" s="9">
        <v>185.548</v>
      </c>
      <c r="EZ17" s="9">
        <v>448.84100000000001</v>
      </c>
      <c r="FA17" s="9">
        <v>218.398</v>
      </c>
      <c r="FB17" s="9">
        <v>230.44300000000001</v>
      </c>
      <c r="FC17" s="9">
        <v>630.16399999999999</v>
      </c>
      <c r="FD17" s="9">
        <v>328.83600000000001</v>
      </c>
      <c r="FE17" s="9">
        <v>301.32900000000001</v>
      </c>
      <c r="FF17" s="9">
        <v>1903.6579999999999</v>
      </c>
      <c r="FG17" s="9">
        <v>1032.68</v>
      </c>
      <c r="FH17" s="9">
        <v>870.97799999999995</v>
      </c>
      <c r="FI17" s="9">
        <v>730.27300000000002</v>
      </c>
      <c r="FJ17" s="9">
        <v>384.41500000000002</v>
      </c>
      <c r="FK17" s="9">
        <v>345.858</v>
      </c>
      <c r="FL17" s="9">
        <v>1173.385</v>
      </c>
      <c r="FM17" s="9">
        <v>648.26599999999996</v>
      </c>
      <c r="FN17" s="9">
        <v>525.11900000000003</v>
      </c>
      <c r="FO17" s="9">
        <v>696.58699999999999</v>
      </c>
      <c r="FP17" s="9">
        <v>359.947</v>
      </c>
      <c r="FQ17" s="9">
        <v>336.64</v>
      </c>
      <c r="FR17" s="9">
        <v>476.798</v>
      </c>
      <c r="FS17" s="9">
        <v>288.31799999999998</v>
      </c>
      <c r="FT17" s="9">
        <v>188.48</v>
      </c>
      <c r="FU17" s="9">
        <v>280.67700000000002</v>
      </c>
      <c r="FV17" s="9">
        <v>153.12899999999999</v>
      </c>
      <c r="FW17" s="9">
        <v>127.548</v>
      </c>
      <c r="FX17" s="9">
        <v>3789.3020000000001</v>
      </c>
      <c r="FY17" s="9">
        <v>1990.28</v>
      </c>
      <c r="FZ17" s="9">
        <v>1799.0219999999999</v>
      </c>
      <c r="GA17" s="9">
        <v>6.8959999999999999</v>
      </c>
      <c r="GB17" s="9">
        <v>7.1440000000000001</v>
      </c>
      <c r="GC17" s="9">
        <v>6.62</v>
      </c>
      <c r="GD17" s="9">
        <v>6500.8980000000001</v>
      </c>
      <c r="GE17" s="9">
        <v>3195.7379999999998</v>
      </c>
      <c r="GF17" s="9">
        <v>3305.16</v>
      </c>
      <c r="GG17" s="9">
        <v>927.28599999999994</v>
      </c>
      <c r="GH17" s="9">
        <v>451.483</v>
      </c>
      <c r="GI17" s="9">
        <v>475.803</v>
      </c>
      <c r="GJ17" s="9">
        <v>681.62599999999998</v>
      </c>
      <c r="GK17" s="9">
        <v>343.68900000000002</v>
      </c>
      <c r="GL17" s="9">
        <v>337.93700000000001</v>
      </c>
      <c r="GM17" s="9">
        <v>431.15600000000001</v>
      </c>
      <c r="GN17" s="9">
        <v>231.54900000000001</v>
      </c>
      <c r="GO17" s="9">
        <v>199.607</v>
      </c>
      <c r="GP17" s="9">
        <v>250.47</v>
      </c>
      <c r="GQ17" s="9">
        <v>112.14</v>
      </c>
      <c r="GR17" s="9">
        <v>138.33000000000001</v>
      </c>
      <c r="GS17" s="9">
        <v>73.158000000000001</v>
      </c>
      <c r="GT17" s="9">
        <v>34.576000000000001</v>
      </c>
      <c r="GU17" s="9">
        <v>38.582000000000001</v>
      </c>
      <c r="GV17" s="9">
        <v>79.561999999999998</v>
      </c>
      <c r="GW17" s="9">
        <v>46.707000000000001</v>
      </c>
      <c r="GX17" s="9">
        <v>32.856000000000002</v>
      </c>
      <c r="GY17" s="9">
        <v>166.09800000000001</v>
      </c>
      <c r="GZ17" s="9">
        <v>61.087000000000003</v>
      </c>
      <c r="HA17" s="9">
        <v>105.011</v>
      </c>
      <c r="HB17" s="9">
        <v>320.702</v>
      </c>
      <c r="HC17" s="9">
        <v>148.83099999999999</v>
      </c>
      <c r="HD17" s="9">
        <v>171.87100000000001</v>
      </c>
      <c r="HE17" s="9">
        <v>190.14</v>
      </c>
      <c r="HF17" s="9">
        <v>100.761</v>
      </c>
      <c r="HG17" s="9">
        <v>89.38</v>
      </c>
      <c r="HH17" s="9">
        <v>16.617000000000001</v>
      </c>
      <c r="HI17" s="9">
        <v>9.5060000000000002</v>
      </c>
      <c r="HJ17" s="9">
        <v>7.1109999999999998</v>
      </c>
      <c r="HK17" s="9">
        <v>130.56200000000001</v>
      </c>
      <c r="HL17" s="9">
        <v>48.07</v>
      </c>
      <c r="HM17" s="9">
        <v>82.491</v>
      </c>
      <c r="HN17" s="9">
        <v>205.63499999999999</v>
      </c>
      <c r="HO17" s="9">
        <v>112.092</v>
      </c>
      <c r="HP17" s="9">
        <v>93.543000000000006</v>
      </c>
      <c r="HQ17" s="9">
        <v>107.88500000000001</v>
      </c>
      <c r="HR17" s="9">
        <v>61.575000000000003</v>
      </c>
      <c r="HS17" s="9">
        <v>46.311</v>
      </c>
      <c r="HT17" s="9">
        <v>90.536000000000001</v>
      </c>
      <c r="HU17" s="9">
        <v>52.368000000000002</v>
      </c>
      <c r="HV17" s="9">
        <v>38.167999999999999</v>
      </c>
      <c r="HW17" s="9">
        <v>20.077000000000002</v>
      </c>
      <c r="HX17" s="9">
        <v>10.151999999999999</v>
      </c>
      <c r="HY17" s="9">
        <v>9.9250000000000007</v>
      </c>
      <c r="HZ17" s="9">
        <v>115.098</v>
      </c>
      <c r="IA17" s="9">
        <v>59.722999999999999</v>
      </c>
      <c r="IB17" s="9">
        <v>55.375</v>
      </c>
      <c r="IC17" s="9">
        <v>3342.7179999999998</v>
      </c>
      <c r="ID17" s="9">
        <v>1768.2729999999999</v>
      </c>
      <c r="IE17" s="9">
        <v>1574.4459999999999</v>
      </c>
      <c r="IF17" s="9">
        <v>551.08699999999999</v>
      </c>
      <c r="IG17" s="9">
        <v>269.04500000000002</v>
      </c>
      <c r="IH17" s="9">
        <v>282.041</v>
      </c>
      <c r="II17" s="9">
        <v>166.71799999999999</v>
      </c>
      <c r="IJ17" s="9">
        <v>75.594999999999999</v>
      </c>
      <c r="IK17" s="9">
        <v>91.123000000000005</v>
      </c>
      <c r="IL17" s="9">
        <v>182.386</v>
      </c>
      <c r="IM17" s="9">
        <v>79.576999999999998</v>
      </c>
      <c r="IN17" s="9">
        <v>102.809</v>
      </c>
      <c r="IO17" s="9">
        <v>201.983</v>
      </c>
      <c r="IP17" s="9">
        <v>113.874</v>
      </c>
      <c r="IQ17" s="9">
        <v>88.108999999999995</v>
      </c>
    </row>
    <row r="18" spans="1:251">
      <c r="A18" s="10">
        <v>44593</v>
      </c>
      <c r="B18" s="9">
        <v>185.999</v>
      </c>
      <c r="C18" s="9">
        <v>219.22300000000001</v>
      </c>
      <c r="D18" s="9">
        <v>106.93300000000001</v>
      </c>
      <c r="E18" s="9">
        <v>112.29</v>
      </c>
      <c r="F18" s="9">
        <v>15.51</v>
      </c>
      <c r="G18" s="9">
        <v>3.0310000000000001</v>
      </c>
      <c r="H18" s="9">
        <v>12.478999999999999</v>
      </c>
      <c r="I18" s="9">
        <v>126.261</v>
      </c>
      <c r="J18" s="9">
        <v>52.551000000000002</v>
      </c>
      <c r="K18" s="9">
        <v>73.709999999999994</v>
      </c>
      <c r="L18" s="9">
        <v>161.96100000000001</v>
      </c>
      <c r="M18" s="9">
        <v>84.358999999999995</v>
      </c>
      <c r="N18" s="9">
        <v>77.602999999999994</v>
      </c>
      <c r="O18" s="9">
        <v>71.700999999999993</v>
      </c>
      <c r="P18" s="9">
        <v>36.767000000000003</v>
      </c>
      <c r="Q18" s="9">
        <v>34.933999999999997</v>
      </c>
      <c r="R18" s="9">
        <v>69.290999999999997</v>
      </c>
      <c r="S18" s="9">
        <v>39.585999999999999</v>
      </c>
      <c r="T18" s="9">
        <v>29.704999999999998</v>
      </c>
      <c r="U18" s="9">
        <v>5.22</v>
      </c>
      <c r="V18" s="9">
        <v>3.4049999999999998</v>
      </c>
      <c r="W18" s="9">
        <v>1.8149999999999999</v>
      </c>
      <c r="X18" s="9">
        <v>92.67</v>
      </c>
      <c r="Y18" s="9">
        <v>44.771999999999998</v>
      </c>
      <c r="Z18" s="9">
        <v>47.898000000000003</v>
      </c>
      <c r="AA18" s="9">
        <v>638.90899999999999</v>
      </c>
      <c r="AB18" s="9">
        <v>384.05700000000002</v>
      </c>
      <c r="AC18" s="9">
        <v>254.852</v>
      </c>
      <c r="AD18" s="9">
        <v>28.561</v>
      </c>
      <c r="AE18" s="9">
        <v>13.891999999999999</v>
      </c>
      <c r="AF18" s="9">
        <v>14.67</v>
      </c>
      <c r="AG18" s="9">
        <v>8.9339999999999993</v>
      </c>
      <c r="AH18" s="9">
        <v>3.4169999999999998</v>
      </c>
      <c r="AI18" s="9">
        <v>5.5170000000000003</v>
      </c>
      <c r="AJ18" s="9">
        <v>5.5190000000000001</v>
      </c>
      <c r="AK18" s="9">
        <v>4.3520000000000003</v>
      </c>
      <c r="AL18" s="9">
        <v>1.1679999999999999</v>
      </c>
      <c r="AM18" s="9">
        <v>14.108000000000001</v>
      </c>
      <c r="AN18" s="9">
        <v>6.1230000000000002</v>
      </c>
      <c r="AO18" s="9">
        <v>7.9850000000000003</v>
      </c>
      <c r="AP18" s="9">
        <v>610.34799999999996</v>
      </c>
      <c r="AQ18" s="9">
        <v>370.16500000000002</v>
      </c>
      <c r="AR18" s="9">
        <v>240.18299999999999</v>
      </c>
      <c r="AS18" s="9">
        <v>86.567999999999998</v>
      </c>
      <c r="AT18" s="9">
        <v>55.234000000000002</v>
      </c>
      <c r="AU18" s="9">
        <v>31.332999999999998</v>
      </c>
      <c r="AV18" s="9">
        <v>16.797999999999998</v>
      </c>
      <c r="AW18" s="9">
        <v>12.257999999999999</v>
      </c>
      <c r="AX18" s="9">
        <v>4.54</v>
      </c>
      <c r="AY18" s="9">
        <v>23.716000000000001</v>
      </c>
      <c r="AZ18" s="9">
        <v>14.223000000000001</v>
      </c>
      <c r="BA18" s="9">
        <v>9.4920000000000009</v>
      </c>
      <c r="BB18" s="9">
        <v>46.054000000000002</v>
      </c>
      <c r="BC18" s="9">
        <v>28.753</v>
      </c>
      <c r="BD18" s="9">
        <v>17.300999999999998</v>
      </c>
      <c r="BE18" s="9">
        <v>523.78</v>
      </c>
      <c r="BF18" s="9">
        <v>314.93099999999998</v>
      </c>
      <c r="BG18" s="9">
        <v>208.84899999999999</v>
      </c>
      <c r="BH18" s="9">
        <v>85.79</v>
      </c>
      <c r="BI18" s="9">
        <v>51.106999999999999</v>
      </c>
      <c r="BJ18" s="9">
        <v>34.683</v>
      </c>
      <c r="BK18" s="9">
        <v>437.99</v>
      </c>
      <c r="BL18" s="9">
        <v>263.82299999999998</v>
      </c>
      <c r="BM18" s="9">
        <v>174.166</v>
      </c>
      <c r="BN18" s="9">
        <v>132.202</v>
      </c>
      <c r="BO18" s="9">
        <v>71.908000000000001</v>
      </c>
      <c r="BP18" s="9">
        <v>60.292999999999999</v>
      </c>
      <c r="BQ18" s="9">
        <v>305.78800000000001</v>
      </c>
      <c r="BR18" s="9">
        <v>191.91499999999999</v>
      </c>
      <c r="BS18" s="9">
        <v>113.873</v>
      </c>
      <c r="BT18" s="9">
        <v>9.6199999999999992</v>
      </c>
      <c r="BU18" s="9">
        <v>3.117</v>
      </c>
      <c r="BV18" s="9">
        <v>6.5030000000000001</v>
      </c>
      <c r="BW18" s="9">
        <v>629.28899999999999</v>
      </c>
      <c r="BX18" s="9">
        <v>380.94</v>
      </c>
      <c r="BY18" s="9">
        <v>248.35</v>
      </c>
      <c r="BZ18" s="9">
        <v>1.506</v>
      </c>
      <c r="CA18" s="9">
        <v>0.81200000000000006</v>
      </c>
      <c r="CB18" s="9">
        <v>2.552</v>
      </c>
      <c r="CC18" s="9">
        <v>4291.7330000000002</v>
      </c>
      <c r="CD18" s="9">
        <v>2021.2239999999999</v>
      </c>
      <c r="CE18" s="9">
        <v>2270.509</v>
      </c>
      <c r="CF18" s="9">
        <v>173.06200000000001</v>
      </c>
      <c r="CG18" s="9">
        <v>95.248000000000005</v>
      </c>
      <c r="CH18" s="9">
        <v>77.813999999999993</v>
      </c>
      <c r="CI18" s="9">
        <v>60.732999999999997</v>
      </c>
      <c r="CJ18" s="9">
        <v>37.97</v>
      </c>
      <c r="CK18" s="9">
        <v>22.763000000000002</v>
      </c>
      <c r="CL18" s="9">
        <v>35.417999999999999</v>
      </c>
      <c r="CM18" s="9">
        <v>20.536000000000001</v>
      </c>
      <c r="CN18" s="9">
        <v>14.882</v>
      </c>
      <c r="CO18" s="9">
        <v>25.315000000000001</v>
      </c>
      <c r="CP18" s="9">
        <v>17.433</v>
      </c>
      <c r="CQ18" s="9">
        <v>7.8810000000000002</v>
      </c>
      <c r="CR18" s="9">
        <v>1.3420000000000001</v>
      </c>
      <c r="CS18" s="9">
        <v>0.16400000000000001</v>
      </c>
      <c r="CT18" s="9">
        <v>1.1779999999999999</v>
      </c>
      <c r="CU18" s="9">
        <v>6.8259999999999996</v>
      </c>
      <c r="CV18" s="9">
        <v>4.9809999999999999</v>
      </c>
      <c r="CW18" s="9">
        <v>1.8440000000000001</v>
      </c>
      <c r="CX18" s="9">
        <v>105.503</v>
      </c>
      <c r="CY18" s="9">
        <v>52.296999999999997</v>
      </c>
      <c r="CZ18" s="9">
        <v>53.207000000000001</v>
      </c>
      <c r="DA18" s="9">
        <v>86.531999999999996</v>
      </c>
      <c r="DB18" s="9">
        <v>40.11</v>
      </c>
      <c r="DC18" s="9">
        <v>46.421999999999997</v>
      </c>
      <c r="DD18" s="9">
        <v>7.4429999999999996</v>
      </c>
      <c r="DE18" s="9">
        <v>3.069</v>
      </c>
      <c r="DF18" s="9">
        <v>4.3739999999999997</v>
      </c>
      <c r="DG18" s="9">
        <v>0.40500000000000003</v>
      </c>
      <c r="DH18" s="9">
        <v>9.0999999999999998E-2</v>
      </c>
      <c r="DI18" s="9">
        <v>0.313</v>
      </c>
      <c r="DJ18" s="9">
        <v>79.088999999999999</v>
      </c>
      <c r="DK18" s="9">
        <v>37.040999999999997</v>
      </c>
      <c r="DL18" s="9">
        <v>42.048000000000002</v>
      </c>
      <c r="DM18" s="9">
        <v>35.417000000000002</v>
      </c>
      <c r="DN18" s="9">
        <v>20.285</v>
      </c>
      <c r="DO18" s="9">
        <v>15.132</v>
      </c>
      <c r="DP18" s="9">
        <v>7.1079999999999997</v>
      </c>
      <c r="DQ18" s="9">
        <v>3.278</v>
      </c>
      <c r="DR18" s="9">
        <v>3.8290000000000002</v>
      </c>
      <c r="DS18" s="9">
        <v>2.177</v>
      </c>
      <c r="DT18" s="9">
        <v>4.9000000000000002E-2</v>
      </c>
      <c r="DU18" s="9">
        <v>2.1280000000000001</v>
      </c>
      <c r="DV18" s="9">
        <v>0.46400000000000002</v>
      </c>
      <c r="DW18" s="9">
        <v>0</v>
      </c>
      <c r="DX18" s="9">
        <v>0.46400000000000002</v>
      </c>
      <c r="DY18" s="9">
        <v>33.24</v>
      </c>
      <c r="DZ18" s="9">
        <v>20.236999999999998</v>
      </c>
      <c r="EA18" s="9">
        <v>13.003</v>
      </c>
      <c r="EB18" s="9">
        <v>4139.0129999999999</v>
      </c>
      <c r="EC18" s="9">
        <v>2173.7109999999998</v>
      </c>
      <c r="ED18" s="9">
        <v>1965.3009999999999</v>
      </c>
      <c r="EE18" s="9">
        <v>802.59100000000001</v>
      </c>
      <c r="EF18" s="9">
        <v>404.11799999999999</v>
      </c>
      <c r="EG18" s="9">
        <v>398.47300000000001</v>
      </c>
      <c r="EH18" s="9">
        <v>214.065</v>
      </c>
      <c r="EI18" s="9">
        <v>111.898</v>
      </c>
      <c r="EJ18" s="9">
        <v>102.167</v>
      </c>
      <c r="EK18" s="9">
        <v>219.613</v>
      </c>
      <c r="EL18" s="9">
        <v>104.373</v>
      </c>
      <c r="EM18" s="9">
        <v>115.239</v>
      </c>
      <c r="EN18" s="9">
        <v>368.91399999999999</v>
      </c>
      <c r="EO18" s="9">
        <v>187.84700000000001</v>
      </c>
      <c r="EP18" s="9">
        <v>181.06700000000001</v>
      </c>
      <c r="EQ18" s="9">
        <v>3336.4209999999998</v>
      </c>
      <c r="ER18" s="9">
        <v>1769.5930000000001</v>
      </c>
      <c r="ES18" s="9">
        <v>1566.828</v>
      </c>
      <c r="ET18" s="9">
        <v>1463.5429999999999</v>
      </c>
      <c r="EU18" s="9">
        <v>747.7</v>
      </c>
      <c r="EV18" s="9">
        <v>715.84299999999996</v>
      </c>
      <c r="EW18" s="9">
        <v>394.995</v>
      </c>
      <c r="EX18" s="9">
        <v>206.54</v>
      </c>
      <c r="EY18" s="9">
        <v>188.45500000000001</v>
      </c>
      <c r="EZ18" s="9">
        <v>444.745</v>
      </c>
      <c r="FA18" s="9">
        <v>221.93799999999999</v>
      </c>
      <c r="FB18" s="9">
        <v>222.80699999999999</v>
      </c>
      <c r="FC18" s="9">
        <v>623.803</v>
      </c>
      <c r="FD18" s="9">
        <v>319.22199999999998</v>
      </c>
      <c r="FE18" s="9">
        <v>304.58100000000002</v>
      </c>
      <c r="FF18" s="9">
        <v>1872.8779999999999</v>
      </c>
      <c r="FG18" s="9">
        <v>1021.893</v>
      </c>
      <c r="FH18" s="9">
        <v>850.98500000000001</v>
      </c>
      <c r="FI18" s="9">
        <v>740.43100000000004</v>
      </c>
      <c r="FJ18" s="9">
        <v>396.45100000000002</v>
      </c>
      <c r="FK18" s="9">
        <v>343.98</v>
      </c>
      <c r="FL18" s="9">
        <v>1132.4469999999999</v>
      </c>
      <c r="FM18" s="9">
        <v>625.44200000000001</v>
      </c>
      <c r="FN18" s="9">
        <v>507.00400000000002</v>
      </c>
      <c r="FO18" s="9">
        <v>658.95299999999997</v>
      </c>
      <c r="FP18" s="9">
        <v>348.88299999999998</v>
      </c>
      <c r="FQ18" s="9">
        <v>310.07</v>
      </c>
      <c r="FR18" s="9">
        <v>473.49400000000003</v>
      </c>
      <c r="FS18" s="9">
        <v>276.55900000000003</v>
      </c>
      <c r="FT18" s="9">
        <v>196.935</v>
      </c>
      <c r="FU18" s="9">
        <v>341.11700000000002</v>
      </c>
      <c r="FV18" s="9">
        <v>172.23599999999999</v>
      </c>
      <c r="FW18" s="9">
        <v>168.881</v>
      </c>
      <c r="FX18" s="9">
        <v>3797.8960000000002</v>
      </c>
      <c r="FY18" s="9">
        <v>2001.4749999999999</v>
      </c>
      <c r="FZ18" s="9">
        <v>1796.421</v>
      </c>
      <c r="GA18" s="9">
        <v>8.2420000000000009</v>
      </c>
      <c r="GB18" s="9">
        <v>7.9240000000000004</v>
      </c>
      <c r="GC18" s="9">
        <v>8.593</v>
      </c>
      <c r="GD18" s="9">
        <v>6546.1719999999996</v>
      </c>
      <c r="GE18" s="9">
        <v>3227.7139999999999</v>
      </c>
      <c r="GF18" s="9">
        <v>3318.4580000000001</v>
      </c>
      <c r="GG18" s="9">
        <v>1021.3630000000001</v>
      </c>
      <c r="GH18" s="9">
        <v>492.54300000000001</v>
      </c>
      <c r="GI18" s="9">
        <v>528.82000000000005</v>
      </c>
      <c r="GJ18" s="9">
        <v>765.255</v>
      </c>
      <c r="GK18" s="9">
        <v>376.88900000000001</v>
      </c>
      <c r="GL18" s="9">
        <v>388.36599999999999</v>
      </c>
      <c r="GM18" s="9">
        <v>514.399</v>
      </c>
      <c r="GN18" s="9">
        <v>253.434</v>
      </c>
      <c r="GO18" s="9">
        <v>260.96600000000001</v>
      </c>
      <c r="GP18" s="9">
        <v>250.85599999999999</v>
      </c>
      <c r="GQ18" s="9">
        <v>123.455</v>
      </c>
      <c r="GR18" s="9">
        <v>127.4</v>
      </c>
      <c r="GS18" s="9">
        <v>73.63</v>
      </c>
      <c r="GT18" s="9">
        <v>32.023000000000003</v>
      </c>
      <c r="GU18" s="9">
        <v>41.606999999999999</v>
      </c>
      <c r="GV18" s="9">
        <v>58.072000000000003</v>
      </c>
      <c r="GW18" s="9">
        <v>31.361000000000001</v>
      </c>
      <c r="GX18" s="9">
        <v>26.712</v>
      </c>
      <c r="GY18" s="9">
        <v>198.036</v>
      </c>
      <c r="GZ18" s="9">
        <v>84.293000000000006</v>
      </c>
      <c r="HA18" s="9">
        <v>113.74299999999999</v>
      </c>
      <c r="HB18" s="9">
        <v>435.28100000000001</v>
      </c>
      <c r="HC18" s="9">
        <v>198.88499999999999</v>
      </c>
      <c r="HD18" s="9">
        <v>236.39599999999999</v>
      </c>
      <c r="HE18" s="9">
        <v>274.82299999999998</v>
      </c>
      <c r="HF18" s="9">
        <v>133.03200000000001</v>
      </c>
      <c r="HG18" s="9">
        <v>141.79</v>
      </c>
      <c r="HH18" s="9">
        <v>20.062999999999999</v>
      </c>
      <c r="HI18" s="9">
        <v>9.2460000000000004</v>
      </c>
      <c r="HJ18" s="9">
        <v>10.818</v>
      </c>
      <c r="HK18" s="9">
        <v>160.458</v>
      </c>
      <c r="HL18" s="9">
        <v>65.852000000000004</v>
      </c>
      <c r="HM18" s="9">
        <v>94.605999999999995</v>
      </c>
      <c r="HN18" s="9">
        <v>161.94499999999999</v>
      </c>
      <c r="HO18" s="9">
        <v>89.004999999999995</v>
      </c>
      <c r="HP18" s="9">
        <v>72.938999999999993</v>
      </c>
      <c r="HQ18" s="9">
        <v>69.721999999999994</v>
      </c>
      <c r="HR18" s="9">
        <v>33.593000000000004</v>
      </c>
      <c r="HS18" s="9">
        <v>36.128</v>
      </c>
      <c r="HT18" s="9">
        <v>66.293999999999997</v>
      </c>
      <c r="HU18" s="9">
        <v>39.204000000000001</v>
      </c>
      <c r="HV18" s="9">
        <v>27.091000000000001</v>
      </c>
      <c r="HW18" s="9">
        <v>8.85</v>
      </c>
      <c r="HX18" s="9">
        <v>4.8520000000000003</v>
      </c>
      <c r="HY18" s="9">
        <v>3.9990000000000001</v>
      </c>
      <c r="HZ18" s="9">
        <v>95.65</v>
      </c>
      <c r="IA18" s="9">
        <v>49.802</v>
      </c>
      <c r="IB18" s="9">
        <v>45.848999999999997</v>
      </c>
      <c r="IC18" s="9">
        <v>3454.4769999999999</v>
      </c>
      <c r="ID18" s="9">
        <v>1822.6179999999999</v>
      </c>
      <c r="IE18" s="9">
        <v>1631.8589999999999</v>
      </c>
      <c r="IF18" s="9">
        <v>773.32799999999997</v>
      </c>
      <c r="IG18" s="9">
        <v>383.33600000000001</v>
      </c>
      <c r="IH18" s="9">
        <v>389.99200000000002</v>
      </c>
      <c r="II18" s="9">
        <v>202.58600000000001</v>
      </c>
      <c r="IJ18" s="9">
        <v>105.312</v>
      </c>
      <c r="IK18" s="9">
        <v>97.274000000000001</v>
      </c>
      <c r="IL18" s="9">
        <v>231.71799999999999</v>
      </c>
      <c r="IM18" s="9">
        <v>108.717</v>
      </c>
      <c r="IN18" s="9">
        <v>123</v>
      </c>
      <c r="IO18" s="9">
        <v>339.024</v>
      </c>
      <c r="IP18" s="9">
        <v>169.30699999999999</v>
      </c>
      <c r="IQ18" s="9">
        <v>169.71799999999999</v>
      </c>
    </row>
    <row r="19" spans="1:251">
      <c r="A19" s="10">
        <v>44958</v>
      </c>
      <c r="B19" s="9">
        <v>196.012</v>
      </c>
      <c r="C19" s="9">
        <v>222.94800000000001</v>
      </c>
      <c r="D19" s="9">
        <v>116.212</v>
      </c>
      <c r="E19" s="9">
        <v>106.736</v>
      </c>
      <c r="F19" s="9">
        <v>12.028</v>
      </c>
      <c r="G19" s="9">
        <v>2.8130000000000002</v>
      </c>
      <c r="H19" s="9">
        <v>9.2159999999999993</v>
      </c>
      <c r="I19" s="9">
        <v>158.30099999999999</v>
      </c>
      <c r="J19" s="9">
        <v>69.025000000000006</v>
      </c>
      <c r="K19" s="9">
        <v>89.275999999999996</v>
      </c>
      <c r="L19" s="9">
        <v>161.75800000000001</v>
      </c>
      <c r="M19" s="9">
        <v>86.875</v>
      </c>
      <c r="N19" s="9">
        <v>74.882999999999996</v>
      </c>
      <c r="O19" s="9">
        <v>55.167999999999999</v>
      </c>
      <c r="P19" s="9">
        <v>31.922999999999998</v>
      </c>
      <c r="Q19" s="9">
        <v>23.245999999999999</v>
      </c>
      <c r="R19" s="9">
        <v>56.53</v>
      </c>
      <c r="S19" s="9">
        <v>28.192</v>
      </c>
      <c r="T19" s="9">
        <v>28.338000000000001</v>
      </c>
      <c r="U19" s="9">
        <v>8.3059999999999992</v>
      </c>
      <c r="V19" s="9">
        <v>1.131</v>
      </c>
      <c r="W19" s="9">
        <v>7.1749999999999998</v>
      </c>
      <c r="X19" s="9">
        <v>105.22799999999999</v>
      </c>
      <c r="Y19" s="9">
        <v>58.682000000000002</v>
      </c>
      <c r="Z19" s="9">
        <v>46.545000000000002</v>
      </c>
      <c r="AA19" s="9">
        <v>673.23</v>
      </c>
      <c r="AB19" s="9">
        <v>406.55700000000002</v>
      </c>
      <c r="AC19" s="9">
        <v>266.673</v>
      </c>
      <c r="AD19" s="9">
        <v>51.731000000000002</v>
      </c>
      <c r="AE19" s="9">
        <v>31.341999999999999</v>
      </c>
      <c r="AF19" s="9">
        <v>20.388999999999999</v>
      </c>
      <c r="AG19" s="9">
        <v>13.016</v>
      </c>
      <c r="AH19" s="9">
        <v>8.5570000000000004</v>
      </c>
      <c r="AI19" s="9">
        <v>4.4589999999999996</v>
      </c>
      <c r="AJ19" s="9">
        <v>13.743</v>
      </c>
      <c r="AK19" s="9">
        <v>6.5960000000000001</v>
      </c>
      <c r="AL19" s="9">
        <v>7.1470000000000002</v>
      </c>
      <c r="AM19" s="9">
        <v>24.972000000000001</v>
      </c>
      <c r="AN19" s="9">
        <v>16.187999999999999</v>
      </c>
      <c r="AO19" s="9">
        <v>8.7840000000000007</v>
      </c>
      <c r="AP19" s="9">
        <v>621.49900000000002</v>
      </c>
      <c r="AQ19" s="9">
        <v>375.21499999999997</v>
      </c>
      <c r="AR19" s="9">
        <v>246.28399999999999</v>
      </c>
      <c r="AS19" s="9">
        <v>95.846000000000004</v>
      </c>
      <c r="AT19" s="9">
        <v>58.439</v>
      </c>
      <c r="AU19" s="9">
        <v>37.406999999999996</v>
      </c>
      <c r="AV19" s="9">
        <v>23.484000000000002</v>
      </c>
      <c r="AW19" s="9">
        <v>15.923999999999999</v>
      </c>
      <c r="AX19" s="9">
        <v>7.5609999999999999</v>
      </c>
      <c r="AY19" s="9">
        <v>24.81</v>
      </c>
      <c r="AZ19" s="9">
        <v>14.106999999999999</v>
      </c>
      <c r="BA19" s="9">
        <v>10.702999999999999</v>
      </c>
      <c r="BB19" s="9">
        <v>47.552</v>
      </c>
      <c r="BC19" s="9">
        <v>28.408000000000001</v>
      </c>
      <c r="BD19" s="9">
        <v>19.143999999999998</v>
      </c>
      <c r="BE19" s="9">
        <v>525.65300000000002</v>
      </c>
      <c r="BF19" s="9">
        <v>316.77600000000001</v>
      </c>
      <c r="BG19" s="9">
        <v>208.87700000000001</v>
      </c>
      <c r="BH19" s="9">
        <v>99.159000000000006</v>
      </c>
      <c r="BI19" s="9">
        <v>58.405999999999999</v>
      </c>
      <c r="BJ19" s="9">
        <v>40.753999999999998</v>
      </c>
      <c r="BK19" s="9">
        <v>426.49400000000003</v>
      </c>
      <c r="BL19" s="9">
        <v>258.37099999999998</v>
      </c>
      <c r="BM19" s="9">
        <v>168.12299999999999</v>
      </c>
      <c r="BN19" s="9">
        <v>140.43100000000001</v>
      </c>
      <c r="BO19" s="9">
        <v>76.171000000000006</v>
      </c>
      <c r="BP19" s="9">
        <v>64.260000000000005</v>
      </c>
      <c r="BQ19" s="9">
        <v>286.06299999999999</v>
      </c>
      <c r="BR19" s="9">
        <v>182.2</v>
      </c>
      <c r="BS19" s="9">
        <v>103.863</v>
      </c>
      <c r="BT19" s="9">
        <v>14.432</v>
      </c>
      <c r="BU19" s="9">
        <v>8.6029999999999998</v>
      </c>
      <c r="BV19" s="9">
        <v>5.8280000000000003</v>
      </c>
      <c r="BW19" s="9">
        <v>658.798</v>
      </c>
      <c r="BX19" s="9">
        <v>397.95299999999997</v>
      </c>
      <c r="BY19" s="9">
        <v>260.84500000000003</v>
      </c>
      <c r="BZ19" s="9">
        <v>2.1440000000000001</v>
      </c>
      <c r="CA19" s="9">
        <v>2.1160000000000001</v>
      </c>
      <c r="CB19" s="9">
        <v>2.1859999999999999</v>
      </c>
      <c r="CC19" s="9">
        <v>4397.5780000000004</v>
      </c>
      <c r="CD19" s="9">
        <v>2089.6570000000002</v>
      </c>
      <c r="CE19" s="9">
        <v>2307.92</v>
      </c>
      <c r="CF19" s="9">
        <v>234.48</v>
      </c>
      <c r="CG19" s="9">
        <v>131.226</v>
      </c>
      <c r="CH19" s="9">
        <v>103.254</v>
      </c>
      <c r="CI19" s="9">
        <v>93.016999999999996</v>
      </c>
      <c r="CJ19" s="9">
        <v>55.347999999999999</v>
      </c>
      <c r="CK19" s="9">
        <v>37.668999999999997</v>
      </c>
      <c r="CL19" s="9">
        <v>57.811999999999998</v>
      </c>
      <c r="CM19" s="9">
        <v>35.36</v>
      </c>
      <c r="CN19" s="9">
        <v>22.452000000000002</v>
      </c>
      <c r="CO19" s="9">
        <v>35.204000000000001</v>
      </c>
      <c r="CP19" s="9">
        <v>19.988</v>
      </c>
      <c r="CQ19" s="9">
        <v>15.217000000000001</v>
      </c>
      <c r="CR19" s="9">
        <v>7.2169999999999996</v>
      </c>
      <c r="CS19" s="9">
        <v>4.3730000000000002</v>
      </c>
      <c r="CT19" s="9">
        <v>2.8439999999999999</v>
      </c>
      <c r="CU19" s="9">
        <v>5.72</v>
      </c>
      <c r="CV19" s="9">
        <v>3.1539999999999999</v>
      </c>
      <c r="CW19" s="9">
        <v>2.5659999999999998</v>
      </c>
      <c r="CX19" s="9">
        <v>135.74299999999999</v>
      </c>
      <c r="CY19" s="9">
        <v>72.724000000000004</v>
      </c>
      <c r="CZ19" s="9">
        <v>63.018999999999998</v>
      </c>
      <c r="DA19" s="9">
        <v>99.385000000000005</v>
      </c>
      <c r="DB19" s="9">
        <v>57.534999999999997</v>
      </c>
      <c r="DC19" s="9">
        <v>41.85</v>
      </c>
      <c r="DD19" s="9">
        <v>10.137</v>
      </c>
      <c r="DE19" s="9">
        <v>6.4139999999999997</v>
      </c>
      <c r="DF19" s="9">
        <v>3.7229999999999999</v>
      </c>
      <c r="DG19" s="9">
        <v>1.3879999999999999</v>
      </c>
      <c r="DH19" s="9">
        <v>0.624</v>
      </c>
      <c r="DI19" s="9">
        <v>0.76400000000000001</v>
      </c>
      <c r="DJ19" s="9">
        <v>89.248000000000005</v>
      </c>
      <c r="DK19" s="9">
        <v>51.121000000000002</v>
      </c>
      <c r="DL19" s="9">
        <v>38.128</v>
      </c>
      <c r="DM19" s="9">
        <v>56.51</v>
      </c>
      <c r="DN19" s="9">
        <v>26.946999999999999</v>
      </c>
      <c r="DO19" s="9">
        <v>29.562999999999999</v>
      </c>
      <c r="DP19" s="9">
        <v>12.055999999999999</v>
      </c>
      <c r="DQ19" s="9">
        <v>6.5890000000000004</v>
      </c>
      <c r="DR19" s="9">
        <v>5.4669999999999996</v>
      </c>
      <c r="DS19" s="9">
        <v>4.2949999999999999</v>
      </c>
      <c r="DT19" s="9">
        <v>2.1890000000000001</v>
      </c>
      <c r="DU19" s="9">
        <v>2.1059999999999999</v>
      </c>
      <c r="DV19" s="9">
        <v>0.71399999999999997</v>
      </c>
      <c r="DW19" s="9">
        <v>0.71399999999999997</v>
      </c>
      <c r="DX19" s="9">
        <v>0</v>
      </c>
      <c r="DY19" s="9">
        <v>52.215000000000003</v>
      </c>
      <c r="DZ19" s="9">
        <v>24.757999999999999</v>
      </c>
      <c r="EA19" s="9">
        <v>27.457000000000001</v>
      </c>
      <c r="EB19" s="9">
        <v>4339.4629999999997</v>
      </c>
      <c r="EC19" s="9">
        <v>2272.7530000000002</v>
      </c>
      <c r="ED19" s="9">
        <v>2066.71</v>
      </c>
      <c r="EE19" s="9">
        <v>873.94500000000005</v>
      </c>
      <c r="EF19" s="9">
        <v>432.85</v>
      </c>
      <c r="EG19" s="9">
        <v>441.09500000000003</v>
      </c>
      <c r="EH19" s="9">
        <v>190.04499999999999</v>
      </c>
      <c r="EI19" s="9">
        <v>103.334</v>
      </c>
      <c r="EJ19" s="9">
        <v>86.710999999999999</v>
      </c>
      <c r="EK19" s="9">
        <v>259.78699999999998</v>
      </c>
      <c r="EL19" s="9">
        <v>126.39400000000001</v>
      </c>
      <c r="EM19" s="9">
        <v>133.393</v>
      </c>
      <c r="EN19" s="9">
        <v>424.113</v>
      </c>
      <c r="EO19" s="9">
        <v>203.12200000000001</v>
      </c>
      <c r="EP19" s="9">
        <v>220.99100000000001</v>
      </c>
      <c r="EQ19" s="9">
        <v>3465.518</v>
      </c>
      <c r="ER19" s="9">
        <v>1839.902</v>
      </c>
      <c r="ES19" s="9">
        <v>1625.615</v>
      </c>
      <c r="ET19" s="9">
        <v>1497.088</v>
      </c>
      <c r="EU19" s="9">
        <v>736.84299999999996</v>
      </c>
      <c r="EV19" s="9">
        <v>760.245</v>
      </c>
      <c r="EW19" s="9">
        <v>436.38</v>
      </c>
      <c r="EX19" s="9">
        <v>207.72800000000001</v>
      </c>
      <c r="EY19" s="9">
        <v>228.65199999999999</v>
      </c>
      <c r="EZ19" s="9">
        <v>469.42899999999997</v>
      </c>
      <c r="FA19" s="9">
        <v>231.392</v>
      </c>
      <c r="FB19" s="9">
        <v>238.03700000000001</v>
      </c>
      <c r="FC19" s="9">
        <v>591.279</v>
      </c>
      <c r="FD19" s="9">
        <v>297.72300000000001</v>
      </c>
      <c r="FE19" s="9">
        <v>293.55599999999998</v>
      </c>
      <c r="FF19" s="9">
        <v>1968.43</v>
      </c>
      <c r="FG19" s="9">
        <v>1103.059</v>
      </c>
      <c r="FH19" s="9">
        <v>865.37099999999998</v>
      </c>
      <c r="FI19" s="9">
        <v>809.26300000000003</v>
      </c>
      <c r="FJ19" s="9">
        <v>445.82400000000001</v>
      </c>
      <c r="FK19" s="9">
        <v>363.43900000000002</v>
      </c>
      <c r="FL19" s="9">
        <v>1159.1669999999999</v>
      </c>
      <c r="FM19" s="9">
        <v>657.23500000000001</v>
      </c>
      <c r="FN19" s="9">
        <v>501.93200000000002</v>
      </c>
      <c r="FO19" s="9">
        <v>684.08199999999999</v>
      </c>
      <c r="FP19" s="9">
        <v>379.56200000000001</v>
      </c>
      <c r="FQ19" s="9">
        <v>304.51900000000001</v>
      </c>
      <c r="FR19" s="9">
        <v>475.08499999999998</v>
      </c>
      <c r="FS19" s="9">
        <v>277.673</v>
      </c>
      <c r="FT19" s="9">
        <v>197.41300000000001</v>
      </c>
      <c r="FU19" s="9">
        <v>396.37</v>
      </c>
      <c r="FV19" s="9">
        <v>207.77799999999999</v>
      </c>
      <c r="FW19" s="9">
        <v>188.59200000000001</v>
      </c>
      <c r="FX19" s="9">
        <v>3943.0929999999998</v>
      </c>
      <c r="FY19" s="9">
        <v>2064.9749999999999</v>
      </c>
      <c r="FZ19" s="9">
        <v>1878.1189999999999</v>
      </c>
      <c r="GA19" s="9">
        <v>9.1340000000000003</v>
      </c>
      <c r="GB19" s="9">
        <v>9.1419999999999995</v>
      </c>
      <c r="GC19" s="9">
        <v>9.125</v>
      </c>
      <c r="GD19" s="9">
        <v>6670.201</v>
      </c>
      <c r="GE19" s="9">
        <v>3297.7130000000002</v>
      </c>
      <c r="GF19" s="9">
        <v>3372.4879999999998</v>
      </c>
      <c r="GG19" s="9">
        <v>1119.5550000000001</v>
      </c>
      <c r="GH19" s="9">
        <v>545.28700000000003</v>
      </c>
      <c r="GI19" s="9">
        <v>574.26800000000003</v>
      </c>
      <c r="GJ19" s="9">
        <v>836.20299999999997</v>
      </c>
      <c r="GK19" s="9">
        <v>407.44900000000001</v>
      </c>
      <c r="GL19" s="9">
        <v>428.75400000000002</v>
      </c>
      <c r="GM19" s="9">
        <v>554.44799999999998</v>
      </c>
      <c r="GN19" s="9">
        <v>289.17700000000002</v>
      </c>
      <c r="GO19" s="9">
        <v>265.27199999999999</v>
      </c>
      <c r="GP19" s="9">
        <v>281.755</v>
      </c>
      <c r="GQ19" s="9">
        <v>118.27200000000001</v>
      </c>
      <c r="GR19" s="9">
        <v>163.483</v>
      </c>
      <c r="GS19" s="9">
        <v>71.762</v>
      </c>
      <c r="GT19" s="9">
        <v>28.812999999999999</v>
      </c>
      <c r="GU19" s="9">
        <v>42.948999999999998</v>
      </c>
      <c r="GV19" s="9">
        <v>66.926000000000002</v>
      </c>
      <c r="GW19" s="9">
        <v>37.226999999999997</v>
      </c>
      <c r="GX19" s="9">
        <v>29.699000000000002</v>
      </c>
      <c r="GY19" s="9">
        <v>216.42599999999999</v>
      </c>
      <c r="GZ19" s="9">
        <v>100.611</v>
      </c>
      <c r="HA19" s="9">
        <v>115.815</v>
      </c>
      <c r="HB19" s="9">
        <v>521.08500000000004</v>
      </c>
      <c r="HC19" s="9">
        <v>258.791</v>
      </c>
      <c r="HD19" s="9">
        <v>262.29300000000001</v>
      </c>
      <c r="HE19" s="9">
        <v>334.851</v>
      </c>
      <c r="HF19" s="9">
        <v>173.929</v>
      </c>
      <c r="HG19" s="9">
        <v>160.92099999999999</v>
      </c>
      <c r="HH19" s="9">
        <v>20.818000000000001</v>
      </c>
      <c r="HI19" s="9">
        <v>6.375</v>
      </c>
      <c r="HJ19" s="9">
        <v>14.443</v>
      </c>
      <c r="HK19" s="9">
        <v>186.23400000000001</v>
      </c>
      <c r="HL19" s="9">
        <v>84.861999999999995</v>
      </c>
      <c r="HM19" s="9">
        <v>101.372</v>
      </c>
      <c r="HN19" s="9">
        <v>158.637</v>
      </c>
      <c r="HO19" s="9">
        <v>86.825000000000003</v>
      </c>
      <c r="HP19" s="9">
        <v>71.811999999999998</v>
      </c>
      <c r="HQ19" s="9">
        <v>58.92</v>
      </c>
      <c r="HR19" s="9">
        <v>36.183</v>
      </c>
      <c r="HS19" s="9">
        <v>22.736999999999998</v>
      </c>
      <c r="HT19" s="9">
        <v>61.518999999999998</v>
      </c>
      <c r="HU19" s="9">
        <v>33.847999999999999</v>
      </c>
      <c r="HV19" s="9">
        <v>27.670999999999999</v>
      </c>
      <c r="HW19" s="9">
        <v>11.351000000000001</v>
      </c>
      <c r="HX19" s="9">
        <v>5.8289999999999997</v>
      </c>
      <c r="HY19" s="9">
        <v>5.5209999999999999</v>
      </c>
      <c r="HZ19" s="9">
        <v>97.117999999999995</v>
      </c>
      <c r="IA19" s="9">
        <v>52.975999999999999</v>
      </c>
      <c r="IB19" s="9">
        <v>44.142000000000003</v>
      </c>
      <c r="IC19" s="9">
        <v>3555.107</v>
      </c>
      <c r="ID19" s="9">
        <v>1872.84</v>
      </c>
      <c r="IE19" s="9">
        <v>1682.2670000000001</v>
      </c>
      <c r="IF19" s="9">
        <v>773.52300000000002</v>
      </c>
      <c r="IG19" s="9">
        <v>394.815</v>
      </c>
      <c r="IH19" s="9">
        <v>378.70800000000003</v>
      </c>
      <c r="II19" s="9">
        <v>179.39400000000001</v>
      </c>
      <c r="IJ19" s="9">
        <v>98.456999999999994</v>
      </c>
      <c r="IK19" s="9">
        <v>80.936999999999998</v>
      </c>
      <c r="IL19" s="9">
        <v>220.357</v>
      </c>
      <c r="IM19" s="9">
        <v>108.72199999999999</v>
      </c>
      <c r="IN19" s="9">
        <v>111.636</v>
      </c>
      <c r="IO19" s="9">
        <v>373.77199999999999</v>
      </c>
      <c r="IP19" s="9">
        <v>187.637</v>
      </c>
      <c r="IQ19" s="9">
        <v>186.13499999999999</v>
      </c>
    </row>
  </sheetData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1514</v>
      </c>
      <c r="C1" s="3" t="s">
        <v>1515</v>
      </c>
      <c r="D1" s="3" t="s">
        <v>1516</v>
      </c>
      <c r="E1" s="3" t="s">
        <v>1517</v>
      </c>
      <c r="F1" s="3" t="s">
        <v>1518</v>
      </c>
      <c r="G1" s="3" t="s">
        <v>1519</v>
      </c>
      <c r="H1" s="3" t="s">
        <v>1520</v>
      </c>
      <c r="I1" s="3" t="s">
        <v>1521</v>
      </c>
      <c r="J1" s="3" t="s">
        <v>1522</v>
      </c>
      <c r="K1" s="3" t="s">
        <v>1523</v>
      </c>
      <c r="L1" s="3" t="s">
        <v>1524</v>
      </c>
      <c r="M1" s="3" t="s">
        <v>1525</v>
      </c>
      <c r="N1" s="3" t="s">
        <v>1526</v>
      </c>
      <c r="O1" s="3" t="s">
        <v>1527</v>
      </c>
      <c r="P1" s="3" t="s">
        <v>1528</v>
      </c>
      <c r="Q1" s="3" t="s">
        <v>1529</v>
      </c>
      <c r="R1" s="3" t="s">
        <v>1530</v>
      </c>
      <c r="S1" s="3" t="s">
        <v>1531</v>
      </c>
      <c r="T1" s="3" t="s">
        <v>1532</v>
      </c>
      <c r="U1" s="3" t="s">
        <v>1533</v>
      </c>
      <c r="V1" s="3" t="s">
        <v>1534</v>
      </c>
      <c r="W1" s="3" t="s">
        <v>1535</v>
      </c>
      <c r="X1" s="3" t="s">
        <v>1536</v>
      </c>
      <c r="Y1" s="3" t="s">
        <v>1537</v>
      </c>
      <c r="Z1" s="3" t="s">
        <v>1538</v>
      </c>
      <c r="AA1" s="3" t="s">
        <v>1539</v>
      </c>
      <c r="AB1" s="3" t="s">
        <v>1540</v>
      </c>
      <c r="AC1" s="3" t="s">
        <v>1541</v>
      </c>
      <c r="AD1" s="3" t="s">
        <v>1542</v>
      </c>
      <c r="AE1" s="3" t="s">
        <v>1543</v>
      </c>
      <c r="AF1" s="3" t="s">
        <v>1544</v>
      </c>
      <c r="AG1" s="3" t="s">
        <v>1545</v>
      </c>
      <c r="AH1" s="3" t="s">
        <v>1546</v>
      </c>
      <c r="AI1" s="3" t="s">
        <v>1547</v>
      </c>
      <c r="AJ1" s="3" t="s">
        <v>1548</v>
      </c>
      <c r="AK1" s="3" t="s">
        <v>1549</v>
      </c>
      <c r="AL1" s="3" t="s">
        <v>1550</v>
      </c>
      <c r="AM1" s="3" t="s">
        <v>1551</v>
      </c>
      <c r="AN1" s="3" t="s">
        <v>1552</v>
      </c>
      <c r="AO1" s="3" t="s">
        <v>1553</v>
      </c>
      <c r="AP1" s="3" t="s">
        <v>1554</v>
      </c>
      <c r="AQ1" s="3" t="s">
        <v>1555</v>
      </c>
      <c r="AR1" s="3" t="s">
        <v>1556</v>
      </c>
      <c r="AS1" s="3" t="s">
        <v>1557</v>
      </c>
      <c r="AT1" s="3" t="s">
        <v>1558</v>
      </c>
      <c r="AU1" s="3" t="s">
        <v>1559</v>
      </c>
      <c r="AV1" s="3" t="s">
        <v>1560</v>
      </c>
      <c r="AW1" s="3" t="s">
        <v>1561</v>
      </c>
      <c r="AX1" s="3" t="s">
        <v>1562</v>
      </c>
      <c r="AY1" s="3" t="s">
        <v>1563</v>
      </c>
      <c r="AZ1" s="3" t="s">
        <v>1564</v>
      </c>
      <c r="BA1" s="3" t="s">
        <v>1565</v>
      </c>
      <c r="BB1" s="3" t="s">
        <v>1566</v>
      </c>
      <c r="BC1" s="3" t="s">
        <v>1567</v>
      </c>
      <c r="BD1" s="3" t="s">
        <v>1568</v>
      </c>
      <c r="BE1" s="3" t="s">
        <v>1569</v>
      </c>
      <c r="BF1" s="3" t="s">
        <v>1570</v>
      </c>
      <c r="BG1" s="3" t="s">
        <v>1571</v>
      </c>
      <c r="BH1" s="3" t="s">
        <v>1572</v>
      </c>
      <c r="BI1" s="3" t="s">
        <v>1573</v>
      </c>
      <c r="BJ1" s="3" t="s">
        <v>1574</v>
      </c>
      <c r="BK1" s="3" t="s">
        <v>1575</v>
      </c>
      <c r="BL1" s="3" t="s">
        <v>1576</v>
      </c>
      <c r="BM1" s="3" t="s">
        <v>1577</v>
      </c>
      <c r="BN1" s="3" t="s">
        <v>1578</v>
      </c>
      <c r="BO1" s="3" t="s">
        <v>1579</v>
      </c>
      <c r="BP1" s="3" t="s">
        <v>1580</v>
      </c>
      <c r="BQ1" s="3" t="s">
        <v>1581</v>
      </c>
      <c r="BR1" s="3" t="s">
        <v>1582</v>
      </c>
      <c r="BS1" s="3" t="s">
        <v>1583</v>
      </c>
      <c r="BT1" s="3" t="s">
        <v>1584</v>
      </c>
      <c r="BU1" s="3" t="s">
        <v>1585</v>
      </c>
      <c r="BV1" s="3" t="s">
        <v>1586</v>
      </c>
      <c r="BW1" s="3" t="s">
        <v>1587</v>
      </c>
      <c r="BX1" s="3" t="s">
        <v>1588</v>
      </c>
      <c r="BY1" s="3" t="s">
        <v>1589</v>
      </c>
      <c r="BZ1" s="3" t="s">
        <v>1590</v>
      </c>
      <c r="CA1" s="3" t="s">
        <v>1591</v>
      </c>
      <c r="CB1" s="3" t="s">
        <v>1592</v>
      </c>
      <c r="CC1" s="3" t="s">
        <v>1593</v>
      </c>
      <c r="CD1" s="3" t="s">
        <v>1594</v>
      </c>
      <c r="CE1" s="3" t="s">
        <v>1595</v>
      </c>
      <c r="CF1" s="3" t="s">
        <v>1596</v>
      </c>
      <c r="CG1" s="3" t="s">
        <v>1597</v>
      </c>
      <c r="CH1" s="3" t="s">
        <v>1598</v>
      </c>
      <c r="CI1" s="3" t="s">
        <v>1599</v>
      </c>
      <c r="CJ1" s="3" t="s">
        <v>1600</v>
      </c>
      <c r="CK1" s="3" t="s">
        <v>1601</v>
      </c>
      <c r="CL1" s="3" t="s">
        <v>1602</v>
      </c>
      <c r="CM1" s="3" t="s">
        <v>1603</v>
      </c>
      <c r="CN1" s="3" t="s">
        <v>1604</v>
      </c>
      <c r="CO1" s="3" t="s">
        <v>1605</v>
      </c>
      <c r="CP1" s="3" t="s">
        <v>1606</v>
      </c>
      <c r="CQ1" s="3" t="s">
        <v>1607</v>
      </c>
      <c r="CR1" s="3" t="s">
        <v>1608</v>
      </c>
      <c r="CS1" s="3" t="s">
        <v>1609</v>
      </c>
      <c r="CT1" s="3" t="s">
        <v>1610</v>
      </c>
      <c r="CU1" s="3" t="s">
        <v>1611</v>
      </c>
      <c r="CV1" s="3" t="s">
        <v>1612</v>
      </c>
      <c r="CW1" s="3" t="s">
        <v>1613</v>
      </c>
      <c r="CX1" s="3" t="s">
        <v>1614</v>
      </c>
      <c r="CY1" s="3" t="s">
        <v>1615</v>
      </c>
      <c r="CZ1" s="3" t="s">
        <v>1616</v>
      </c>
      <c r="DA1" s="3" t="s">
        <v>1617</v>
      </c>
      <c r="DB1" s="3" t="s">
        <v>1618</v>
      </c>
      <c r="DC1" s="3" t="s">
        <v>1619</v>
      </c>
      <c r="DD1" s="3" t="s">
        <v>1620</v>
      </c>
      <c r="DE1" s="3" t="s">
        <v>1621</v>
      </c>
      <c r="DF1" s="3" t="s">
        <v>1622</v>
      </c>
      <c r="DG1" s="3" t="s">
        <v>1623</v>
      </c>
      <c r="DH1" s="3" t="s">
        <v>1624</v>
      </c>
      <c r="DI1" s="3" t="s">
        <v>1625</v>
      </c>
      <c r="DJ1" s="3" t="s">
        <v>1626</v>
      </c>
      <c r="DK1" s="3" t="s">
        <v>1627</v>
      </c>
      <c r="DL1" s="3" t="s">
        <v>1628</v>
      </c>
      <c r="DM1" s="3" t="s">
        <v>1629</v>
      </c>
      <c r="DN1" s="3" t="s">
        <v>1630</v>
      </c>
      <c r="DO1" s="3" t="s">
        <v>1631</v>
      </c>
      <c r="DP1" s="3" t="s">
        <v>1632</v>
      </c>
      <c r="DQ1" s="3" t="s">
        <v>1633</v>
      </c>
      <c r="DR1" s="3" t="s">
        <v>1634</v>
      </c>
      <c r="DS1" s="3" t="s">
        <v>1635</v>
      </c>
      <c r="DT1" s="3" t="s">
        <v>1636</v>
      </c>
      <c r="DU1" s="3" t="s">
        <v>1637</v>
      </c>
      <c r="DV1" s="3" t="s">
        <v>1638</v>
      </c>
      <c r="DW1" s="3" t="s">
        <v>1639</v>
      </c>
      <c r="DX1" s="3" t="s">
        <v>1640</v>
      </c>
      <c r="DY1" s="3" t="s">
        <v>1641</v>
      </c>
      <c r="DZ1" s="3" t="s">
        <v>1642</v>
      </c>
      <c r="EA1" s="3" t="s">
        <v>1643</v>
      </c>
      <c r="EB1" s="3" t="s">
        <v>1644</v>
      </c>
      <c r="EC1" s="3" t="s">
        <v>1645</v>
      </c>
      <c r="ED1" s="3" t="s">
        <v>1646</v>
      </c>
      <c r="EE1" s="3" t="s">
        <v>1647</v>
      </c>
      <c r="EF1" s="3" t="s">
        <v>1648</v>
      </c>
      <c r="EG1" s="3" t="s">
        <v>1649</v>
      </c>
      <c r="EH1" s="3" t="s">
        <v>1650</v>
      </c>
      <c r="EI1" s="3" t="s">
        <v>1651</v>
      </c>
      <c r="EJ1" s="3" t="s">
        <v>1652</v>
      </c>
      <c r="EK1" s="3" t="s">
        <v>1653</v>
      </c>
      <c r="EL1" s="3" t="s">
        <v>1654</v>
      </c>
      <c r="EM1" s="3" t="s">
        <v>1655</v>
      </c>
      <c r="EN1" s="3" t="s">
        <v>1656</v>
      </c>
      <c r="EO1" s="3" t="s">
        <v>1657</v>
      </c>
      <c r="EP1" s="3" t="s">
        <v>1658</v>
      </c>
      <c r="EQ1" s="3" t="s">
        <v>1659</v>
      </c>
      <c r="ER1" s="3" t="s">
        <v>1660</v>
      </c>
      <c r="ES1" s="3" t="s">
        <v>1661</v>
      </c>
      <c r="ET1" s="3" t="s">
        <v>1662</v>
      </c>
      <c r="EU1" s="3" t="s">
        <v>1663</v>
      </c>
      <c r="EV1" s="3" t="s">
        <v>1664</v>
      </c>
      <c r="EW1" s="3" t="s">
        <v>1665</v>
      </c>
      <c r="EX1" s="3" t="s">
        <v>1666</v>
      </c>
      <c r="EY1" s="3" t="s">
        <v>1667</v>
      </c>
      <c r="EZ1" s="3" t="s">
        <v>1668</v>
      </c>
      <c r="FA1" s="3" t="s">
        <v>1669</v>
      </c>
      <c r="FB1" s="3" t="s">
        <v>1670</v>
      </c>
      <c r="FC1" s="3" t="s">
        <v>1671</v>
      </c>
      <c r="FD1" s="3" t="s">
        <v>1672</v>
      </c>
      <c r="FE1" s="3" t="s">
        <v>1673</v>
      </c>
      <c r="FF1" s="3" t="s">
        <v>1674</v>
      </c>
      <c r="FG1" s="3" t="s">
        <v>1675</v>
      </c>
      <c r="FH1" s="3" t="s">
        <v>1676</v>
      </c>
      <c r="FI1" s="3" t="s">
        <v>1677</v>
      </c>
      <c r="FJ1" s="3" t="s">
        <v>1678</v>
      </c>
      <c r="FK1" s="3" t="s">
        <v>1679</v>
      </c>
      <c r="FL1" s="3" t="s">
        <v>1680</v>
      </c>
      <c r="FM1" s="3" t="s">
        <v>1681</v>
      </c>
      <c r="FN1" s="3" t="s">
        <v>1682</v>
      </c>
      <c r="FO1" s="3" t="s">
        <v>1683</v>
      </c>
      <c r="FP1" s="3" t="s">
        <v>1684</v>
      </c>
      <c r="FQ1" s="3" t="s">
        <v>1685</v>
      </c>
      <c r="FR1" s="3" t="s">
        <v>1686</v>
      </c>
      <c r="FS1" s="3" t="s">
        <v>1687</v>
      </c>
      <c r="FT1" s="3" t="s">
        <v>1688</v>
      </c>
      <c r="FU1" s="3" t="s">
        <v>1689</v>
      </c>
      <c r="FV1" s="3" t="s">
        <v>1690</v>
      </c>
      <c r="FW1" s="3" t="s">
        <v>1691</v>
      </c>
      <c r="FX1" s="3" t="s">
        <v>1692</v>
      </c>
      <c r="FY1" s="3" t="s">
        <v>1693</v>
      </c>
      <c r="FZ1" s="3" t="s">
        <v>1694</v>
      </c>
      <c r="GA1" s="3" t="s">
        <v>1695</v>
      </c>
      <c r="GB1" s="3" t="s">
        <v>1696</v>
      </c>
      <c r="GC1" s="3" t="s">
        <v>1697</v>
      </c>
      <c r="GD1" s="3" t="s">
        <v>1698</v>
      </c>
      <c r="GE1" s="3" t="s">
        <v>1699</v>
      </c>
      <c r="GF1" s="3" t="s">
        <v>1700</v>
      </c>
      <c r="GG1" s="3" t="s">
        <v>1701</v>
      </c>
      <c r="GH1" s="3" t="s">
        <v>1702</v>
      </c>
      <c r="GI1" s="3" t="s">
        <v>1703</v>
      </c>
      <c r="GJ1" s="3" t="s">
        <v>1704</v>
      </c>
      <c r="GK1" s="3" t="s">
        <v>1705</v>
      </c>
      <c r="GL1" s="3" t="s">
        <v>1706</v>
      </c>
      <c r="GM1" s="3" t="s">
        <v>1707</v>
      </c>
      <c r="GN1" s="3" t="s">
        <v>1708</v>
      </c>
      <c r="GO1" s="3" t="s">
        <v>1709</v>
      </c>
      <c r="GP1" s="3" t="s">
        <v>1710</v>
      </c>
      <c r="GQ1" s="3" t="s">
        <v>1711</v>
      </c>
      <c r="GR1" s="3" t="s">
        <v>1712</v>
      </c>
      <c r="GS1" s="3" t="s">
        <v>1713</v>
      </c>
      <c r="GT1" s="3" t="s">
        <v>1714</v>
      </c>
      <c r="GU1" s="3" t="s">
        <v>1715</v>
      </c>
      <c r="GV1" s="3" t="s">
        <v>1716</v>
      </c>
      <c r="GW1" s="3" t="s">
        <v>1717</v>
      </c>
      <c r="GX1" s="3" t="s">
        <v>1718</v>
      </c>
      <c r="GY1" s="3" t="s">
        <v>1719</v>
      </c>
      <c r="GZ1" s="3" t="s">
        <v>1720</v>
      </c>
      <c r="HA1" s="3" t="s">
        <v>1721</v>
      </c>
      <c r="HB1" s="3" t="s">
        <v>1722</v>
      </c>
      <c r="HC1" s="3" t="s">
        <v>1723</v>
      </c>
      <c r="HD1" s="3" t="s">
        <v>1724</v>
      </c>
      <c r="HE1" s="3" t="s">
        <v>1725</v>
      </c>
      <c r="HF1" s="3" t="s">
        <v>1726</v>
      </c>
      <c r="HG1" s="3" t="s">
        <v>1727</v>
      </c>
      <c r="HH1" s="3" t="s">
        <v>1728</v>
      </c>
      <c r="HI1" s="3" t="s">
        <v>1729</v>
      </c>
      <c r="HJ1" s="3" t="s">
        <v>1730</v>
      </c>
      <c r="HK1" s="3" t="s">
        <v>1731</v>
      </c>
      <c r="HL1" s="3" t="s">
        <v>1732</v>
      </c>
      <c r="HM1" s="3" t="s">
        <v>1733</v>
      </c>
      <c r="HN1" s="3" t="s">
        <v>1734</v>
      </c>
      <c r="HO1" s="3" t="s">
        <v>1735</v>
      </c>
      <c r="HP1" s="3" t="s">
        <v>1736</v>
      </c>
      <c r="HQ1" s="3" t="s">
        <v>1737</v>
      </c>
      <c r="HR1" s="3" t="s">
        <v>1738</v>
      </c>
      <c r="HS1" s="3" t="s">
        <v>1739</v>
      </c>
      <c r="HT1" s="3" t="s">
        <v>1740</v>
      </c>
      <c r="HU1" s="3" t="s">
        <v>1741</v>
      </c>
      <c r="HV1" s="3" t="s">
        <v>1742</v>
      </c>
      <c r="HW1" s="3" t="s">
        <v>1743</v>
      </c>
      <c r="HX1" s="3" t="s">
        <v>1744</v>
      </c>
      <c r="HY1" s="3" t="s">
        <v>1745</v>
      </c>
      <c r="HZ1" s="3" t="s">
        <v>1746</v>
      </c>
      <c r="IA1" s="3" t="s">
        <v>1747</v>
      </c>
      <c r="IB1" s="3" t="s">
        <v>1748</v>
      </c>
      <c r="IC1" s="3" t="s">
        <v>1749</v>
      </c>
      <c r="ID1" s="3" t="s">
        <v>1750</v>
      </c>
      <c r="IE1" s="3" t="s">
        <v>1751</v>
      </c>
      <c r="IF1" s="3" t="s">
        <v>1752</v>
      </c>
      <c r="IG1" s="3" t="s">
        <v>1753</v>
      </c>
      <c r="IH1" s="3" t="s">
        <v>1754</v>
      </c>
      <c r="II1" s="3" t="s">
        <v>1755</v>
      </c>
      <c r="IJ1" s="3" t="s">
        <v>1756</v>
      </c>
      <c r="IK1" s="3" t="s">
        <v>1757</v>
      </c>
      <c r="IL1" s="3" t="s">
        <v>1758</v>
      </c>
      <c r="IM1" s="3" t="s">
        <v>1759</v>
      </c>
      <c r="IN1" s="3" t="s">
        <v>1760</v>
      </c>
      <c r="IO1" s="3" t="s">
        <v>1761</v>
      </c>
      <c r="IP1" s="3" t="s">
        <v>1762</v>
      </c>
      <c r="IQ1" s="3" t="s">
        <v>1763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8" t="s">
        <v>313</v>
      </c>
      <c r="AM2" s="8" t="s">
        <v>313</v>
      </c>
      <c r="AN2" s="8" t="s">
        <v>313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8" t="s">
        <v>313</v>
      </c>
      <c r="EN2" s="8" t="s">
        <v>313</v>
      </c>
      <c r="EO2" s="8" t="s">
        <v>313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8" t="s">
        <v>313</v>
      </c>
      <c r="IO2" s="8" t="s">
        <v>313</v>
      </c>
      <c r="IP2" s="8" t="s">
        <v>313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314</v>
      </c>
      <c r="AM4" s="8" t="s">
        <v>314</v>
      </c>
      <c r="AN4" s="8" t="s">
        <v>314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314</v>
      </c>
      <c r="EN4" s="8" t="s">
        <v>314</v>
      </c>
      <c r="EO4" s="8" t="s">
        <v>314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314</v>
      </c>
      <c r="IO4" s="8" t="s">
        <v>314</v>
      </c>
      <c r="IP4" s="8" t="s">
        <v>314</v>
      </c>
      <c r="IQ4" s="8" t="s">
        <v>261</v>
      </c>
    </row>
    <row r="5" spans="1:251">
      <c r="A5" s="4" t="s">
        <v>253</v>
      </c>
      <c r="B5" s="8" t="s">
        <v>3037</v>
      </c>
      <c r="C5" s="8" t="s">
        <v>3037</v>
      </c>
      <c r="D5" s="8" t="s">
        <v>3037</v>
      </c>
      <c r="E5" s="8" t="s">
        <v>3037</v>
      </c>
      <c r="F5" s="8" t="s">
        <v>3037</v>
      </c>
      <c r="G5" s="8" t="s">
        <v>3037</v>
      </c>
      <c r="H5" s="8" t="s">
        <v>3037</v>
      </c>
      <c r="I5" s="8" t="s">
        <v>3037</v>
      </c>
      <c r="J5" s="8" t="s">
        <v>3037</v>
      </c>
      <c r="K5" s="8" t="s">
        <v>3037</v>
      </c>
      <c r="L5" s="8" t="s">
        <v>3037</v>
      </c>
      <c r="M5" s="8" t="s">
        <v>3037</v>
      </c>
      <c r="N5" s="8" t="s">
        <v>3037</v>
      </c>
      <c r="O5" s="8" t="s">
        <v>3037</v>
      </c>
      <c r="P5" s="8" t="s">
        <v>3037</v>
      </c>
      <c r="Q5" s="8" t="s">
        <v>3037</v>
      </c>
      <c r="R5" s="8" t="s">
        <v>3037</v>
      </c>
      <c r="S5" s="8" t="s">
        <v>3037</v>
      </c>
      <c r="T5" s="8" t="s">
        <v>3037</v>
      </c>
      <c r="U5" s="8" t="s">
        <v>3037</v>
      </c>
      <c r="V5" s="8" t="s">
        <v>3037</v>
      </c>
      <c r="W5" s="8" t="s">
        <v>3037</v>
      </c>
      <c r="X5" s="8" t="s">
        <v>3037</v>
      </c>
      <c r="Y5" s="8" t="s">
        <v>3037</v>
      </c>
      <c r="Z5" s="8" t="s">
        <v>3037</v>
      </c>
      <c r="AA5" s="8" t="s">
        <v>3037</v>
      </c>
      <c r="AB5" s="8" t="s">
        <v>3037</v>
      </c>
      <c r="AC5" s="8" t="s">
        <v>3037</v>
      </c>
      <c r="AD5" s="8" t="s">
        <v>3037</v>
      </c>
      <c r="AE5" s="8" t="s">
        <v>3037</v>
      </c>
      <c r="AF5" s="8" t="s">
        <v>3037</v>
      </c>
      <c r="AG5" s="8" t="s">
        <v>3037</v>
      </c>
      <c r="AH5" s="8" t="s">
        <v>3037</v>
      </c>
      <c r="AI5" s="8" t="s">
        <v>3037</v>
      </c>
      <c r="AJ5" s="8" t="s">
        <v>3037</v>
      </c>
      <c r="AK5" s="8" t="s">
        <v>3037</v>
      </c>
      <c r="AL5" s="8" t="s">
        <v>3037</v>
      </c>
      <c r="AM5" s="8" t="s">
        <v>3037</v>
      </c>
      <c r="AN5" s="8" t="s">
        <v>3037</v>
      </c>
      <c r="AO5" s="8" t="s">
        <v>3037</v>
      </c>
      <c r="AP5" s="8" t="s">
        <v>3037</v>
      </c>
      <c r="AQ5" s="8" t="s">
        <v>3037</v>
      </c>
      <c r="AR5" s="8" t="s">
        <v>3037</v>
      </c>
      <c r="AS5" s="8" t="s">
        <v>3037</v>
      </c>
      <c r="AT5" s="8" t="s">
        <v>3037</v>
      </c>
      <c r="AU5" s="8" t="s">
        <v>3037</v>
      </c>
      <c r="AV5" s="8" t="s">
        <v>3037</v>
      </c>
      <c r="AW5" s="8" t="s">
        <v>3037</v>
      </c>
      <c r="AX5" s="8" t="s">
        <v>3037</v>
      </c>
      <c r="AY5" s="8" t="s">
        <v>3037</v>
      </c>
      <c r="AZ5" s="8" t="s">
        <v>3037</v>
      </c>
      <c r="BA5" s="8" t="s">
        <v>3037</v>
      </c>
      <c r="BB5" s="8" t="s">
        <v>3037</v>
      </c>
      <c r="BC5" s="8" t="s">
        <v>3037</v>
      </c>
      <c r="BD5" s="8" t="s">
        <v>3037</v>
      </c>
      <c r="BE5" s="8" t="s">
        <v>3037</v>
      </c>
      <c r="BF5" s="8" t="s">
        <v>3037</v>
      </c>
      <c r="BG5" s="8" t="s">
        <v>3037</v>
      </c>
      <c r="BH5" s="8" t="s">
        <v>3037</v>
      </c>
      <c r="BI5" s="8" t="s">
        <v>3037</v>
      </c>
      <c r="BJ5" s="8" t="s">
        <v>3037</v>
      </c>
      <c r="BK5" s="8" t="s">
        <v>3037</v>
      </c>
      <c r="BL5" s="8" t="s">
        <v>3037</v>
      </c>
      <c r="BM5" s="8" t="s">
        <v>3037</v>
      </c>
      <c r="BN5" s="8" t="s">
        <v>3037</v>
      </c>
      <c r="BO5" s="8" t="s">
        <v>3037</v>
      </c>
      <c r="BP5" s="8" t="s">
        <v>3037</v>
      </c>
      <c r="BQ5" s="8" t="s">
        <v>3037</v>
      </c>
      <c r="BR5" s="8" t="s">
        <v>3037</v>
      </c>
      <c r="BS5" s="8" t="s">
        <v>3037</v>
      </c>
      <c r="BT5" s="8" t="s">
        <v>3037</v>
      </c>
      <c r="BU5" s="8" t="s">
        <v>3037</v>
      </c>
      <c r="BV5" s="8" t="s">
        <v>3037</v>
      </c>
      <c r="BW5" s="8" t="s">
        <v>3037</v>
      </c>
      <c r="BX5" s="8" t="s">
        <v>3037</v>
      </c>
      <c r="BY5" s="8" t="s">
        <v>3037</v>
      </c>
      <c r="BZ5" s="8" t="s">
        <v>3037</v>
      </c>
      <c r="CA5" s="8" t="s">
        <v>3037</v>
      </c>
      <c r="CB5" s="8" t="s">
        <v>3037</v>
      </c>
      <c r="CC5" s="8" t="s">
        <v>3037</v>
      </c>
      <c r="CD5" s="8" t="s">
        <v>3037</v>
      </c>
      <c r="CE5" s="8" t="s">
        <v>3037</v>
      </c>
      <c r="CF5" s="8" t="s">
        <v>3037</v>
      </c>
      <c r="CG5" s="8" t="s">
        <v>3037</v>
      </c>
      <c r="CH5" s="8" t="s">
        <v>3037</v>
      </c>
      <c r="CI5" s="8" t="s">
        <v>3037</v>
      </c>
      <c r="CJ5" s="8" t="s">
        <v>3037</v>
      </c>
      <c r="CK5" s="8" t="s">
        <v>3037</v>
      </c>
      <c r="CL5" s="8" t="s">
        <v>3037</v>
      </c>
      <c r="CM5" s="8" t="s">
        <v>3037</v>
      </c>
      <c r="CN5" s="8" t="s">
        <v>3037</v>
      </c>
      <c r="CO5" s="8" t="s">
        <v>3037</v>
      </c>
      <c r="CP5" s="8" t="s">
        <v>3037</v>
      </c>
      <c r="CQ5" s="8" t="s">
        <v>3037</v>
      </c>
      <c r="CR5" s="8" t="s">
        <v>3037</v>
      </c>
      <c r="CS5" s="8" t="s">
        <v>3037</v>
      </c>
      <c r="CT5" s="8" t="s">
        <v>3037</v>
      </c>
      <c r="CU5" s="8" t="s">
        <v>3037</v>
      </c>
      <c r="CV5" s="8" t="s">
        <v>3037</v>
      </c>
      <c r="CW5" s="8" t="s">
        <v>3037</v>
      </c>
      <c r="CX5" s="8" t="s">
        <v>3037</v>
      </c>
      <c r="CY5" s="8" t="s">
        <v>3037</v>
      </c>
      <c r="CZ5" s="8" t="s">
        <v>3037</v>
      </c>
      <c r="DA5" s="8" t="s">
        <v>3037</v>
      </c>
      <c r="DB5" s="8" t="s">
        <v>3037</v>
      </c>
      <c r="DC5" s="8" t="s">
        <v>3037</v>
      </c>
      <c r="DD5" s="8" t="s">
        <v>3037</v>
      </c>
      <c r="DE5" s="8" t="s">
        <v>3037</v>
      </c>
      <c r="DF5" s="8" t="s">
        <v>3037</v>
      </c>
      <c r="DG5" s="8" t="s">
        <v>3037</v>
      </c>
      <c r="DH5" s="8" t="s">
        <v>3037</v>
      </c>
      <c r="DI5" s="8" t="s">
        <v>3037</v>
      </c>
      <c r="DJ5" s="8" t="s">
        <v>3037</v>
      </c>
      <c r="DK5" s="8" t="s">
        <v>3037</v>
      </c>
      <c r="DL5" s="8" t="s">
        <v>3037</v>
      </c>
      <c r="DM5" s="8" t="s">
        <v>3037</v>
      </c>
      <c r="DN5" s="8" t="s">
        <v>3037</v>
      </c>
      <c r="DO5" s="8" t="s">
        <v>3037</v>
      </c>
      <c r="DP5" s="8" t="s">
        <v>3037</v>
      </c>
      <c r="DQ5" s="8" t="s">
        <v>3037</v>
      </c>
      <c r="DR5" s="8" t="s">
        <v>3037</v>
      </c>
      <c r="DS5" s="8" t="s">
        <v>3037</v>
      </c>
      <c r="DT5" s="8" t="s">
        <v>3037</v>
      </c>
      <c r="DU5" s="8" t="s">
        <v>3037</v>
      </c>
      <c r="DV5" s="8" t="s">
        <v>3037</v>
      </c>
      <c r="DW5" s="8" t="s">
        <v>3037</v>
      </c>
      <c r="DX5" s="8" t="s">
        <v>3037</v>
      </c>
      <c r="DY5" s="8" t="s">
        <v>3037</v>
      </c>
      <c r="DZ5" s="8" t="s">
        <v>3037</v>
      </c>
      <c r="EA5" s="8" t="s">
        <v>3037</v>
      </c>
      <c r="EB5" s="8" t="s">
        <v>3037</v>
      </c>
      <c r="EC5" s="8" t="s">
        <v>3037</v>
      </c>
      <c r="ED5" s="8" t="s">
        <v>3037</v>
      </c>
      <c r="EE5" s="8" t="s">
        <v>3037</v>
      </c>
      <c r="EF5" s="8" t="s">
        <v>3037</v>
      </c>
      <c r="EG5" s="8" t="s">
        <v>3037</v>
      </c>
      <c r="EH5" s="8" t="s">
        <v>3037</v>
      </c>
      <c r="EI5" s="8" t="s">
        <v>3037</v>
      </c>
      <c r="EJ5" s="8" t="s">
        <v>3037</v>
      </c>
      <c r="EK5" s="8" t="s">
        <v>3037</v>
      </c>
      <c r="EL5" s="8" t="s">
        <v>3037</v>
      </c>
      <c r="EM5" s="8" t="s">
        <v>3037</v>
      </c>
      <c r="EN5" s="8" t="s">
        <v>3037</v>
      </c>
      <c r="EO5" s="8" t="s">
        <v>3037</v>
      </c>
      <c r="EP5" s="8" t="s">
        <v>3037</v>
      </c>
      <c r="EQ5" s="8" t="s">
        <v>3037</v>
      </c>
      <c r="ER5" s="8" t="s">
        <v>3037</v>
      </c>
      <c r="ES5" s="8" t="s">
        <v>3037</v>
      </c>
      <c r="ET5" s="8" t="s">
        <v>3037</v>
      </c>
      <c r="EU5" s="8" t="s">
        <v>3037</v>
      </c>
      <c r="EV5" s="8" t="s">
        <v>3037</v>
      </c>
      <c r="EW5" s="8" t="s">
        <v>3037</v>
      </c>
      <c r="EX5" s="8" t="s">
        <v>3037</v>
      </c>
      <c r="EY5" s="8" t="s">
        <v>3037</v>
      </c>
      <c r="EZ5" s="8" t="s">
        <v>3037</v>
      </c>
      <c r="FA5" s="8" t="s">
        <v>3037</v>
      </c>
      <c r="FB5" s="8" t="s">
        <v>3037</v>
      </c>
      <c r="FC5" s="8" t="s">
        <v>3037</v>
      </c>
      <c r="FD5" s="8" t="s">
        <v>3037</v>
      </c>
      <c r="FE5" s="8" t="s">
        <v>3037</v>
      </c>
      <c r="FF5" s="8" t="s">
        <v>3037</v>
      </c>
      <c r="FG5" s="8" t="s">
        <v>3037</v>
      </c>
      <c r="FH5" s="8" t="s">
        <v>3037</v>
      </c>
      <c r="FI5" s="8" t="s">
        <v>3037</v>
      </c>
      <c r="FJ5" s="8" t="s">
        <v>3037</v>
      </c>
      <c r="FK5" s="8" t="s">
        <v>3037</v>
      </c>
      <c r="FL5" s="8" t="s">
        <v>3037</v>
      </c>
      <c r="FM5" s="8" t="s">
        <v>3037</v>
      </c>
      <c r="FN5" s="8" t="s">
        <v>3037</v>
      </c>
      <c r="FO5" s="8" t="s">
        <v>3037</v>
      </c>
      <c r="FP5" s="8" t="s">
        <v>3037</v>
      </c>
      <c r="FQ5" s="8" t="s">
        <v>3037</v>
      </c>
      <c r="FR5" s="8" t="s">
        <v>3037</v>
      </c>
      <c r="FS5" s="8" t="s">
        <v>3037</v>
      </c>
      <c r="FT5" s="8" t="s">
        <v>3037</v>
      </c>
      <c r="FU5" s="8" t="s">
        <v>3037</v>
      </c>
      <c r="FV5" s="8" t="s">
        <v>3037</v>
      </c>
      <c r="FW5" s="8" t="s">
        <v>3037</v>
      </c>
      <c r="FX5" s="8" t="s">
        <v>3037</v>
      </c>
      <c r="FY5" s="8" t="s">
        <v>3037</v>
      </c>
      <c r="FZ5" s="8" t="s">
        <v>3037</v>
      </c>
      <c r="GA5" s="8" t="s">
        <v>3037</v>
      </c>
      <c r="GB5" s="8" t="s">
        <v>3037</v>
      </c>
      <c r="GC5" s="8" t="s">
        <v>3037</v>
      </c>
      <c r="GD5" s="8" t="s">
        <v>3037</v>
      </c>
      <c r="GE5" s="8" t="s">
        <v>3037</v>
      </c>
      <c r="GF5" s="8" t="s">
        <v>3037</v>
      </c>
      <c r="GG5" s="8" t="s">
        <v>3037</v>
      </c>
      <c r="GH5" s="8" t="s">
        <v>3037</v>
      </c>
      <c r="GI5" s="8" t="s">
        <v>3037</v>
      </c>
      <c r="GJ5" s="8" t="s">
        <v>3037</v>
      </c>
      <c r="GK5" s="8" t="s">
        <v>3037</v>
      </c>
      <c r="GL5" s="8" t="s">
        <v>3037</v>
      </c>
      <c r="GM5" s="8" t="s">
        <v>3037</v>
      </c>
      <c r="GN5" s="8" t="s">
        <v>3037</v>
      </c>
      <c r="GO5" s="8" t="s">
        <v>3037</v>
      </c>
      <c r="GP5" s="8" t="s">
        <v>3037</v>
      </c>
      <c r="GQ5" s="8" t="s">
        <v>3037</v>
      </c>
      <c r="GR5" s="8" t="s">
        <v>3037</v>
      </c>
      <c r="GS5" s="8" t="s">
        <v>3037</v>
      </c>
      <c r="GT5" s="8" t="s">
        <v>3037</v>
      </c>
      <c r="GU5" s="8" t="s">
        <v>3037</v>
      </c>
      <c r="GV5" s="8" t="s">
        <v>3037</v>
      </c>
      <c r="GW5" s="8" t="s">
        <v>3037</v>
      </c>
      <c r="GX5" s="8" t="s">
        <v>3037</v>
      </c>
      <c r="GY5" s="8" t="s">
        <v>3037</v>
      </c>
      <c r="GZ5" s="8" t="s">
        <v>3037</v>
      </c>
      <c r="HA5" s="8" t="s">
        <v>3037</v>
      </c>
      <c r="HB5" s="8" t="s">
        <v>3037</v>
      </c>
      <c r="HC5" s="8" t="s">
        <v>3037</v>
      </c>
      <c r="HD5" s="8" t="s">
        <v>3037</v>
      </c>
      <c r="HE5" s="8" t="s">
        <v>3037</v>
      </c>
      <c r="HF5" s="8" t="s">
        <v>3037</v>
      </c>
      <c r="HG5" s="8" t="s">
        <v>3037</v>
      </c>
      <c r="HH5" s="8" t="s">
        <v>3037</v>
      </c>
      <c r="HI5" s="8" t="s">
        <v>3037</v>
      </c>
      <c r="HJ5" s="8" t="s">
        <v>3037</v>
      </c>
      <c r="HK5" s="8" t="s">
        <v>3037</v>
      </c>
      <c r="HL5" s="8" t="s">
        <v>3037</v>
      </c>
      <c r="HM5" s="8" t="s">
        <v>3037</v>
      </c>
      <c r="HN5" s="8" t="s">
        <v>3037</v>
      </c>
      <c r="HO5" s="8" t="s">
        <v>3037</v>
      </c>
      <c r="HP5" s="8" t="s">
        <v>3037</v>
      </c>
      <c r="HQ5" s="8" t="s">
        <v>3037</v>
      </c>
      <c r="HR5" s="8" t="s">
        <v>3037</v>
      </c>
      <c r="HS5" s="8" t="s">
        <v>3037</v>
      </c>
      <c r="HT5" s="8" t="s">
        <v>3037</v>
      </c>
      <c r="HU5" s="8" t="s">
        <v>3037</v>
      </c>
      <c r="HV5" s="8" t="s">
        <v>3037</v>
      </c>
      <c r="HW5" s="8" t="s">
        <v>3037</v>
      </c>
      <c r="HX5" s="8" t="s">
        <v>3037</v>
      </c>
      <c r="HY5" s="8" t="s">
        <v>3037</v>
      </c>
      <c r="HZ5" s="8" t="s">
        <v>3037</v>
      </c>
      <c r="IA5" s="8" t="s">
        <v>3037</v>
      </c>
      <c r="IB5" s="8" t="s">
        <v>3037</v>
      </c>
      <c r="IC5" s="8" t="s">
        <v>3037</v>
      </c>
      <c r="ID5" s="8" t="s">
        <v>3037</v>
      </c>
      <c r="IE5" s="8" t="s">
        <v>3037</v>
      </c>
      <c r="IF5" s="8" t="s">
        <v>3037</v>
      </c>
      <c r="IG5" s="8" t="s">
        <v>3037</v>
      </c>
      <c r="IH5" s="8" t="s">
        <v>3037</v>
      </c>
      <c r="II5" s="8" t="s">
        <v>3037</v>
      </c>
      <c r="IJ5" s="8" t="s">
        <v>3037</v>
      </c>
      <c r="IK5" s="8" t="s">
        <v>3037</v>
      </c>
      <c r="IL5" s="8" t="s">
        <v>3037</v>
      </c>
      <c r="IM5" s="8" t="s">
        <v>3037</v>
      </c>
      <c r="IN5" s="8" t="s">
        <v>3037</v>
      </c>
      <c r="IO5" s="8" t="s">
        <v>3037</v>
      </c>
      <c r="IP5" s="8" t="s">
        <v>3037</v>
      </c>
      <c r="IQ5" s="8" t="s">
        <v>3037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1764</v>
      </c>
      <c r="C10" s="8" t="s">
        <v>1765</v>
      </c>
      <c r="D10" s="8" t="s">
        <v>1766</v>
      </c>
      <c r="E10" s="8" t="s">
        <v>1767</v>
      </c>
      <c r="F10" s="8" t="s">
        <v>1768</v>
      </c>
      <c r="G10" s="8" t="s">
        <v>1769</v>
      </c>
      <c r="H10" s="8" t="s">
        <v>1770</v>
      </c>
      <c r="I10" s="8" t="s">
        <v>1771</v>
      </c>
      <c r="J10" s="8" t="s">
        <v>1772</v>
      </c>
      <c r="K10" s="8" t="s">
        <v>1773</v>
      </c>
      <c r="L10" s="8" t="s">
        <v>1774</v>
      </c>
      <c r="M10" s="8" t="s">
        <v>1775</v>
      </c>
      <c r="N10" s="8" t="s">
        <v>1776</v>
      </c>
      <c r="O10" s="8" t="s">
        <v>1777</v>
      </c>
      <c r="P10" s="8" t="s">
        <v>1778</v>
      </c>
      <c r="Q10" s="8" t="s">
        <v>1779</v>
      </c>
      <c r="R10" s="8" t="s">
        <v>1780</v>
      </c>
      <c r="S10" s="8" t="s">
        <v>1781</v>
      </c>
      <c r="T10" s="8" t="s">
        <v>1782</v>
      </c>
      <c r="U10" s="8" t="s">
        <v>1783</v>
      </c>
      <c r="V10" s="8" t="s">
        <v>1784</v>
      </c>
      <c r="W10" s="8" t="s">
        <v>1785</v>
      </c>
      <c r="X10" s="8" t="s">
        <v>1786</v>
      </c>
      <c r="Y10" s="8" t="s">
        <v>1787</v>
      </c>
      <c r="Z10" s="8" t="s">
        <v>1788</v>
      </c>
      <c r="AA10" s="8" t="s">
        <v>1789</v>
      </c>
      <c r="AB10" s="8" t="s">
        <v>1790</v>
      </c>
      <c r="AC10" s="8" t="s">
        <v>1791</v>
      </c>
      <c r="AD10" s="8" t="s">
        <v>1792</v>
      </c>
      <c r="AE10" s="8" t="s">
        <v>1793</v>
      </c>
      <c r="AF10" s="8" t="s">
        <v>1794</v>
      </c>
      <c r="AG10" s="8" t="s">
        <v>1795</v>
      </c>
      <c r="AH10" s="8" t="s">
        <v>1796</v>
      </c>
      <c r="AI10" s="8" t="s">
        <v>1797</v>
      </c>
      <c r="AJ10" s="8" t="s">
        <v>1798</v>
      </c>
      <c r="AK10" s="8" t="s">
        <v>1799</v>
      </c>
      <c r="AL10" s="8" t="s">
        <v>1800</v>
      </c>
      <c r="AM10" s="8" t="s">
        <v>1801</v>
      </c>
      <c r="AN10" s="8" t="s">
        <v>1802</v>
      </c>
      <c r="AO10" s="8" t="s">
        <v>1803</v>
      </c>
      <c r="AP10" s="8" t="s">
        <v>1804</v>
      </c>
      <c r="AQ10" s="8" t="s">
        <v>1805</v>
      </c>
      <c r="AR10" s="8" t="s">
        <v>1806</v>
      </c>
      <c r="AS10" s="8" t="s">
        <v>1807</v>
      </c>
      <c r="AT10" s="8" t="s">
        <v>1808</v>
      </c>
      <c r="AU10" s="8" t="s">
        <v>1809</v>
      </c>
      <c r="AV10" s="8" t="s">
        <v>1810</v>
      </c>
      <c r="AW10" s="8" t="s">
        <v>1811</v>
      </c>
      <c r="AX10" s="8" t="s">
        <v>1812</v>
      </c>
      <c r="AY10" s="8" t="s">
        <v>1813</v>
      </c>
      <c r="AZ10" s="8" t="s">
        <v>1814</v>
      </c>
      <c r="BA10" s="8" t="s">
        <v>1815</v>
      </c>
      <c r="BB10" s="8" t="s">
        <v>1816</v>
      </c>
      <c r="BC10" s="8" t="s">
        <v>1817</v>
      </c>
      <c r="BD10" s="8" t="s">
        <v>1818</v>
      </c>
      <c r="BE10" s="8" t="s">
        <v>1819</v>
      </c>
      <c r="BF10" s="8" t="s">
        <v>1820</v>
      </c>
      <c r="BG10" s="8" t="s">
        <v>1821</v>
      </c>
      <c r="BH10" s="8" t="s">
        <v>1822</v>
      </c>
      <c r="BI10" s="8" t="s">
        <v>1823</v>
      </c>
      <c r="BJ10" s="8" t="s">
        <v>1824</v>
      </c>
      <c r="BK10" s="8" t="s">
        <v>1825</v>
      </c>
      <c r="BL10" s="8" t="s">
        <v>1826</v>
      </c>
      <c r="BM10" s="8" t="s">
        <v>1827</v>
      </c>
      <c r="BN10" s="8" t="s">
        <v>1828</v>
      </c>
      <c r="BO10" s="8" t="s">
        <v>1829</v>
      </c>
      <c r="BP10" s="8" t="s">
        <v>1830</v>
      </c>
      <c r="BQ10" s="8" t="s">
        <v>1831</v>
      </c>
      <c r="BR10" s="8" t="s">
        <v>1832</v>
      </c>
      <c r="BS10" s="8" t="s">
        <v>1833</v>
      </c>
      <c r="BT10" s="8" t="s">
        <v>1834</v>
      </c>
      <c r="BU10" s="8" t="s">
        <v>1835</v>
      </c>
      <c r="BV10" s="8" t="s">
        <v>1836</v>
      </c>
      <c r="BW10" s="8" t="s">
        <v>1837</v>
      </c>
      <c r="BX10" s="8" t="s">
        <v>1838</v>
      </c>
      <c r="BY10" s="8" t="s">
        <v>1839</v>
      </c>
      <c r="BZ10" s="8" t="s">
        <v>1840</v>
      </c>
      <c r="CA10" s="8" t="s">
        <v>1841</v>
      </c>
      <c r="CB10" s="8" t="s">
        <v>1842</v>
      </c>
      <c r="CC10" s="8" t="s">
        <v>1843</v>
      </c>
      <c r="CD10" s="8" t="s">
        <v>1844</v>
      </c>
      <c r="CE10" s="8" t="s">
        <v>1845</v>
      </c>
      <c r="CF10" s="8" t="s">
        <v>1846</v>
      </c>
      <c r="CG10" s="8" t="s">
        <v>1847</v>
      </c>
      <c r="CH10" s="8" t="s">
        <v>1848</v>
      </c>
      <c r="CI10" s="8" t="s">
        <v>1849</v>
      </c>
      <c r="CJ10" s="8" t="s">
        <v>1850</v>
      </c>
      <c r="CK10" s="8" t="s">
        <v>1851</v>
      </c>
      <c r="CL10" s="8" t="s">
        <v>1852</v>
      </c>
      <c r="CM10" s="8" t="s">
        <v>1853</v>
      </c>
      <c r="CN10" s="8" t="s">
        <v>1854</v>
      </c>
      <c r="CO10" s="8" t="s">
        <v>1855</v>
      </c>
      <c r="CP10" s="8" t="s">
        <v>1856</v>
      </c>
      <c r="CQ10" s="8" t="s">
        <v>1857</v>
      </c>
      <c r="CR10" s="8" t="s">
        <v>1858</v>
      </c>
      <c r="CS10" s="8" t="s">
        <v>1859</v>
      </c>
      <c r="CT10" s="8" t="s">
        <v>1860</v>
      </c>
      <c r="CU10" s="8" t="s">
        <v>1861</v>
      </c>
      <c r="CV10" s="8" t="s">
        <v>1862</v>
      </c>
      <c r="CW10" s="8" t="s">
        <v>1863</v>
      </c>
      <c r="CX10" s="8" t="s">
        <v>1864</v>
      </c>
      <c r="CY10" s="8" t="s">
        <v>1865</v>
      </c>
      <c r="CZ10" s="8" t="s">
        <v>1866</v>
      </c>
      <c r="DA10" s="8" t="s">
        <v>1867</v>
      </c>
      <c r="DB10" s="8" t="s">
        <v>1868</v>
      </c>
      <c r="DC10" s="8" t="s">
        <v>1869</v>
      </c>
      <c r="DD10" s="8" t="s">
        <v>1870</v>
      </c>
      <c r="DE10" s="8" t="s">
        <v>1871</v>
      </c>
      <c r="DF10" s="8" t="s">
        <v>1872</v>
      </c>
      <c r="DG10" s="8" t="s">
        <v>1873</v>
      </c>
      <c r="DH10" s="8" t="s">
        <v>1874</v>
      </c>
      <c r="DI10" s="8" t="s">
        <v>1875</v>
      </c>
      <c r="DJ10" s="8" t="s">
        <v>1876</v>
      </c>
      <c r="DK10" s="8" t="s">
        <v>1877</v>
      </c>
      <c r="DL10" s="8" t="s">
        <v>1878</v>
      </c>
      <c r="DM10" s="8" t="s">
        <v>1879</v>
      </c>
      <c r="DN10" s="8" t="s">
        <v>1880</v>
      </c>
      <c r="DO10" s="8" t="s">
        <v>1881</v>
      </c>
      <c r="DP10" s="8" t="s">
        <v>1882</v>
      </c>
      <c r="DQ10" s="8" t="s">
        <v>1883</v>
      </c>
      <c r="DR10" s="8" t="s">
        <v>1884</v>
      </c>
      <c r="DS10" s="8" t="s">
        <v>1885</v>
      </c>
      <c r="DT10" s="8" t="s">
        <v>1886</v>
      </c>
      <c r="DU10" s="8" t="s">
        <v>1887</v>
      </c>
      <c r="DV10" s="8" t="s">
        <v>1888</v>
      </c>
      <c r="DW10" s="8" t="s">
        <v>1889</v>
      </c>
      <c r="DX10" s="8" t="s">
        <v>1890</v>
      </c>
      <c r="DY10" s="8" t="s">
        <v>1891</v>
      </c>
      <c r="DZ10" s="8" t="s">
        <v>1892</v>
      </c>
      <c r="EA10" s="8" t="s">
        <v>1893</v>
      </c>
      <c r="EB10" s="8" t="s">
        <v>1894</v>
      </c>
      <c r="EC10" s="8" t="s">
        <v>1895</v>
      </c>
      <c r="ED10" s="8" t="s">
        <v>1896</v>
      </c>
      <c r="EE10" s="8" t="s">
        <v>1897</v>
      </c>
      <c r="EF10" s="8" t="s">
        <v>1898</v>
      </c>
      <c r="EG10" s="8" t="s">
        <v>1899</v>
      </c>
      <c r="EH10" s="8" t="s">
        <v>1900</v>
      </c>
      <c r="EI10" s="8" t="s">
        <v>1901</v>
      </c>
      <c r="EJ10" s="8" t="s">
        <v>1902</v>
      </c>
      <c r="EK10" s="8" t="s">
        <v>1903</v>
      </c>
      <c r="EL10" s="8" t="s">
        <v>1904</v>
      </c>
      <c r="EM10" s="8" t="s">
        <v>1905</v>
      </c>
      <c r="EN10" s="8" t="s">
        <v>1906</v>
      </c>
      <c r="EO10" s="8" t="s">
        <v>1907</v>
      </c>
      <c r="EP10" s="8" t="s">
        <v>1908</v>
      </c>
      <c r="EQ10" s="8" t="s">
        <v>1909</v>
      </c>
      <c r="ER10" s="8" t="s">
        <v>1910</v>
      </c>
      <c r="ES10" s="8" t="s">
        <v>1911</v>
      </c>
      <c r="ET10" s="8" t="s">
        <v>1912</v>
      </c>
      <c r="EU10" s="8" t="s">
        <v>1913</v>
      </c>
      <c r="EV10" s="8" t="s">
        <v>1914</v>
      </c>
      <c r="EW10" s="8" t="s">
        <v>1915</v>
      </c>
      <c r="EX10" s="8" t="s">
        <v>1916</v>
      </c>
      <c r="EY10" s="8" t="s">
        <v>1917</v>
      </c>
      <c r="EZ10" s="8" t="s">
        <v>1918</v>
      </c>
      <c r="FA10" s="8" t="s">
        <v>1919</v>
      </c>
      <c r="FB10" s="8" t="s">
        <v>1920</v>
      </c>
      <c r="FC10" s="8" t="s">
        <v>1921</v>
      </c>
      <c r="FD10" s="8" t="s">
        <v>1922</v>
      </c>
      <c r="FE10" s="8" t="s">
        <v>1923</v>
      </c>
      <c r="FF10" s="8" t="s">
        <v>1924</v>
      </c>
      <c r="FG10" s="8" t="s">
        <v>1925</v>
      </c>
      <c r="FH10" s="8" t="s">
        <v>1926</v>
      </c>
      <c r="FI10" s="8" t="s">
        <v>1927</v>
      </c>
      <c r="FJ10" s="8" t="s">
        <v>1928</v>
      </c>
      <c r="FK10" s="8" t="s">
        <v>1929</v>
      </c>
      <c r="FL10" s="8" t="s">
        <v>1930</v>
      </c>
      <c r="FM10" s="8" t="s">
        <v>1931</v>
      </c>
      <c r="FN10" s="8" t="s">
        <v>1932</v>
      </c>
      <c r="FO10" s="8" t="s">
        <v>1933</v>
      </c>
      <c r="FP10" s="8" t="s">
        <v>1934</v>
      </c>
      <c r="FQ10" s="8" t="s">
        <v>1935</v>
      </c>
      <c r="FR10" s="8" t="s">
        <v>1936</v>
      </c>
      <c r="FS10" s="8" t="s">
        <v>1937</v>
      </c>
      <c r="FT10" s="8" t="s">
        <v>1938</v>
      </c>
      <c r="FU10" s="8" t="s">
        <v>1939</v>
      </c>
      <c r="FV10" s="8" t="s">
        <v>1940</v>
      </c>
      <c r="FW10" s="8" t="s">
        <v>1941</v>
      </c>
      <c r="FX10" s="8" t="s">
        <v>1942</v>
      </c>
      <c r="FY10" s="8" t="s">
        <v>1943</v>
      </c>
      <c r="FZ10" s="8" t="s">
        <v>1944</v>
      </c>
      <c r="GA10" s="8" t="s">
        <v>1945</v>
      </c>
      <c r="GB10" s="8" t="s">
        <v>1946</v>
      </c>
      <c r="GC10" s="8" t="s">
        <v>1947</v>
      </c>
      <c r="GD10" s="8" t="s">
        <v>1948</v>
      </c>
      <c r="GE10" s="8" t="s">
        <v>1949</v>
      </c>
      <c r="GF10" s="8" t="s">
        <v>1950</v>
      </c>
      <c r="GG10" s="8" t="s">
        <v>1951</v>
      </c>
      <c r="GH10" s="8" t="s">
        <v>1952</v>
      </c>
      <c r="GI10" s="8" t="s">
        <v>1953</v>
      </c>
      <c r="GJ10" s="8" t="s">
        <v>1954</v>
      </c>
      <c r="GK10" s="8" t="s">
        <v>1955</v>
      </c>
      <c r="GL10" s="8" t="s">
        <v>1956</v>
      </c>
      <c r="GM10" s="8" t="s">
        <v>1957</v>
      </c>
      <c r="GN10" s="8" t="s">
        <v>1958</v>
      </c>
      <c r="GO10" s="8" t="s">
        <v>1959</v>
      </c>
      <c r="GP10" s="8" t="s">
        <v>1960</v>
      </c>
      <c r="GQ10" s="8" t="s">
        <v>1961</v>
      </c>
      <c r="GR10" s="8" t="s">
        <v>1962</v>
      </c>
      <c r="GS10" s="8" t="s">
        <v>1963</v>
      </c>
      <c r="GT10" s="8" t="s">
        <v>1964</v>
      </c>
      <c r="GU10" s="8" t="s">
        <v>1965</v>
      </c>
      <c r="GV10" s="8" t="s">
        <v>1966</v>
      </c>
      <c r="GW10" s="8" t="s">
        <v>1967</v>
      </c>
      <c r="GX10" s="8" t="s">
        <v>1968</v>
      </c>
      <c r="GY10" s="8" t="s">
        <v>1969</v>
      </c>
      <c r="GZ10" s="8" t="s">
        <v>1970</v>
      </c>
      <c r="HA10" s="8" t="s">
        <v>1971</v>
      </c>
      <c r="HB10" s="8" t="s">
        <v>1972</v>
      </c>
      <c r="HC10" s="8" t="s">
        <v>1973</v>
      </c>
      <c r="HD10" s="8" t="s">
        <v>1974</v>
      </c>
      <c r="HE10" s="8" t="s">
        <v>1975</v>
      </c>
      <c r="HF10" s="8" t="s">
        <v>1976</v>
      </c>
      <c r="HG10" s="8" t="s">
        <v>1977</v>
      </c>
      <c r="HH10" s="8" t="s">
        <v>1978</v>
      </c>
      <c r="HI10" s="8" t="s">
        <v>1979</v>
      </c>
      <c r="HJ10" s="8" t="s">
        <v>1980</v>
      </c>
      <c r="HK10" s="8" t="s">
        <v>1981</v>
      </c>
      <c r="HL10" s="8" t="s">
        <v>1982</v>
      </c>
      <c r="HM10" s="8" t="s">
        <v>1983</v>
      </c>
      <c r="HN10" s="8" t="s">
        <v>1984</v>
      </c>
      <c r="HO10" s="8" t="s">
        <v>1985</v>
      </c>
      <c r="HP10" s="8" t="s">
        <v>1986</v>
      </c>
      <c r="HQ10" s="8" t="s">
        <v>1987</v>
      </c>
      <c r="HR10" s="8" t="s">
        <v>1988</v>
      </c>
      <c r="HS10" s="8" t="s">
        <v>1989</v>
      </c>
      <c r="HT10" s="8" t="s">
        <v>1990</v>
      </c>
      <c r="HU10" s="8" t="s">
        <v>1991</v>
      </c>
      <c r="HV10" s="8" t="s">
        <v>1992</v>
      </c>
      <c r="HW10" s="8" t="s">
        <v>1993</v>
      </c>
      <c r="HX10" s="8" t="s">
        <v>1994</v>
      </c>
      <c r="HY10" s="8" t="s">
        <v>1995</v>
      </c>
      <c r="HZ10" s="8" t="s">
        <v>1996</v>
      </c>
      <c r="IA10" s="8" t="s">
        <v>1997</v>
      </c>
      <c r="IB10" s="8" t="s">
        <v>1998</v>
      </c>
      <c r="IC10" s="8" t="s">
        <v>1999</v>
      </c>
      <c r="ID10" s="8" t="s">
        <v>2000</v>
      </c>
      <c r="IE10" s="8" t="s">
        <v>2001</v>
      </c>
      <c r="IF10" s="8" t="s">
        <v>2002</v>
      </c>
      <c r="IG10" s="8" t="s">
        <v>2003</v>
      </c>
      <c r="IH10" s="8" t="s">
        <v>2004</v>
      </c>
      <c r="II10" s="8" t="s">
        <v>2005</v>
      </c>
      <c r="IJ10" s="8" t="s">
        <v>2006</v>
      </c>
      <c r="IK10" s="8" t="s">
        <v>2007</v>
      </c>
      <c r="IL10" s="8" t="s">
        <v>2008</v>
      </c>
      <c r="IM10" s="8" t="s">
        <v>2009</v>
      </c>
      <c r="IN10" s="8" t="s">
        <v>2010</v>
      </c>
      <c r="IO10" s="8" t="s">
        <v>2011</v>
      </c>
      <c r="IP10" s="8" t="s">
        <v>2012</v>
      </c>
      <c r="IQ10" s="8" t="s">
        <v>2013</v>
      </c>
    </row>
    <row r="11" spans="1:251">
      <c r="A11" s="10">
        <v>42036</v>
      </c>
      <c r="B11" s="9">
        <v>2428.4870000000001</v>
      </c>
      <c r="C11" s="9">
        <v>1311.519</v>
      </c>
      <c r="D11" s="9">
        <v>1116.9680000000001</v>
      </c>
      <c r="E11" s="9">
        <v>1053.972</v>
      </c>
      <c r="F11" s="9">
        <v>547.42399999999998</v>
      </c>
      <c r="G11" s="9">
        <v>506.548</v>
      </c>
      <c r="H11" s="9">
        <v>283.93</v>
      </c>
      <c r="I11" s="9">
        <v>144.994</v>
      </c>
      <c r="J11" s="9">
        <v>138.93600000000001</v>
      </c>
      <c r="K11" s="9">
        <v>301.36200000000002</v>
      </c>
      <c r="L11" s="9">
        <v>143.762</v>
      </c>
      <c r="M11" s="9">
        <v>157.6</v>
      </c>
      <c r="N11" s="9">
        <v>468.68</v>
      </c>
      <c r="O11" s="9">
        <v>258.66800000000001</v>
      </c>
      <c r="P11" s="9">
        <v>210.012</v>
      </c>
      <c r="Q11" s="9">
        <v>1374.5150000000001</v>
      </c>
      <c r="R11" s="9">
        <v>764.096</v>
      </c>
      <c r="S11" s="9">
        <v>610.41999999999996</v>
      </c>
      <c r="T11" s="9">
        <v>589.51800000000003</v>
      </c>
      <c r="U11" s="9">
        <v>303.233</v>
      </c>
      <c r="V11" s="9">
        <v>286.28399999999999</v>
      </c>
      <c r="W11" s="9">
        <v>784.99699999999996</v>
      </c>
      <c r="X11" s="9">
        <v>460.86200000000002</v>
      </c>
      <c r="Y11" s="9">
        <v>324.13499999999999</v>
      </c>
      <c r="Z11" s="9">
        <v>462.11599999999999</v>
      </c>
      <c r="AA11" s="9">
        <v>254.02</v>
      </c>
      <c r="AB11" s="9">
        <v>208.096</v>
      </c>
      <c r="AC11" s="9">
        <v>322.88099999999997</v>
      </c>
      <c r="AD11" s="9">
        <v>206.84200000000001</v>
      </c>
      <c r="AE11" s="9">
        <v>116.039</v>
      </c>
      <c r="AF11" s="9">
        <v>237.94200000000001</v>
      </c>
      <c r="AG11" s="9">
        <v>134.672</v>
      </c>
      <c r="AH11" s="9">
        <v>103.27</v>
      </c>
      <c r="AI11" s="9">
        <v>2736.5219999999999</v>
      </c>
      <c r="AJ11" s="9">
        <v>1469.837</v>
      </c>
      <c r="AK11" s="9">
        <v>1266.684</v>
      </c>
      <c r="AL11" s="9">
        <v>7.9989999999999997</v>
      </c>
      <c r="AM11" s="9">
        <v>8.3930000000000007</v>
      </c>
      <c r="AN11" s="9">
        <v>7.5380000000000003</v>
      </c>
      <c r="AO11" s="9">
        <v>4784.107</v>
      </c>
      <c r="AP11" s="9">
        <v>2362.625</v>
      </c>
      <c r="AQ11" s="9">
        <v>2421.482</v>
      </c>
      <c r="AR11" s="9">
        <v>828.67200000000003</v>
      </c>
      <c r="AS11" s="9">
        <v>414.27699999999999</v>
      </c>
      <c r="AT11" s="9">
        <v>414.39499999999998</v>
      </c>
      <c r="AU11" s="9">
        <v>579.625</v>
      </c>
      <c r="AV11" s="9">
        <v>296.62799999999999</v>
      </c>
      <c r="AW11" s="9">
        <v>282.99700000000001</v>
      </c>
      <c r="AX11" s="9">
        <v>385.92599999999999</v>
      </c>
      <c r="AY11" s="9">
        <v>210.63200000000001</v>
      </c>
      <c r="AZ11" s="9">
        <v>175.29499999999999</v>
      </c>
      <c r="BA11" s="9">
        <v>193.69900000000001</v>
      </c>
      <c r="BB11" s="9">
        <v>85.995999999999995</v>
      </c>
      <c r="BC11" s="9">
        <v>107.703</v>
      </c>
      <c r="BD11" s="9">
        <v>82.611000000000004</v>
      </c>
      <c r="BE11" s="9">
        <v>33.646000000000001</v>
      </c>
      <c r="BF11" s="9">
        <v>48.963999999999999</v>
      </c>
      <c r="BG11" s="9">
        <v>86.296000000000006</v>
      </c>
      <c r="BH11" s="9">
        <v>51.168999999999997</v>
      </c>
      <c r="BI11" s="9">
        <v>35.127000000000002</v>
      </c>
      <c r="BJ11" s="9">
        <v>162.75</v>
      </c>
      <c r="BK11" s="9">
        <v>66.478999999999999</v>
      </c>
      <c r="BL11" s="9">
        <v>96.271000000000001</v>
      </c>
      <c r="BM11" s="9">
        <v>296.38600000000002</v>
      </c>
      <c r="BN11" s="9">
        <v>148.57</v>
      </c>
      <c r="BO11" s="9">
        <v>147.815</v>
      </c>
      <c r="BP11" s="9">
        <v>162.81200000000001</v>
      </c>
      <c r="BQ11" s="9">
        <v>88.045000000000002</v>
      </c>
      <c r="BR11" s="9">
        <v>74.768000000000001</v>
      </c>
      <c r="BS11" s="9">
        <v>11.731999999999999</v>
      </c>
      <c r="BT11" s="9">
        <v>3.5760000000000001</v>
      </c>
      <c r="BU11" s="9">
        <v>8.1560000000000006</v>
      </c>
      <c r="BV11" s="9">
        <v>133.57300000000001</v>
      </c>
      <c r="BW11" s="9">
        <v>60.526000000000003</v>
      </c>
      <c r="BX11" s="9">
        <v>73.048000000000002</v>
      </c>
      <c r="BY11" s="9">
        <v>190.60300000000001</v>
      </c>
      <c r="BZ11" s="9">
        <v>103.751</v>
      </c>
      <c r="CA11" s="9">
        <v>86.852000000000004</v>
      </c>
      <c r="CB11" s="9">
        <v>83.424000000000007</v>
      </c>
      <c r="CC11" s="9">
        <v>49.26</v>
      </c>
      <c r="CD11" s="9">
        <v>34.164000000000001</v>
      </c>
      <c r="CE11" s="9">
        <v>75.13</v>
      </c>
      <c r="CF11" s="9">
        <v>46.628</v>
      </c>
      <c r="CG11" s="9">
        <v>28.501999999999999</v>
      </c>
      <c r="CH11" s="9">
        <v>13.597</v>
      </c>
      <c r="CI11" s="9">
        <v>5.7930000000000001</v>
      </c>
      <c r="CJ11" s="9">
        <v>7.8049999999999997</v>
      </c>
      <c r="CK11" s="9">
        <v>115.473</v>
      </c>
      <c r="CL11" s="9">
        <v>57.122999999999998</v>
      </c>
      <c r="CM11" s="9">
        <v>58.35</v>
      </c>
      <c r="CN11" s="9">
        <v>2320.1039999999998</v>
      </c>
      <c r="CO11" s="9">
        <v>1232.4749999999999</v>
      </c>
      <c r="CP11" s="9">
        <v>1087.6289999999999</v>
      </c>
      <c r="CQ11" s="9">
        <v>458.11599999999999</v>
      </c>
      <c r="CR11" s="9">
        <v>229.68</v>
      </c>
      <c r="CS11" s="9">
        <v>228.43700000000001</v>
      </c>
      <c r="CT11" s="9">
        <v>125.69199999999999</v>
      </c>
      <c r="CU11" s="9">
        <v>64.844999999999999</v>
      </c>
      <c r="CV11" s="9">
        <v>60.847000000000001</v>
      </c>
      <c r="CW11" s="9">
        <v>135.495</v>
      </c>
      <c r="CX11" s="9">
        <v>66.283000000000001</v>
      </c>
      <c r="CY11" s="9">
        <v>69.212000000000003</v>
      </c>
      <c r="CZ11" s="9">
        <v>196.929</v>
      </c>
      <c r="DA11" s="9">
        <v>98.552000000000007</v>
      </c>
      <c r="DB11" s="9">
        <v>98.376999999999995</v>
      </c>
      <c r="DC11" s="9">
        <v>1861.9880000000001</v>
      </c>
      <c r="DD11" s="9">
        <v>1002.795</v>
      </c>
      <c r="DE11" s="9">
        <v>859.19299999999998</v>
      </c>
      <c r="DF11" s="9">
        <v>839.55899999999997</v>
      </c>
      <c r="DG11" s="9">
        <v>440.48399999999998</v>
      </c>
      <c r="DH11" s="9">
        <v>399.07499999999999</v>
      </c>
      <c r="DI11" s="9">
        <v>238.761</v>
      </c>
      <c r="DJ11" s="9">
        <v>131.62899999999999</v>
      </c>
      <c r="DK11" s="9">
        <v>107.13200000000001</v>
      </c>
      <c r="DL11" s="9">
        <v>227.72200000000001</v>
      </c>
      <c r="DM11" s="9">
        <v>111.708</v>
      </c>
      <c r="DN11" s="9">
        <v>116.014</v>
      </c>
      <c r="DO11" s="9">
        <v>373.07600000000002</v>
      </c>
      <c r="DP11" s="9">
        <v>197.14699999999999</v>
      </c>
      <c r="DQ11" s="9">
        <v>175.929</v>
      </c>
      <c r="DR11" s="9">
        <v>1022.429</v>
      </c>
      <c r="DS11" s="9">
        <v>562.31100000000004</v>
      </c>
      <c r="DT11" s="9">
        <v>460.11799999999999</v>
      </c>
      <c r="DU11" s="9">
        <v>468.83100000000002</v>
      </c>
      <c r="DV11" s="9">
        <v>248.607</v>
      </c>
      <c r="DW11" s="9">
        <v>220.22399999999999</v>
      </c>
      <c r="DX11" s="9">
        <v>553.59799999999996</v>
      </c>
      <c r="DY11" s="9">
        <v>313.70400000000001</v>
      </c>
      <c r="DZ11" s="9">
        <v>239.89400000000001</v>
      </c>
      <c r="EA11" s="9">
        <v>341.67700000000002</v>
      </c>
      <c r="EB11" s="9">
        <v>187.46199999999999</v>
      </c>
      <c r="EC11" s="9">
        <v>154.215</v>
      </c>
      <c r="ED11" s="9">
        <v>211.92099999999999</v>
      </c>
      <c r="EE11" s="9">
        <v>126.242</v>
      </c>
      <c r="EF11" s="9">
        <v>85.679000000000002</v>
      </c>
      <c r="EG11" s="9">
        <v>197.88900000000001</v>
      </c>
      <c r="EH11" s="9">
        <v>110.53400000000001</v>
      </c>
      <c r="EI11" s="9">
        <v>87.355999999999995</v>
      </c>
      <c r="EJ11" s="9">
        <v>2122.2150000000001</v>
      </c>
      <c r="EK11" s="9">
        <v>1121.941</v>
      </c>
      <c r="EL11" s="9">
        <v>1000.274</v>
      </c>
      <c r="EM11" s="9">
        <v>8.5289999999999999</v>
      </c>
      <c r="EN11" s="9">
        <v>8.968</v>
      </c>
      <c r="EO11" s="9">
        <v>8.032</v>
      </c>
      <c r="EP11" s="9">
        <v>3754.8820000000001</v>
      </c>
      <c r="EQ11" s="9">
        <v>1854.3710000000001</v>
      </c>
      <c r="ER11" s="9">
        <v>1900.511</v>
      </c>
      <c r="ES11" s="9">
        <v>578.80999999999995</v>
      </c>
      <c r="ET11" s="9">
        <v>297.63299999999998</v>
      </c>
      <c r="EU11" s="9">
        <v>281.17700000000002</v>
      </c>
      <c r="EV11" s="9">
        <v>400.21600000000001</v>
      </c>
      <c r="EW11" s="9">
        <v>212.06700000000001</v>
      </c>
      <c r="EX11" s="9">
        <v>188.149</v>
      </c>
      <c r="EY11" s="9">
        <v>284.20699999999999</v>
      </c>
      <c r="EZ11" s="9">
        <v>154.58600000000001</v>
      </c>
      <c r="FA11" s="9">
        <v>129.62100000000001</v>
      </c>
      <c r="FB11" s="9">
        <v>116.009</v>
      </c>
      <c r="FC11" s="9">
        <v>57.481000000000002</v>
      </c>
      <c r="FD11" s="9">
        <v>58.527999999999999</v>
      </c>
      <c r="FE11" s="9">
        <v>55.494999999999997</v>
      </c>
      <c r="FF11" s="9">
        <v>23.629000000000001</v>
      </c>
      <c r="FG11" s="9">
        <v>31.866</v>
      </c>
      <c r="FH11" s="9">
        <v>67.935000000000002</v>
      </c>
      <c r="FI11" s="9">
        <v>42.042999999999999</v>
      </c>
      <c r="FJ11" s="9">
        <v>25.891999999999999</v>
      </c>
      <c r="FK11" s="9">
        <v>110.65900000000001</v>
      </c>
      <c r="FL11" s="9">
        <v>43.521999999999998</v>
      </c>
      <c r="FM11" s="9">
        <v>67.135999999999996</v>
      </c>
      <c r="FN11" s="9">
        <v>222.405</v>
      </c>
      <c r="FO11" s="9">
        <v>96.674999999999997</v>
      </c>
      <c r="FP11" s="9">
        <v>125.73</v>
      </c>
      <c r="FQ11" s="9">
        <v>130.79400000000001</v>
      </c>
      <c r="FR11" s="9">
        <v>63.811</v>
      </c>
      <c r="FS11" s="9">
        <v>66.983999999999995</v>
      </c>
      <c r="FT11" s="9">
        <v>17.914999999999999</v>
      </c>
      <c r="FU11" s="9">
        <v>5.9160000000000004</v>
      </c>
      <c r="FV11" s="9">
        <v>11.999000000000001</v>
      </c>
      <c r="FW11" s="9">
        <v>91.611000000000004</v>
      </c>
      <c r="FX11" s="9">
        <v>32.865000000000002</v>
      </c>
      <c r="FY11" s="9">
        <v>58.746000000000002</v>
      </c>
      <c r="FZ11" s="9">
        <v>154.078</v>
      </c>
      <c r="GA11" s="9">
        <v>99.424000000000007</v>
      </c>
      <c r="GB11" s="9">
        <v>54.654000000000003</v>
      </c>
      <c r="GC11" s="9">
        <v>80.049000000000007</v>
      </c>
      <c r="GD11" s="9">
        <v>56.76</v>
      </c>
      <c r="GE11" s="9">
        <v>23.288</v>
      </c>
      <c r="GF11" s="9">
        <v>67.094999999999999</v>
      </c>
      <c r="GG11" s="9">
        <v>46.722999999999999</v>
      </c>
      <c r="GH11" s="9">
        <v>20.372</v>
      </c>
      <c r="GI11" s="9">
        <v>9.2780000000000005</v>
      </c>
      <c r="GJ11" s="9">
        <v>4.04</v>
      </c>
      <c r="GK11" s="9">
        <v>5.2380000000000004</v>
      </c>
      <c r="GL11" s="9">
        <v>86.983000000000004</v>
      </c>
      <c r="GM11" s="9">
        <v>52.701000000000001</v>
      </c>
      <c r="GN11" s="9">
        <v>34.281999999999996</v>
      </c>
      <c r="GO11" s="9">
        <v>800.41300000000001</v>
      </c>
      <c r="GP11" s="9">
        <v>429.38200000000001</v>
      </c>
      <c r="GQ11" s="9">
        <v>371.03100000000001</v>
      </c>
      <c r="GR11" s="9">
        <v>129.26400000000001</v>
      </c>
      <c r="GS11" s="9">
        <v>70.185000000000002</v>
      </c>
      <c r="GT11" s="9">
        <v>59.079000000000001</v>
      </c>
      <c r="GU11" s="9">
        <v>38.917000000000002</v>
      </c>
      <c r="GV11" s="9">
        <v>22.073</v>
      </c>
      <c r="GW11" s="9">
        <v>16.843</v>
      </c>
      <c r="GX11" s="9">
        <v>36.003</v>
      </c>
      <c r="GY11" s="9">
        <v>16.594000000000001</v>
      </c>
      <c r="GZ11" s="9">
        <v>19.408999999999999</v>
      </c>
      <c r="HA11" s="9">
        <v>54.344999999999999</v>
      </c>
      <c r="HB11" s="9">
        <v>31.518000000000001</v>
      </c>
      <c r="HC11" s="9">
        <v>22.827000000000002</v>
      </c>
      <c r="HD11" s="9">
        <v>671.14800000000002</v>
      </c>
      <c r="HE11" s="9">
        <v>359.197</v>
      </c>
      <c r="HF11" s="9">
        <v>311.952</v>
      </c>
      <c r="HG11" s="9">
        <v>271.62</v>
      </c>
      <c r="HH11" s="9">
        <v>140.73699999999999</v>
      </c>
      <c r="HI11" s="9">
        <v>130.88200000000001</v>
      </c>
      <c r="HJ11" s="9">
        <v>61.097999999999999</v>
      </c>
      <c r="HK11" s="9">
        <v>28.954999999999998</v>
      </c>
      <c r="HL11" s="9">
        <v>32.143000000000001</v>
      </c>
      <c r="HM11" s="9">
        <v>83.275999999999996</v>
      </c>
      <c r="HN11" s="9">
        <v>47.561</v>
      </c>
      <c r="HO11" s="9">
        <v>35.715000000000003</v>
      </c>
      <c r="HP11" s="9">
        <v>127.245</v>
      </c>
      <c r="HQ11" s="9">
        <v>64.221000000000004</v>
      </c>
      <c r="HR11" s="9">
        <v>63.024000000000001</v>
      </c>
      <c r="HS11" s="9">
        <v>399.529</v>
      </c>
      <c r="HT11" s="9">
        <v>218.46</v>
      </c>
      <c r="HU11" s="9">
        <v>181.06899999999999</v>
      </c>
      <c r="HV11" s="9">
        <v>167.53700000000001</v>
      </c>
      <c r="HW11" s="9">
        <v>86.555000000000007</v>
      </c>
      <c r="HX11" s="9">
        <v>80.983000000000004</v>
      </c>
      <c r="HY11" s="9">
        <v>231.99100000000001</v>
      </c>
      <c r="HZ11" s="9">
        <v>131.905</v>
      </c>
      <c r="IA11" s="9">
        <v>100.087</v>
      </c>
      <c r="IB11" s="9">
        <v>123.21599999999999</v>
      </c>
      <c r="IC11" s="9">
        <v>67.465999999999994</v>
      </c>
      <c r="ID11" s="9">
        <v>55.75</v>
      </c>
      <c r="IE11" s="9">
        <v>108.77500000000001</v>
      </c>
      <c r="IF11" s="9">
        <v>64.438999999999993</v>
      </c>
      <c r="IG11" s="9">
        <v>44.335999999999999</v>
      </c>
      <c r="IH11" s="9">
        <v>51.53</v>
      </c>
      <c r="II11" s="9">
        <v>27.51</v>
      </c>
      <c r="IJ11" s="9">
        <v>24.02</v>
      </c>
      <c r="IK11" s="9">
        <v>748.88300000000004</v>
      </c>
      <c r="IL11" s="9">
        <v>401.87200000000001</v>
      </c>
      <c r="IM11" s="9">
        <v>347.01100000000002</v>
      </c>
      <c r="IN11" s="9">
        <v>6.4379999999999997</v>
      </c>
      <c r="IO11" s="9">
        <v>6.407</v>
      </c>
      <c r="IP11" s="9">
        <v>6.4740000000000002</v>
      </c>
      <c r="IQ11" s="9">
        <v>1373.972</v>
      </c>
    </row>
    <row r="12" spans="1:251">
      <c r="A12" s="10">
        <v>42401</v>
      </c>
      <c r="B12" s="9">
        <v>2476.46</v>
      </c>
      <c r="C12" s="9">
        <v>1346.808</v>
      </c>
      <c r="D12" s="9">
        <v>1129.652</v>
      </c>
      <c r="E12" s="9">
        <v>1051.2629999999999</v>
      </c>
      <c r="F12" s="9">
        <v>553.46400000000006</v>
      </c>
      <c r="G12" s="9">
        <v>497.79899999999998</v>
      </c>
      <c r="H12" s="9">
        <v>325.15300000000002</v>
      </c>
      <c r="I12" s="9">
        <v>173.95400000000001</v>
      </c>
      <c r="J12" s="9">
        <v>151.19900000000001</v>
      </c>
      <c r="K12" s="9">
        <v>301.70299999999997</v>
      </c>
      <c r="L12" s="9">
        <v>154.839</v>
      </c>
      <c r="M12" s="9">
        <v>146.864</v>
      </c>
      <c r="N12" s="9">
        <v>424.40800000000002</v>
      </c>
      <c r="O12" s="9">
        <v>224.67099999999999</v>
      </c>
      <c r="P12" s="9">
        <v>199.73699999999999</v>
      </c>
      <c r="Q12" s="9">
        <v>1425.1969999999999</v>
      </c>
      <c r="R12" s="9">
        <v>793.34400000000005</v>
      </c>
      <c r="S12" s="9">
        <v>631.85199999999998</v>
      </c>
      <c r="T12" s="9">
        <v>619.78499999999997</v>
      </c>
      <c r="U12" s="9">
        <v>327.959</v>
      </c>
      <c r="V12" s="9">
        <v>291.82600000000002</v>
      </c>
      <c r="W12" s="9">
        <v>805.41200000000003</v>
      </c>
      <c r="X12" s="9">
        <v>465.38499999999999</v>
      </c>
      <c r="Y12" s="9">
        <v>340.02699999999999</v>
      </c>
      <c r="Z12" s="9">
        <v>479.03399999999999</v>
      </c>
      <c r="AA12" s="9">
        <v>266.87599999999998</v>
      </c>
      <c r="AB12" s="9">
        <v>212.15799999999999</v>
      </c>
      <c r="AC12" s="9">
        <v>326.37799999999999</v>
      </c>
      <c r="AD12" s="9">
        <v>198.50899999999999</v>
      </c>
      <c r="AE12" s="9">
        <v>127.869</v>
      </c>
      <c r="AF12" s="9">
        <v>245.82400000000001</v>
      </c>
      <c r="AG12" s="9">
        <v>142.18700000000001</v>
      </c>
      <c r="AH12" s="9">
        <v>103.637</v>
      </c>
      <c r="AI12" s="9">
        <v>2800.8919999999998</v>
      </c>
      <c r="AJ12" s="9">
        <v>1512.52</v>
      </c>
      <c r="AK12" s="9">
        <v>1288.3720000000001</v>
      </c>
      <c r="AL12" s="9">
        <v>8.0679999999999996</v>
      </c>
      <c r="AM12" s="9">
        <v>8.593</v>
      </c>
      <c r="AN12" s="9">
        <v>7.4450000000000003</v>
      </c>
      <c r="AO12" s="9">
        <v>4906.0690000000004</v>
      </c>
      <c r="AP12" s="9">
        <v>2412.5740000000001</v>
      </c>
      <c r="AQ12" s="9">
        <v>2493.4949999999999</v>
      </c>
      <c r="AR12" s="9">
        <v>810.226</v>
      </c>
      <c r="AS12" s="9">
        <v>409.18400000000003</v>
      </c>
      <c r="AT12" s="9">
        <v>401.04199999999997</v>
      </c>
      <c r="AU12" s="9">
        <v>573.35199999999998</v>
      </c>
      <c r="AV12" s="9">
        <v>303.14400000000001</v>
      </c>
      <c r="AW12" s="9">
        <v>270.20800000000003</v>
      </c>
      <c r="AX12" s="9">
        <v>364.9</v>
      </c>
      <c r="AY12" s="9">
        <v>206.64099999999999</v>
      </c>
      <c r="AZ12" s="9">
        <v>158.25899999999999</v>
      </c>
      <c r="BA12" s="9">
        <v>208.453</v>
      </c>
      <c r="BB12" s="9">
        <v>96.503</v>
      </c>
      <c r="BC12" s="9">
        <v>111.95</v>
      </c>
      <c r="BD12" s="9">
        <v>69.917000000000002</v>
      </c>
      <c r="BE12" s="9">
        <v>30.327000000000002</v>
      </c>
      <c r="BF12" s="9">
        <v>39.588999999999999</v>
      </c>
      <c r="BG12" s="9">
        <v>70.983999999999995</v>
      </c>
      <c r="BH12" s="9">
        <v>37.091999999999999</v>
      </c>
      <c r="BI12" s="9">
        <v>33.892000000000003</v>
      </c>
      <c r="BJ12" s="9">
        <v>165.88900000000001</v>
      </c>
      <c r="BK12" s="9">
        <v>68.947000000000003</v>
      </c>
      <c r="BL12" s="9">
        <v>96.941000000000003</v>
      </c>
      <c r="BM12" s="9">
        <v>323.17</v>
      </c>
      <c r="BN12" s="9">
        <v>157.75200000000001</v>
      </c>
      <c r="BO12" s="9">
        <v>165.41800000000001</v>
      </c>
      <c r="BP12" s="9">
        <v>190.68299999999999</v>
      </c>
      <c r="BQ12" s="9">
        <v>108.45399999999999</v>
      </c>
      <c r="BR12" s="9">
        <v>82.228999999999999</v>
      </c>
      <c r="BS12" s="9">
        <v>22.629000000000001</v>
      </c>
      <c r="BT12" s="9">
        <v>8.5670000000000002</v>
      </c>
      <c r="BU12" s="9">
        <v>14.061999999999999</v>
      </c>
      <c r="BV12" s="9">
        <v>132.48699999999999</v>
      </c>
      <c r="BW12" s="9">
        <v>49.298000000000002</v>
      </c>
      <c r="BX12" s="9">
        <v>83.188999999999993</v>
      </c>
      <c r="BY12" s="9">
        <v>159.52799999999999</v>
      </c>
      <c r="BZ12" s="9">
        <v>90.474999999999994</v>
      </c>
      <c r="CA12" s="9">
        <v>69.052999999999997</v>
      </c>
      <c r="CB12" s="9">
        <v>72.44</v>
      </c>
      <c r="CC12" s="9">
        <v>40.667000000000002</v>
      </c>
      <c r="CD12" s="9">
        <v>31.774000000000001</v>
      </c>
      <c r="CE12" s="9">
        <v>55.140999999999998</v>
      </c>
      <c r="CF12" s="9">
        <v>33.732999999999997</v>
      </c>
      <c r="CG12" s="9">
        <v>21.408000000000001</v>
      </c>
      <c r="CH12" s="9">
        <v>4.9669999999999996</v>
      </c>
      <c r="CI12" s="9">
        <v>2.71</v>
      </c>
      <c r="CJ12" s="9">
        <v>2.2559999999999998</v>
      </c>
      <c r="CK12" s="9">
        <v>104.387</v>
      </c>
      <c r="CL12" s="9">
        <v>56.741999999999997</v>
      </c>
      <c r="CM12" s="9">
        <v>47.645000000000003</v>
      </c>
      <c r="CN12" s="9">
        <v>2368.7109999999998</v>
      </c>
      <c r="CO12" s="9">
        <v>1253.42</v>
      </c>
      <c r="CP12" s="9">
        <v>1115.2909999999999</v>
      </c>
      <c r="CQ12" s="9">
        <v>438.10700000000003</v>
      </c>
      <c r="CR12" s="9">
        <v>238.499</v>
      </c>
      <c r="CS12" s="9">
        <v>199.607</v>
      </c>
      <c r="CT12" s="9">
        <v>112.485</v>
      </c>
      <c r="CU12" s="9">
        <v>68.778000000000006</v>
      </c>
      <c r="CV12" s="9">
        <v>43.707000000000001</v>
      </c>
      <c r="CW12" s="9">
        <v>124.94199999999999</v>
      </c>
      <c r="CX12" s="9">
        <v>65.563000000000002</v>
      </c>
      <c r="CY12" s="9">
        <v>59.378999999999998</v>
      </c>
      <c r="CZ12" s="9">
        <v>200.68</v>
      </c>
      <c r="DA12" s="9">
        <v>104.158</v>
      </c>
      <c r="DB12" s="9">
        <v>96.522000000000006</v>
      </c>
      <c r="DC12" s="9">
        <v>1930.604</v>
      </c>
      <c r="DD12" s="9">
        <v>1014.921</v>
      </c>
      <c r="DE12" s="9">
        <v>915.68299999999999</v>
      </c>
      <c r="DF12" s="9">
        <v>851.73599999999999</v>
      </c>
      <c r="DG12" s="9">
        <v>443.59</v>
      </c>
      <c r="DH12" s="9">
        <v>408.14600000000002</v>
      </c>
      <c r="DI12" s="9">
        <v>265.63799999999998</v>
      </c>
      <c r="DJ12" s="9">
        <v>132.60900000000001</v>
      </c>
      <c r="DK12" s="9">
        <v>133.02799999999999</v>
      </c>
      <c r="DL12" s="9">
        <v>229.958</v>
      </c>
      <c r="DM12" s="9">
        <v>116.322</v>
      </c>
      <c r="DN12" s="9">
        <v>113.636</v>
      </c>
      <c r="DO12" s="9">
        <v>356.14</v>
      </c>
      <c r="DP12" s="9">
        <v>194.65899999999999</v>
      </c>
      <c r="DQ12" s="9">
        <v>161.48099999999999</v>
      </c>
      <c r="DR12" s="9">
        <v>1078.8679999999999</v>
      </c>
      <c r="DS12" s="9">
        <v>571.33100000000002</v>
      </c>
      <c r="DT12" s="9">
        <v>507.53800000000001</v>
      </c>
      <c r="DU12" s="9">
        <v>510.82</v>
      </c>
      <c r="DV12" s="9">
        <v>261.899</v>
      </c>
      <c r="DW12" s="9">
        <v>248.92099999999999</v>
      </c>
      <c r="DX12" s="9">
        <v>568.048</v>
      </c>
      <c r="DY12" s="9">
        <v>309.43200000000002</v>
      </c>
      <c r="DZ12" s="9">
        <v>258.61599999999999</v>
      </c>
      <c r="EA12" s="9">
        <v>336.81</v>
      </c>
      <c r="EB12" s="9">
        <v>172.178</v>
      </c>
      <c r="EC12" s="9">
        <v>164.63200000000001</v>
      </c>
      <c r="ED12" s="9">
        <v>231.238</v>
      </c>
      <c r="EE12" s="9">
        <v>137.25399999999999</v>
      </c>
      <c r="EF12" s="9">
        <v>93.984999999999999</v>
      </c>
      <c r="EG12" s="9">
        <v>179.012</v>
      </c>
      <c r="EH12" s="9">
        <v>105.49299999999999</v>
      </c>
      <c r="EI12" s="9">
        <v>73.519000000000005</v>
      </c>
      <c r="EJ12" s="9">
        <v>2189.6990000000001</v>
      </c>
      <c r="EK12" s="9">
        <v>1147.9269999999999</v>
      </c>
      <c r="EL12" s="9">
        <v>1041.7719999999999</v>
      </c>
      <c r="EM12" s="9">
        <v>7.5570000000000004</v>
      </c>
      <c r="EN12" s="9">
        <v>8.4160000000000004</v>
      </c>
      <c r="EO12" s="9">
        <v>6.5919999999999996</v>
      </c>
      <c r="EP12" s="9">
        <v>3775.223</v>
      </c>
      <c r="EQ12" s="9">
        <v>1858.1959999999999</v>
      </c>
      <c r="ER12" s="9">
        <v>1917.028</v>
      </c>
      <c r="ES12" s="9">
        <v>543.92200000000003</v>
      </c>
      <c r="ET12" s="9">
        <v>281.40800000000002</v>
      </c>
      <c r="EU12" s="9">
        <v>262.51499999999999</v>
      </c>
      <c r="EV12" s="9">
        <v>362.27499999999998</v>
      </c>
      <c r="EW12" s="9">
        <v>186.08099999999999</v>
      </c>
      <c r="EX12" s="9">
        <v>176.19399999999999</v>
      </c>
      <c r="EY12" s="9">
        <v>248.64599999999999</v>
      </c>
      <c r="EZ12" s="9">
        <v>140.38300000000001</v>
      </c>
      <c r="FA12" s="9">
        <v>108.26300000000001</v>
      </c>
      <c r="FB12" s="9">
        <v>113.629</v>
      </c>
      <c r="FC12" s="9">
        <v>45.698</v>
      </c>
      <c r="FD12" s="9">
        <v>67.932000000000002</v>
      </c>
      <c r="FE12" s="9">
        <v>45.567999999999998</v>
      </c>
      <c r="FF12" s="9">
        <v>18.937999999999999</v>
      </c>
      <c r="FG12" s="9">
        <v>26.63</v>
      </c>
      <c r="FH12" s="9">
        <v>65.677999999999997</v>
      </c>
      <c r="FI12" s="9">
        <v>41.313000000000002</v>
      </c>
      <c r="FJ12" s="9">
        <v>24.366</v>
      </c>
      <c r="FK12" s="9">
        <v>115.96899999999999</v>
      </c>
      <c r="FL12" s="9">
        <v>54.015000000000001</v>
      </c>
      <c r="FM12" s="9">
        <v>61.954000000000001</v>
      </c>
      <c r="FN12" s="9">
        <v>220.322</v>
      </c>
      <c r="FO12" s="9">
        <v>102.904</v>
      </c>
      <c r="FP12" s="9">
        <v>117.41800000000001</v>
      </c>
      <c r="FQ12" s="9">
        <v>131.57300000000001</v>
      </c>
      <c r="FR12" s="9">
        <v>70.094999999999999</v>
      </c>
      <c r="FS12" s="9">
        <v>61.478000000000002</v>
      </c>
      <c r="FT12" s="9">
        <v>16.271000000000001</v>
      </c>
      <c r="FU12" s="9">
        <v>7.0570000000000004</v>
      </c>
      <c r="FV12" s="9">
        <v>9.2140000000000004</v>
      </c>
      <c r="FW12" s="9">
        <v>88.748999999999995</v>
      </c>
      <c r="FX12" s="9">
        <v>32.808999999999997</v>
      </c>
      <c r="FY12" s="9">
        <v>55.94</v>
      </c>
      <c r="FZ12" s="9">
        <v>140.33699999999999</v>
      </c>
      <c r="GA12" s="9">
        <v>97.915999999999997</v>
      </c>
      <c r="GB12" s="9">
        <v>42.420999999999999</v>
      </c>
      <c r="GC12" s="9">
        <v>73.539000000000001</v>
      </c>
      <c r="GD12" s="9">
        <v>50.140999999999998</v>
      </c>
      <c r="GE12" s="9">
        <v>23.398</v>
      </c>
      <c r="GF12" s="9">
        <v>47.439</v>
      </c>
      <c r="GG12" s="9">
        <v>35.398000000000003</v>
      </c>
      <c r="GH12" s="9">
        <v>12.041</v>
      </c>
      <c r="GI12" s="9">
        <v>6.7690000000000001</v>
      </c>
      <c r="GJ12" s="9">
        <v>5.3479999999999999</v>
      </c>
      <c r="GK12" s="9">
        <v>1.4219999999999999</v>
      </c>
      <c r="GL12" s="9">
        <v>92.897999999999996</v>
      </c>
      <c r="GM12" s="9">
        <v>62.518000000000001</v>
      </c>
      <c r="GN12" s="9">
        <v>30.38</v>
      </c>
      <c r="GO12" s="9">
        <v>807.58900000000006</v>
      </c>
      <c r="GP12" s="9">
        <v>425.85300000000001</v>
      </c>
      <c r="GQ12" s="9">
        <v>381.73599999999999</v>
      </c>
      <c r="GR12" s="9">
        <v>139.84200000000001</v>
      </c>
      <c r="GS12" s="9">
        <v>72.477999999999994</v>
      </c>
      <c r="GT12" s="9">
        <v>67.363</v>
      </c>
      <c r="GU12" s="9">
        <v>37.58</v>
      </c>
      <c r="GV12" s="9">
        <v>20.129000000000001</v>
      </c>
      <c r="GW12" s="9">
        <v>17.451000000000001</v>
      </c>
      <c r="GX12" s="9">
        <v>39.048000000000002</v>
      </c>
      <c r="GY12" s="9">
        <v>21.27</v>
      </c>
      <c r="GZ12" s="9">
        <v>17.777000000000001</v>
      </c>
      <c r="HA12" s="9">
        <v>63.213000000000001</v>
      </c>
      <c r="HB12" s="9">
        <v>31.079000000000001</v>
      </c>
      <c r="HC12" s="9">
        <v>32.134</v>
      </c>
      <c r="HD12" s="9">
        <v>667.74800000000005</v>
      </c>
      <c r="HE12" s="9">
        <v>353.375</v>
      </c>
      <c r="HF12" s="9">
        <v>314.37299999999999</v>
      </c>
      <c r="HG12" s="9">
        <v>267.32</v>
      </c>
      <c r="HH12" s="9">
        <v>142.256</v>
      </c>
      <c r="HI12" s="9">
        <v>125.063</v>
      </c>
      <c r="HJ12" s="9">
        <v>76.182000000000002</v>
      </c>
      <c r="HK12" s="9">
        <v>39.335000000000001</v>
      </c>
      <c r="HL12" s="9">
        <v>36.847999999999999</v>
      </c>
      <c r="HM12" s="9">
        <v>79.12</v>
      </c>
      <c r="HN12" s="9">
        <v>42.911000000000001</v>
      </c>
      <c r="HO12" s="9">
        <v>36.209000000000003</v>
      </c>
      <c r="HP12" s="9">
        <v>112.018</v>
      </c>
      <c r="HQ12" s="9">
        <v>60.011000000000003</v>
      </c>
      <c r="HR12" s="9">
        <v>52.006999999999998</v>
      </c>
      <c r="HS12" s="9">
        <v>400.428</v>
      </c>
      <c r="HT12" s="9">
        <v>211.11799999999999</v>
      </c>
      <c r="HU12" s="9">
        <v>189.31</v>
      </c>
      <c r="HV12" s="9">
        <v>160.21700000000001</v>
      </c>
      <c r="HW12" s="9">
        <v>76.808000000000007</v>
      </c>
      <c r="HX12" s="9">
        <v>83.409000000000006</v>
      </c>
      <c r="HY12" s="9">
        <v>240.21100000000001</v>
      </c>
      <c r="HZ12" s="9">
        <v>134.31</v>
      </c>
      <c r="IA12" s="9">
        <v>105.901</v>
      </c>
      <c r="IB12" s="9">
        <v>146.249</v>
      </c>
      <c r="IC12" s="9">
        <v>76.016999999999996</v>
      </c>
      <c r="ID12" s="9">
        <v>70.231999999999999</v>
      </c>
      <c r="IE12" s="9">
        <v>93.962000000000003</v>
      </c>
      <c r="IF12" s="9">
        <v>58.292999999999999</v>
      </c>
      <c r="IG12" s="9">
        <v>35.667999999999999</v>
      </c>
      <c r="IH12" s="9">
        <v>59.503999999999998</v>
      </c>
      <c r="II12" s="9">
        <v>32.103000000000002</v>
      </c>
      <c r="IJ12" s="9">
        <v>27.401</v>
      </c>
      <c r="IK12" s="9">
        <v>748.08500000000004</v>
      </c>
      <c r="IL12" s="9">
        <v>393.75</v>
      </c>
      <c r="IM12" s="9">
        <v>354.33499999999998</v>
      </c>
      <c r="IN12" s="9">
        <v>7.3680000000000003</v>
      </c>
      <c r="IO12" s="9">
        <v>7.5389999999999997</v>
      </c>
      <c r="IP12" s="9">
        <v>7.1779999999999999</v>
      </c>
      <c r="IQ12" s="9">
        <v>1371.4870000000001</v>
      </c>
    </row>
    <row r="13" spans="1:251">
      <c r="A13" s="10">
        <v>42767</v>
      </c>
      <c r="B13" s="9">
        <v>2580.0940000000001</v>
      </c>
      <c r="C13" s="9">
        <v>1383.9449999999999</v>
      </c>
      <c r="D13" s="9">
        <v>1196.1479999999999</v>
      </c>
      <c r="E13" s="9">
        <v>1142.653</v>
      </c>
      <c r="F13" s="9">
        <v>583.27099999999996</v>
      </c>
      <c r="G13" s="9">
        <v>559.38199999999995</v>
      </c>
      <c r="H13" s="9">
        <v>351.52100000000002</v>
      </c>
      <c r="I13" s="9">
        <v>176.39</v>
      </c>
      <c r="J13" s="9">
        <v>175.131</v>
      </c>
      <c r="K13" s="9">
        <v>309.75599999999997</v>
      </c>
      <c r="L13" s="9">
        <v>157.703</v>
      </c>
      <c r="M13" s="9">
        <v>152.053</v>
      </c>
      <c r="N13" s="9">
        <v>481.37599999999998</v>
      </c>
      <c r="O13" s="9">
        <v>249.178</v>
      </c>
      <c r="P13" s="9">
        <v>232.19800000000001</v>
      </c>
      <c r="Q13" s="9">
        <v>1437.441</v>
      </c>
      <c r="R13" s="9">
        <v>800.67499999999995</v>
      </c>
      <c r="S13" s="9">
        <v>636.76599999999996</v>
      </c>
      <c r="T13" s="9">
        <v>599.221</v>
      </c>
      <c r="U13" s="9">
        <v>324.02699999999999</v>
      </c>
      <c r="V13" s="9">
        <v>275.19400000000002</v>
      </c>
      <c r="W13" s="9">
        <v>838.22</v>
      </c>
      <c r="X13" s="9">
        <v>476.64699999999999</v>
      </c>
      <c r="Y13" s="9">
        <v>361.57299999999998</v>
      </c>
      <c r="Z13" s="9">
        <v>505.86599999999999</v>
      </c>
      <c r="AA13" s="9">
        <v>271.17700000000002</v>
      </c>
      <c r="AB13" s="9">
        <v>234.68899999999999</v>
      </c>
      <c r="AC13" s="9">
        <v>332.35399999999998</v>
      </c>
      <c r="AD13" s="9">
        <v>205.47</v>
      </c>
      <c r="AE13" s="9">
        <v>126.884</v>
      </c>
      <c r="AF13" s="9">
        <v>245.44399999999999</v>
      </c>
      <c r="AG13" s="9">
        <v>143.56100000000001</v>
      </c>
      <c r="AH13" s="9">
        <v>101.88200000000001</v>
      </c>
      <c r="AI13" s="9">
        <v>2911.7240000000002</v>
      </c>
      <c r="AJ13" s="9">
        <v>1549.001</v>
      </c>
      <c r="AK13" s="9">
        <v>1362.7239999999999</v>
      </c>
      <c r="AL13" s="9">
        <v>7.774</v>
      </c>
      <c r="AM13" s="9">
        <v>8.4819999999999993</v>
      </c>
      <c r="AN13" s="9">
        <v>6.9560000000000004</v>
      </c>
      <c r="AO13" s="9">
        <v>5043.0730000000003</v>
      </c>
      <c r="AP13" s="9">
        <v>2468.652</v>
      </c>
      <c r="AQ13" s="9">
        <v>2574.422</v>
      </c>
      <c r="AR13" s="9">
        <v>811.33500000000004</v>
      </c>
      <c r="AS13" s="9">
        <v>393.34699999999998</v>
      </c>
      <c r="AT13" s="9">
        <v>417.988</v>
      </c>
      <c r="AU13" s="9">
        <v>546.30700000000002</v>
      </c>
      <c r="AV13" s="9">
        <v>277.76499999999999</v>
      </c>
      <c r="AW13" s="9">
        <v>268.54199999999997</v>
      </c>
      <c r="AX13" s="9">
        <v>357.58</v>
      </c>
      <c r="AY13" s="9">
        <v>199.99199999999999</v>
      </c>
      <c r="AZ13" s="9">
        <v>157.58799999999999</v>
      </c>
      <c r="BA13" s="9">
        <v>188.727</v>
      </c>
      <c r="BB13" s="9">
        <v>77.772999999999996</v>
      </c>
      <c r="BC13" s="9">
        <v>110.95399999999999</v>
      </c>
      <c r="BD13" s="9">
        <v>77.034000000000006</v>
      </c>
      <c r="BE13" s="9">
        <v>29.167999999999999</v>
      </c>
      <c r="BF13" s="9">
        <v>47.866</v>
      </c>
      <c r="BG13" s="9">
        <v>97.68</v>
      </c>
      <c r="BH13" s="9">
        <v>50.808</v>
      </c>
      <c r="BI13" s="9">
        <v>46.872</v>
      </c>
      <c r="BJ13" s="9">
        <v>167.34800000000001</v>
      </c>
      <c r="BK13" s="9">
        <v>64.775000000000006</v>
      </c>
      <c r="BL13" s="9">
        <v>102.574</v>
      </c>
      <c r="BM13" s="9">
        <v>327.23</v>
      </c>
      <c r="BN13" s="9">
        <v>159.821</v>
      </c>
      <c r="BO13" s="9">
        <v>167.40899999999999</v>
      </c>
      <c r="BP13" s="9">
        <v>189.46799999999999</v>
      </c>
      <c r="BQ13" s="9">
        <v>111.191</v>
      </c>
      <c r="BR13" s="9">
        <v>78.277000000000001</v>
      </c>
      <c r="BS13" s="9">
        <v>20.465</v>
      </c>
      <c r="BT13" s="9">
        <v>11.006</v>
      </c>
      <c r="BU13" s="9">
        <v>9.4589999999999996</v>
      </c>
      <c r="BV13" s="9">
        <v>137.762</v>
      </c>
      <c r="BW13" s="9">
        <v>48.63</v>
      </c>
      <c r="BX13" s="9">
        <v>89.132000000000005</v>
      </c>
      <c r="BY13" s="9">
        <v>183.24299999999999</v>
      </c>
      <c r="BZ13" s="9">
        <v>99.322999999999993</v>
      </c>
      <c r="CA13" s="9">
        <v>83.92</v>
      </c>
      <c r="CB13" s="9">
        <v>68.808999999999997</v>
      </c>
      <c r="CC13" s="9">
        <v>35.597999999999999</v>
      </c>
      <c r="CD13" s="9">
        <v>33.21</v>
      </c>
      <c r="CE13" s="9">
        <v>55.975999999999999</v>
      </c>
      <c r="CF13" s="9">
        <v>32.371000000000002</v>
      </c>
      <c r="CG13" s="9">
        <v>23.606000000000002</v>
      </c>
      <c r="CH13" s="9">
        <v>8.9770000000000003</v>
      </c>
      <c r="CI13" s="9">
        <v>3.6859999999999999</v>
      </c>
      <c r="CJ13" s="9">
        <v>5.2910000000000004</v>
      </c>
      <c r="CK13" s="9">
        <v>127.267</v>
      </c>
      <c r="CL13" s="9">
        <v>66.953000000000003</v>
      </c>
      <c r="CM13" s="9">
        <v>60.314</v>
      </c>
      <c r="CN13" s="9">
        <v>2362.8020000000001</v>
      </c>
      <c r="CO13" s="9">
        <v>1245.3720000000001</v>
      </c>
      <c r="CP13" s="9">
        <v>1117.431</v>
      </c>
      <c r="CQ13" s="9">
        <v>477.15100000000001</v>
      </c>
      <c r="CR13" s="9">
        <v>269.34100000000001</v>
      </c>
      <c r="CS13" s="9">
        <v>207.81</v>
      </c>
      <c r="CT13" s="9">
        <v>125.995</v>
      </c>
      <c r="CU13" s="9">
        <v>67.682000000000002</v>
      </c>
      <c r="CV13" s="9">
        <v>58.314</v>
      </c>
      <c r="CW13" s="9">
        <v>157.81399999999999</v>
      </c>
      <c r="CX13" s="9">
        <v>92.462999999999994</v>
      </c>
      <c r="CY13" s="9">
        <v>65.350999999999999</v>
      </c>
      <c r="CZ13" s="9">
        <v>193.34100000000001</v>
      </c>
      <c r="DA13" s="9">
        <v>109.197</v>
      </c>
      <c r="DB13" s="9">
        <v>84.144000000000005</v>
      </c>
      <c r="DC13" s="9">
        <v>1885.6510000000001</v>
      </c>
      <c r="DD13" s="9">
        <v>976.03</v>
      </c>
      <c r="DE13" s="9">
        <v>909.62099999999998</v>
      </c>
      <c r="DF13" s="9">
        <v>806.10400000000004</v>
      </c>
      <c r="DG13" s="9">
        <v>402.90600000000001</v>
      </c>
      <c r="DH13" s="9">
        <v>403.19799999999998</v>
      </c>
      <c r="DI13" s="9">
        <v>244.202</v>
      </c>
      <c r="DJ13" s="9">
        <v>126.19499999999999</v>
      </c>
      <c r="DK13" s="9">
        <v>118.00700000000001</v>
      </c>
      <c r="DL13" s="9">
        <v>241.453</v>
      </c>
      <c r="DM13" s="9">
        <v>120.36</v>
      </c>
      <c r="DN13" s="9">
        <v>121.093</v>
      </c>
      <c r="DO13" s="9">
        <v>320.44900000000001</v>
      </c>
      <c r="DP13" s="9">
        <v>156.352</v>
      </c>
      <c r="DQ13" s="9">
        <v>164.09700000000001</v>
      </c>
      <c r="DR13" s="9">
        <v>1079.547</v>
      </c>
      <c r="DS13" s="9">
        <v>573.12400000000002</v>
      </c>
      <c r="DT13" s="9">
        <v>506.423</v>
      </c>
      <c r="DU13" s="9">
        <v>464.53199999999998</v>
      </c>
      <c r="DV13" s="9">
        <v>238.58</v>
      </c>
      <c r="DW13" s="9">
        <v>225.952</v>
      </c>
      <c r="DX13" s="9">
        <v>615.01599999999996</v>
      </c>
      <c r="DY13" s="9">
        <v>334.54399999999998</v>
      </c>
      <c r="DZ13" s="9">
        <v>280.47199999999998</v>
      </c>
      <c r="EA13" s="9">
        <v>395.80099999999999</v>
      </c>
      <c r="EB13" s="9">
        <v>203.821</v>
      </c>
      <c r="EC13" s="9">
        <v>191.97900000000001</v>
      </c>
      <c r="ED13" s="9">
        <v>219.215</v>
      </c>
      <c r="EE13" s="9">
        <v>130.72300000000001</v>
      </c>
      <c r="EF13" s="9">
        <v>88.492000000000004</v>
      </c>
      <c r="EG13" s="9">
        <v>188.71100000000001</v>
      </c>
      <c r="EH13" s="9">
        <v>117.477</v>
      </c>
      <c r="EI13" s="9">
        <v>71.233999999999995</v>
      </c>
      <c r="EJ13" s="9">
        <v>2174.0909999999999</v>
      </c>
      <c r="EK13" s="9">
        <v>1127.895</v>
      </c>
      <c r="EL13" s="9">
        <v>1046.1959999999999</v>
      </c>
      <c r="EM13" s="9">
        <v>7.9870000000000001</v>
      </c>
      <c r="EN13" s="9">
        <v>9.4329999999999998</v>
      </c>
      <c r="EO13" s="9">
        <v>6.375</v>
      </c>
      <c r="EP13" s="9">
        <v>3841.6550000000002</v>
      </c>
      <c r="EQ13" s="9">
        <v>1884.2449999999999</v>
      </c>
      <c r="ER13" s="9">
        <v>1957.4090000000001</v>
      </c>
      <c r="ES13" s="9">
        <v>544.23299999999995</v>
      </c>
      <c r="ET13" s="9">
        <v>276.673</v>
      </c>
      <c r="EU13" s="9">
        <v>267.56</v>
      </c>
      <c r="EV13" s="9">
        <v>356.33300000000003</v>
      </c>
      <c r="EW13" s="9">
        <v>191.774</v>
      </c>
      <c r="EX13" s="9">
        <v>164.559</v>
      </c>
      <c r="EY13" s="9">
        <v>245.11199999999999</v>
      </c>
      <c r="EZ13" s="9">
        <v>146.113</v>
      </c>
      <c r="FA13" s="9">
        <v>98.998999999999995</v>
      </c>
      <c r="FB13" s="9">
        <v>111.221</v>
      </c>
      <c r="FC13" s="9">
        <v>45.661000000000001</v>
      </c>
      <c r="FD13" s="9">
        <v>65.56</v>
      </c>
      <c r="FE13" s="9">
        <v>52.874000000000002</v>
      </c>
      <c r="FF13" s="9">
        <v>25.765000000000001</v>
      </c>
      <c r="FG13" s="9">
        <v>27.108000000000001</v>
      </c>
      <c r="FH13" s="9">
        <v>70.073999999999998</v>
      </c>
      <c r="FI13" s="9">
        <v>38.228999999999999</v>
      </c>
      <c r="FJ13" s="9">
        <v>31.844999999999999</v>
      </c>
      <c r="FK13" s="9">
        <v>117.82599999999999</v>
      </c>
      <c r="FL13" s="9">
        <v>46.67</v>
      </c>
      <c r="FM13" s="9">
        <v>71.156000000000006</v>
      </c>
      <c r="FN13" s="9">
        <v>224.34100000000001</v>
      </c>
      <c r="FO13" s="9">
        <v>117.041</v>
      </c>
      <c r="FP13" s="9">
        <v>107.3</v>
      </c>
      <c r="FQ13" s="9">
        <v>129.11500000000001</v>
      </c>
      <c r="FR13" s="9">
        <v>78.197000000000003</v>
      </c>
      <c r="FS13" s="9">
        <v>50.917999999999999</v>
      </c>
      <c r="FT13" s="9">
        <v>15.661</v>
      </c>
      <c r="FU13" s="9">
        <v>7.57</v>
      </c>
      <c r="FV13" s="9">
        <v>8.0909999999999993</v>
      </c>
      <c r="FW13" s="9">
        <v>95.225999999999999</v>
      </c>
      <c r="FX13" s="9">
        <v>38.844000000000001</v>
      </c>
      <c r="FY13" s="9">
        <v>56.381999999999998</v>
      </c>
      <c r="FZ13" s="9">
        <v>152.27000000000001</v>
      </c>
      <c r="GA13" s="9">
        <v>85.334999999999994</v>
      </c>
      <c r="GB13" s="9">
        <v>66.935000000000002</v>
      </c>
      <c r="GC13" s="9">
        <v>77.417000000000002</v>
      </c>
      <c r="GD13" s="9">
        <v>46.079000000000001</v>
      </c>
      <c r="GE13" s="9">
        <v>31.338000000000001</v>
      </c>
      <c r="GF13" s="9">
        <v>59.595999999999997</v>
      </c>
      <c r="GG13" s="9">
        <v>39.28</v>
      </c>
      <c r="GH13" s="9">
        <v>20.317</v>
      </c>
      <c r="GI13" s="9">
        <v>9.1809999999999992</v>
      </c>
      <c r="GJ13" s="9">
        <v>5.2210000000000001</v>
      </c>
      <c r="GK13" s="9">
        <v>3.96</v>
      </c>
      <c r="GL13" s="9">
        <v>92.674000000000007</v>
      </c>
      <c r="GM13" s="9">
        <v>46.055</v>
      </c>
      <c r="GN13" s="9">
        <v>46.619</v>
      </c>
      <c r="GO13" s="9">
        <v>822.76</v>
      </c>
      <c r="GP13" s="9">
        <v>431.56599999999997</v>
      </c>
      <c r="GQ13" s="9">
        <v>391.19400000000002</v>
      </c>
      <c r="GR13" s="9">
        <v>122.571</v>
      </c>
      <c r="GS13" s="9">
        <v>65.004000000000005</v>
      </c>
      <c r="GT13" s="9">
        <v>57.567</v>
      </c>
      <c r="GU13" s="9">
        <v>33.280999999999999</v>
      </c>
      <c r="GV13" s="9">
        <v>18.361000000000001</v>
      </c>
      <c r="GW13" s="9">
        <v>14.92</v>
      </c>
      <c r="GX13" s="9">
        <v>31.216999999999999</v>
      </c>
      <c r="GY13" s="9">
        <v>15.547000000000001</v>
      </c>
      <c r="GZ13" s="9">
        <v>15.67</v>
      </c>
      <c r="HA13" s="9">
        <v>58.073999999999998</v>
      </c>
      <c r="HB13" s="9">
        <v>31.096</v>
      </c>
      <c r="HC13" s="9">
        <v>26.978000000000002</v>
      </c>
      <c r="HD13" s="9">
        <v>700.18799999999999</v>
      </c>
      <c r="HE13" s="9">
        <v>366.56200000000001</v>
      </c>
      <c r="HF13" s="9">
        <v>333.62700000000001</v>
      </c>
      <c r="HG13" s="9">
        <v>274.66399999999999</v>
      </c>
      <c r="HH13" s="9">
        <v>140.096</v>
      </c>
      <c r="HI13" s="9">
        <v>134.56800000000001</v>
      </c>
      <c r="HJ13" s="9">
        <v>72.825999999999993</v>
      </c>
      <c r="HK13" s="9">
        <v>37.457000000000001</v>
      </c>
      <c r="HL13" s="9">
        <v>35.369999999999997</v>
      </c>
      <c r="HM13" s="9">
        <v>82.697000000000003</v>
      </c>
      <c r="HN13" s="9">
        <v>41.335999999999999</v>
      </c>
      <c r="HO13" s="9">
        <v>41.360999999999997</v>
      </c>
      <c r="HP13" s="9">
        <v>119.14</v>
      </c>
      <c r="HQ13" s="9">
        <v>61.304000000000002</v>
      </c>
      <c r="HR13" s="9">
        <v>57.837000000000003</v>
      </c>
      <c r="HS13" s="9">
        <v>425.524</v>
      </c>
      <c r="HT13" s="9">
        <v>226.465</v>
      </c>
      <c r="HU13" s="9">
        <v>199.059</v>
      </c>
      <c r="HV13" s="9">
        <v>169.12799999999999</v>
      </c>
      <c r="HW13" s="9">
        <v>84.122</v>
      </c>
      <c r="HX13" s="9">
        <v>85.007000000000005</v>
      </c>
      <c r="HY13" s="9">
        <v>256.39600000000002</v>
      </c>
      <c r="HZ13" s="9">
        <v>142.34399999999999</v>
      </c>
      <c r="IA13" s="9">
        <v>114.05200000000001</v>
      </c>
      <c r="IB13" s="9">
        <v>149.95400000000001</v>
      </c>
      <c r="IC13" s="9">
        <v>74.650000000000006</v>
      </c>
      <c r="ID13" s="9">
        <v>75.304000000000002</v>
      </c>
      <c r="IE13" s="9">
        <v>106.44199999999999</v>
      </c>
      <c r="IF13" s="9">
        <v>67.692999999999998</v>
      </c>
      <c r="IG13" s="9">
        <v>38.747999999999998</v>
      </c>
      <c r="IH13" s="9">
        <v>50.165999999999997</v>
      </c>
      <c r="II13" s="9">
        <v>27.382000000000001</v>
      </c>
      <c r="IJ13" s="9">
        <v>22.783999999999999</v>
      </c>
      <c r="IK13" s="9">
        <v>772.59400000000005</v>
      </c>
      <c r="IL13" s="9">
        <v>404.18400000000003</v>
      </c>
      <c r="IM13" s="9">
        <v>368.41</v>
      </c>
      <c r="IN13" s="9">
        <v>6.0970000000000004</v>
      </c>
      <c r="IO13" s="9">
        <v>6.3449999999999998</v>
      </c>
      <c r="IP13" s="9">
        <v>5.8239999999999998</v>
      </c>
      <c r="IQ13" s="9">
        <v>1390.6110000000001</v>
      </c>
    </row>
    <row r="14" spans="1:251">
      <c r="A14" s="10">
        <v>43132</v>
      </c>
      <c r="B14" s="9">
        <v>2596.4299999999998</v>
      </c>
      <c r="C14" s="9">
        <v>1416.002</v>
      </c>
      <c r="D14" s="9">
        <v>1180.4280000000001</v>
      </c>
      <c r="E14" s="9">
        <v>1158.9390000000001</v>
      </c>
      <c r="F14" s="9">
        <v>620.07000000000005</v>
      </c>
      <c r="G14" s="9">
        <v>538.87</v>
      </c>
      <c r="H14" s="9">
        <v>333.71100000000001</v>
      </c>
      <c r="I14" s="9">
        <v>183.12899999999999</v>
      </c>
      <c r="J14" s="9">
        <v>150.58199999999999</v>
      </c>
      <c r="K14" s="9">
        <v>345.20699999999999</v>
      </c>
      <c r="L14" s="9">
        <v>171.16499999999999</v>
      </c>
      <c r="M14" s="9">
        <v>174.042</v>
      </c>
      <c r="N14" s="9">
        <v>480.02100000000002</v>
      </c>
      <c r="O14" s="9">
        <v>265.77600000000001</v>
      </c>
      <c r="P14" s="9">
        <v>214.245</v>
      </c>
      <c r="Q14" s="9">
        <v>1437.491</v>
      </c>
      <c r="R14" s="9">
        <v>795.93200000000002</v>
      </c>
      <c r="S14" s="9">
        <v>641.55799999999999</v>
      </c>
      <c r="T14" s="9">
        <v>563.86599999999999</v>
      </c>
      <c r="U14" s="9">
        <v>297.20499999999998</v>
      </c>
      <c r="V14" s="9">
        <v>266.661</v>
      </c>
      <c r="W14" s="9">
        <v>873.625</v>
      </c>
      <c r="X14" s="9">
        <v>498.72800000000001</v>
      </c>
      <c r="Y14" s="9">
        <v>374.89699999999999</v>
      </c>
      <c r="Z14" s="9">
        <v>543.82799999999997</v>
      </c>
      <c r="AA14" s="9">
        <v>287.19099999999997</v>
      </c>
      <c r="AB14" s="9">
        <v>256.63600000000002</v>
      </c>
      <c r="AC14" s="9">
        <v>329.798</v>
      </c>
      <c r="AD14" s="9">
        <v>211.536</v>
      </c>
      <c r="AE14" s="9">
        <v>118.261</v>
      </c>
      <c r="AF14" s="9">
        <v>277.82600000000002</v>
      </c>
      <c r="AG14" s="9">
        <v>147.02600000000001</v>
      </c>
      <c r="AH14" s="9">
        <v>130.80000000000001</v>
      </c>
      <c r="AI14" s="9">
        <v>2948.6579999999999</v>
      </c>
      <c r="AJ14" s="9">
        <v>1578.952</v>
      </c>
      <c r="AK14" s="9">
        <v>1369.7070000000001</v>
      </c>
      <c r="AL14" s="9">
        <v>8.6110000000000007</v>
      </c>
      <c r="AM14" s="9">
        <v>8.5180000000000007</v>
      </c>
      <c r="AN14" s="9">
        <v>8.7170000000000005</v>
      </c>
      <c r="AO14" s="9">
        <v>5138.6989999999996</v>
      </c>
      <c r="AP14" s="9">
        <v>2516.1770000000001</v>
      </c>
      <c r="AQ14" s="9">
        <v>2622.5219999999999</v>
      </c>
      <c r="AR14" s="9">
        <v>808.21500000000003</v>
      </c>
      <c r="AS14" s="9">
        <v>390.053</v>
      </c>
      <c r="AT14" s="9">
        <v>418.16199999999998</v>
      </c>
      <c r="AU14" s="9">
        <v>575.428</v>
      </c>
      <c r="AV14" s="9">
        <v>286.83800000000002</v>
      </c>
      <c r="AW14" s="9">
        <v>288.58999999999997</v>
      </c>
      <c r="AX14" s="9">
        <v>381.50400000000002</v>
      </c>
      <c r="AY14" s="9">
        <v>197.95599999999999</v>
      </c>
      <c r="AZ14" s="9">
        <v>183.547</v>
      </c>
      <c r="BA14" s="9">
        <v>193.92400000000001</v>
      </c>
      <c r="BB14" s="9">
        <v>88.882000000000005</v>
      </c>
      <c r="BC14" s="9">
        <v>105.042</v>
      </c>
      <c r="BD14" s="9">
        <v>66.259</v>
      </c>
      <c r="BE14" s="9">
        <v>30.05</v>
      </c>
      <c r="BF14" s="9">
        <v>36.209000000000003</v>
      </c>
      <c r="BG14" s="9">
        <v>77.864999999999995</v>
      </c>
      <c r="BH14" s="9">
        <v>40.887999999999998</v>
      </c>
      <c r="BI14" s="9">
        <v>36.975999999999999</v>
      </c>
      <c r="BJ14" s="9">
        <v>154.922</v>
      </c>
      <c r="BK14" s="9">
        <v>62.326000000000001</v>
      </c>
      <c r="BL14" s="9">
        <v>92.596000000000004</v>
      </c>
      <c r="BM14" s="9">
        <v>342.25299999999999</v>
      </c>
      <c r="BN14" s="9">
        <v>159.892</v>
      </c>
      <c r="BO14" s="9">
        <v>182.36</v>
      </c>
      <c r="BP14" s="9">
        <v>209.10400000000001</v>
      </c>
      <c r="BQ14" s="9">
        <v>104.773</v>
      </c>
      <c r="BR14" s="9">
        <v>104.331</v>
      </c>
      <c r="BS14" s="9">
        <v>16.658999999999999</v>
      </c>
      <c r="BT14" s="9">
        <v>6.5590000000000002</v>
      </c>
      <c r="BU14" s="9">
        <v>10.099</v>
      </c>
      <c r="BV14" s="9">
        <v>133.149</v>
      </c>
      <c r="BW14" s="9">
        <v>55.119</v>
      </c>
      <c r="BX14" s="9">
        <v>78.03</v>
      </c>
      <c r="BY14" s="9">
        <v>168.36</v>
      </c>
      <c r="BZ14" s="9">
        <v>90.347999999999999</v>
      </c>
      <c r="CA14" s="9">
        <v>78.012</v>
      </c>
      <c r="CB14" s="9">
        <v>64.972999999999999</v>
      </c>
      <c r="CC14" s="9">
        <v>34.947000000000003</v>
      </c>
      <c r="CD14" s="9">
        <v>30.026</v>
      </c>
      <c r="CE14" s="9">
        <v>68.722999999999999</v>
      </c>
      <c r="CF14" s="9">
        <v>42.253</v>
      </c>
      <c r="CG14" s="9">
        <v>26.469000000000001</v>
      </c>
      <c r="CH14" s="9">
        <v>11.654</v>
      </c>
      <c r="CI14" s="9">
        <v>8.3680000000000003</v>
      </c>
      <c r="CJ14" s="9">
        <v>3.286</v>
      </c>
      <c r="CK14" s="9">
        <v>99.638000000000005</v>
      </c>
      <c r="CL14" s="9">
        <v>48.094999999999999</v>
      </c>
      <c r="CM14" s="9">
        <v>51.542999999999999</v>
      </c>
      <c r="CN14" s="9">
        <v>2470.7840000000001</v>
      </c>
      <c r="CO14" s="9">
        <v>1294.739</v>
      </c>
      <c r="CP14" s="9">
        <v>1176.0440000000001</v>
      </c>
      <c r="CQ14" s="9">
        <v>488.93599999999998</v>
      </c>
      <c r="CR14" s="9">
        <v>268.66199999999998</v>
      </c>
      <c r="CS14" s="9">
        <v>220.274</v>
      </c>
      <c r="CT14" s="9">
        <v>135.03399999999999</v>
      </c>
      <c r="CU14" s="9">
        <v>76.403000000000006</v>
      </c>
      <c r="CV14" s="9">
        <v>58.631999999999998</v>
      </c>
      <c r="CW14" s="9">
        <v>146.71600000000001</v>
      </c>
      <c r="CX14" s="9">
        <v>79.411000000000001</v>
      </c>
      <c r="CY14" s="9">
        <v>67.305000000000007</v>
      </c>
      <c r="CZ14" s="9">
        <v>207.18600000000001</v>
      </c>
      <c r="DA14" s="9">
        <v>112.848</v>
      </c>
      <c r="DB14" s="9">
        <v>94.337999999999994</v>
      </c>
      <c r="DC14" s="9">
        <v>1981.847</v>
      </c>
      <c r="DD14" s="9">
        <v>1026.077</v>
      </c>
      <c r="DE14" s="9">
        <v>955.77</v>
      </c>
      <c r="DF14" s="9">
        <v>881.04499999999996</v>
      </c>
      <c r="DG14" s="9">
        <v>456.28800000000001</v>
      </c>
      <c r="DH14" s="9">
        <v>424.75700000000001</v>
      </c>
      <c r="DI14" s="9">
        <v>277.51400000000001</v>
      </c>
      <c r="DJ14" s="9">
        <v>140.08000000000001</v>
      </c>
      <c r="DK14" s="9">
        <v>137.434</v>
      </c>
      <c r="DL14" s="9">
        <v>279.49900000000002</v>
      </c>
      <c r="DM14" s="9">
        <v>142.52600000000001</v>
      </c>
      <c r="DN14" s="9">
        <v>136.97399999999999</v>
      </c>
      <c r="DO14" s="9">
        <v>324.03100000000001</v>
      </c>
      <c r="DP14" s="9">
        <v>173.68199999999999</v>
      </c>
      <c r="DQ14" s="9">
        <v>150.35</v>
      </c>
      <c r="DR14" s="9">
        <v>1100.8019999999999</v>
      </c>
      <c r="DS14" s="9">
        <v>569.79</v>
      </c>
      <c r="DT14" s="9">
        <v>531.01199999999994</v>
      </c>
      <c r="DU14" s="9">
        <v>436.99</v>
      </c>
      <c r="DV14" s="9">
        <v>216.15100000000001</v>
      </c>
      <c r="DW14" s="9">
        <v>220.83799999999999</v>
      </c>
      <c r="DX14" s="9">
        <v>663.81299999999999</v>
      </c>
      <c r="DY14" s="9">
        <v>353.63799999999998</v>
      </c>
      <c r="DZ14" s="9">
        <v>310.17399999999998</v>
      </c>
      <c r="EA14" s="9">
        <v>422.17599999999999</v>
      </c>
      <c r="EB14" s="9">
        <v>216.376</v>
      </c>
      <c r="EC14" s="9">
        <v>205.8</v>
      </c>
      <c r="ED14" s="9">
        <v>241.636</v>
      </c>
      <c r="EE14" s="9">
        <v>137.262</v>
      </c>
      <c r="EF14" s="9">
        <v>104.374</v>
      </c>
      <c r="EG14" s="9">
        <v>200.37700000000001</v>
      </c>
      <c r="EH14" s="9">
        <v>129.14099999999999</v>
      </c>
      <c r="EI14" s="9">
        <v>71.236000000000004</v>
      </c>
      <c r="EJ14" s="9">
        <v>2270.4059999999999</v>
      </c>
      <c r="EK14" s="9">
        <v>1165.5989999999999</v>
      </c>
      <c r="EL14" s="9">
        <v>1104.808</v>
      </c>
      <c r="EM14" s="9">
        <v>8.11</v>
      </c>
      <c r="EN14" s="9">
        <v>9.9740000000000002</v>
      </c>
      <c r="EO14" s="9">
        <v>6.0570000000000004</v>
      </c>
      <c r="EP14" s="9">
        <v>3922.8209999999999</v>
      </c>
      <c r="EQ14" s="9">
        <v>1925.9459999999999</v>
      </c>
      <c r="ER14" s="9">
        <v>1996.875</v>
      </c>
      <c r="ES14" s="9">
        <v>587.15700000000004</v>
      </c>
      <c r="ET14" s="9">
        <v>314.84199999999998</v>
      </c>
      <c r="EU14" s="9">
        <v>272.31599999999997</v>
      </c>
      <c r="EV14" s="9">
        <v>399.59899999999999</v>
      </c>
      <c r="EW14" s="9">
        <v>224.36500000000001</v>
      </c>
      <c r="EX14" s="9">
        <v>175.23400000000001</v>
      </c>
      <c r="EY14" s="9">
        <v>278.69099999999997</v>
      </c>
      <c r="EZ14" s="9">
        <v>172.06700000000001</v>
      </c>
      <c r="FA14" s="9">
        <v>106.625</v>
      </c>
      <c r="FB14" s="9">
        <v>120.908</v>
      </c>
      <c r="FC14" s="9">
        <v>52.298000000000002</v>
      </c>
      <c r="FD14" s="9">
        <v>68.61</v>
      </c>
      <c r="FE14" s="9">
        <v>50.404000000000003</v>
      </c>
      <c r="FF14" s="9">
        <v>17.992000000000001</v>
      </c>
      <c r="FG14" s="9">
        <v>32.411999999999999</v>
      </c>
      <c r="FH14" s="9">
        <v>71.956999999999994</v>
      </c>
      <c r="FI14" s="9">
        <v>37.564999999999998</v>
      </c>
      <c r="FJ14" s="9">
        <v>34.393000000000001</v>
      </c>
      <c r="FK14" s="9">
        <v>115.601</v>
      </c>
      <c r="FL14" s="9">
        <v>52.911999999999999</v>
      </c>
      <c r="FM14" s="9">
        <v>62.689</v>
      </c>
      <c r="FN14" s="9">
        <v>242.48099999999999</v>
      </c>
      <c r="FO14" s="9">
        <v>138.203</v>
      </c>
      <c r="FP14" s="9">
        <v>104.27800000000001</v>
      </c>
      <c r="FQ14" s="9">
        <v>152.61000000000001</v>
      </c>
      <c r="FR14" s="9">
        <v>97.08</v>
      </c>
      <c r="FS14" s="9">
        <v>55.53</v>
      </c>
      <c r="FT14" s="9">
        <v>13.3</v>
      </c>
      <c r="FU14" s="9">
        <v>4.2380000000000004</v>
      </c>
      <c r="FV14" s="9">
        <v>9.0619999999999994</v>
      </c>
      <c r="FW14" s="9">
        <v>89.870999999999995</v>
      </c>
      <c r="FX14" s="9">
        <v>41.122999999999998</v>
      </c>
      <c r="FY14" s="9">
        <v>48.747999999999998</v>
      </c>
      <c r="FZ14" s="9">
        <v>145.45500000000001</v>
      </c>
      <c r="GA14" s="9">
        <v>81.415000000000006</v>
      </c>
      <c r="GB14" s="9">
        <v>64.040000000000006</v>
      </c>
      <c r="GC14" s="9">
        <v>68.899000000000001</v>
      </c>
      <c r="GD14" s="9">
        <v>40.814</v>
      </c>
      <c r="GE14" s="9">
        <v>28.085000000000001</v>
      </c>
      <c r="GF14" s="9">
        <v>47.768000000000001</v>
      </c>
      <c r="GG14" s="9">
        <v>32.061</v>
      </c>
      <c r="GH14" s="9">
        <v>15.707000000000001</v>
      </c>
      <c r="GI14" s="9">
        <v>9.66</v>
      </c>
      <c r="GJ14" s="9">
        <v>5.2350000000000003</v>
      </c>
      <c r="GK14" s="9">
        <v>4.4249999999999998</v>
      </c>
      <c r="GL14" s="9">
        <v>97.686999999999998</v>
      </c>
      <c r="GM14" s="9">
        <v>49.353999999999999</v>
      </c>
      <c r="GN14" s="9">
        <v>48.332999999999998</v>
      </c>
      <c r="GO14" s="9">
        <v>846.38</v>
      </c>
      <c r="GP14" s="9">
        <v>446.476</v>
      </c>
      <c r="GQ14" s="9">
        <v>399.90499999999997</v>
      </c>
      <c r="GR14" s="9">
        <v>144.66</v>
      </c>
      <c r="GS14" s="9">
        <v>74.596000000000004</v>
      </c>
      <c r="GT14" s="9">
        <v>70.064999999999998</v>
      </c>
      <c r="GU14" s="9">
        <v>36.423999999999999</v>
      </c>
      <c r="GV14" s="9">
        <v>18.308</v>
      </c>
      <c r="GW14" s="9">
        <v>18.116</v>
      </c>
      <c r="GX14" s="9">
        <v>45.981999999999999</v>
      </c>
      <c r="GY14" s="9">
        <v>23.890999999999998</v>
      </c>
      <c r="GZ14" s="9">
        <v>22.091999999999999</v>
      </c>
      <c r="HA14" s="9">
        <v>62.253999999999998</v>
      </c>
      <c r="HB14" s="9">
        <v>32.396999999999998</v>
      </c>
      <c r="HC14" s="9">
        <v>29.856999999999999</v>
      </c>
      <c r="HD14" s="9">
        <v>701.72</v>
      </c>
      <c r="HE14" s="9">
        <v>371.88</v>
      </c>
      <c r="HF14" s="9">
        <v>329.84</v>
      </c>
      <c r="HG14" s="9">
        <v>275.803</v>
      </c>
      <c r="HH14" s="9">
        <v>145.04</v>
      </c>
      <c r="HI14" s="9">
        <v>130.76300000000001</v>
      </c>
      <c r="HJ14" s="9">
        <v>83.710999999999999</v>
      </c>
      <c r="HK14" s="9">
        <v>45.094999999999999</v>
      </c>
      <c r="HL14" s="9">
        <v>38.616</v>
      </c>
      <c r="HM14" s="9">
        <v>74.959999999999994</v>
      </c>
      <c r="HN14" s="9">
        <v>44.896000000000001</v>
      </c>
      <c r="HO14" s="9">
        <v>30.064</v>
      </c>
      <c r="HP14" s="9">
        <v>117.13200000000001</v>
      </c>
      <c r="HQ14" s="9">
        <v>55.05</v>
      </c>
      <c r="HR14" s="9">
        <v>62.082999999999998</v>
      </c>
      <c r="HS14" s="9">
        <v>425.91699999999997</v>
      </c>
      <c r="HT14" s="9">
        <v>226.84</v>
      </c>
      <c r="HU14" s="9">
        <v>199.077</v>
      </c>
      <c r="HV14" s="9">
        <v>165.393</v>
      </c>
      <c r="HW14" s="9">
        <v>82.680999999999997</v>
      </c>
      <c r="HX14" s="9">
        <v>82.712000000000003</v>
      </c>
      <c r="HY14" s="9">
        <v>260.524</v>
      </c>
      <c r="HZ14" s="9">
        <v>144.15899999999999</v>
      </c>
      <c r="IA14" s="9">
        <v>116.36499999999999</v>
      </c>
      <c r="IB14" s="9">
        <v>153.85499999999999</v>
      </c>
      <c r="IC14" s="9">
        <v>75.728999999999999</v>
      </c>
      <c r="ID14" s="9">
        <v>78.126000000000005</v>
      </c>
      <c r="IE14" s="9">
        <v>106.669</v>
      </c>
      <c r="IF14" s="9">
        <v>68.430000000000007</v>
      </c>
      <c r="IG14" s="9">
        <v>38.238999999999997</v>
      </c>
      <c r="IH14" s="9">
        <v>59.993000000000002</v>
      </c>
      <c r="II14" s="9">
        <v>29.370999999999999</v>
      </c>
      <c r="IJ14" s="9">
        <v>30.622</v>
      </c>
      <c r="IK14" s="9">
        <v>786.38699999999994</v>
      </c>
      <c r="IL14" s="9">
        <v>417.10500000000002</v>
      </c>
      <c r="IM14" s="9">
        <v>369.28199999999998</v>
      </c>
      <c r="IN14" s="9">
        <v>7.0880000000000001</v>
      </c>
      <c r="IO14" s="9">
        <v>6.5780000000000003</v>
      </c>
      <c r="IP14" s="9">
        <v>7.657</v>
      </c>
      <c r="IQ14" s="9">
        <v>1409.5319999999999</v>
      </c>
    </row>
    <row r="15" spans="1:251">
      <c r="A15" s="10">
        <v>43497</v>
      </c>
      <c r="B15" s="9">
        <v>2665.44</v>
      </c>
      <c r="C15" s="9">
        <v>1437.3979999999999</v>
      </c>
      <c r="D15" s="9">
        <v>1228.0419999999999</v>
      </c>
      <c r="E15" s="9">
        <v>1231.2460000000001</v>
      </c>
      <c r="F15" s="9">
        <v>639.75599999999997</v>
      </c>
      <c r="G15" s="9">
        <v>591.49</v>
      </c>
      <c r="H15" s="9">
        <v>362.238</v>
      </c>
      <c r="I15" s="9">
        <v>178.63200000000001</v>
      </c>
      <c r="J15" s="9">
        <v>183.60599999999999</v>
      </c>
      <c r="K15" s="9">
        <v>369.92700000000002</v>
      </c>
      <c r="L15" s="9">
        <v>200.61600000000001</v>
      </c>
      <c r="M15" s="9">
        <v>169.31100000000001</v>
      </c>
      <c r="N15" s="9">
        <v>499.08100000000002</v>
      </c>
      <c r="O15" s="9">
        <v>260.50799999999998</v>
      </c>
      <c r="P15" s="9">
        <v>238.57400000000001</v>
      </c>
      <c r="Q15" s="9">
        <v>1434.194</v>
      </c>
      <c r="R15" s="9">
        <v>797.64200000000005</v>
      </c>
      <c r="S15" s="9">
        <v>636.55200000000002</v>
      </c>
      <c r="T15" s="9">
        <v>583.93100000000004</v>
      </c>
      <c r="U15" s="9">
        <v>324.03500000000003</v>
      </c>
      <c r="V15" s="9">
        <v>259.89600000000002</v>
      </c>
      <c r="W15" s="9">
        <v>850.26300000000003</v>
      </c>
      <c r="X15" s="9">
        <v>473.60700000000003</v>
      </c>
      <c r="Y15" s="9">
        <v>376.65600000000001</v>
      </c>
      <c r="Z15" s="9">
        <v>521.47799999999995</v>
      </c>
      <c r="AA15" s="9">
        <v>278.20999999999998</v>
      </c>
      <c r="AB15" s="9">
        <v>243.268</v>
      </c>
      <c r="AC15" s="9">
        <v>328.78399999999999</v>
      </c>
      <c r="AD15" s="9">
        <v>195.39699999999999</v>
      </c>
      <c r="AE15" s="9">
        <v>133.38800000000001</v>
      </c>
      <c r="AF15" s="9">
        <v>295.35500000000002</v>
      </c>
      <c r="AG15" s="9">
        <v>157.88800000000001</v>
      </c>
      <c r="AH15" s="9">
        <v>137.46700000000001</v>
      </c>
      <c r="AI15" s="9">
        <v>3038.134</v>
      </c>
      <c r="AJ15" s="9">
        <v>1622.655</v>
      </c>
      <c r="AK15" s="9">
        <v>1415.479</v>
      </c>
      <c r="AL15" s="9">
        <v>8.86</v>
      </c>
      <c r="AM15" s="9">
        <v>8.8670000000000009</v>
      </c>
      <c r="AN15" s="9">
        <v>8.8520000000000003</v>
      </c>
      <c r="AO15" s="9">
        <v>5217.0619999999999</v>
      </c>
      <c r="AP15" s="9">
        <v>2555.1419999999998</v>
      </c>
      <c r="AQ15" s="9">
        <v>2661.92</v>
      </c>
      <c r="AR15" s="9">
        <v>865.65300000000002</v>
      </c>
      <c r="AS15" s="9">
        <v>404.15600000000001</v>
      </c>
      <c r="AT15" s="9">
        <v>461.49700000000001</v>
      </c>
      <c r="AU15" s="9">
        <v>623.56799999999998</v>
      </c>
      <c r="AV15" s="9">
        <v>301.83199999999999</v>
      </c>
      <c r="AW15" s="9">
        <v>321.73500000000001</v>
      </c>
      <c r="AX15" s="9">
        <v>416.62400000000002</v>
      </c>
      <c r="AY15" s="9">
        <v>220.19900000000001</v>
      </c>
      <c r="AZ15" s="9">
        <v>196.42599999999999</v>
      </c>
      <c r="BA15" s="9">
        <v>206.94300000000001</v>
      </c>
      <c r="BB15" s="9">
        <v>81.634</v>
      </c>
      <c r="BC15" s="9">
        <v>125.31</v>
      </c>
      <c r="BD15" s="9">
        <v>78.212999999999994</v>
      </c>
      <c r="BE15" s="9">
        <v>30.724</v>
      </c>
      <c r="BF15" s="9">
        <v>47.488999999999997</v>
      </c>
      <c r="BG15" s="9">
        <v>74.334000000000003</v>
      </c>
      <c r="BH15" s="9">
        <v>40.923999999999999</v>
      </c>
      <c r="BI15" s="9">
        <v>33.409999999999997</v>
      </c>
      <c r="BJ15" s="9">
        <v>167.751</v>
      </c>
      <c r="BK15" s="9">
        <v>61.4</v>
      </c>
      <c r="BL15" s="9">
        <v>106.351</v>
      </c>
      <c r="BM15" s="9">
        <v>373.00799999999998</v>
      </c>
      <c r="BN15" s="9">
        <v>165.47200000000001</v>
      </c>
      <c r="BO15" s="9">
        <v>207.535</v>
      </c>
      <c r="BP15" s="9">
        <v>230.85499999999999</v>
      </c>
      <c r="BQ15" s="9">
        <v>117.258</v>
      </c>
      <c r="BR15" s="9">
        <v>113.598</v>
      </c>
      <c r="BS15" s="9">
        <v>23.408999999999999</v>
      </c>
      <c r="BT15" s="9">
        <v>8.9920000000000009</v>
      </c>
      <c r="BU15" s="9">
        <v>14.417</v>
      </c>
      <c r="BV15" s="9">
        <v>142.15199999999999</v>
      </c>
      <c r="BW15" s="9">
        <v>48.213999999999999</v>
      </c>
      <c r="BX15" s="9">
        <v>93.938000000000002</v>
      </c>
      <c r="BY15" s="9">
        <v>164.43299999999999</v>
      </c>
      <c r="BZ15" s="9">
        <v>94.74</v>
      </c>
      <c r="CA15" s="9">
        <v>69.692999999999998</v>
      </c>
      <c r="CB15" s="9">
        <v>71.009</v>
      </c>
      <c r="CC15" s="9">
        <v>45.194000000000003</v>
      </c>
      <c r="CD15" s="9">
        <v>25.815000000000001</v>
      </c>
      <c r="CE15" s="9">
        <v>64.5</v>
      </c>
      <c r="CF15" s="9">
        <v>40.630000000000003</v>
      </c>
      <c r="CG15" s="9">
        <v>23.869</v>
      </c>
      <c r="CH15" s="9">
        <v>10.968</v>
      </c>
      <c r="CI15" s="9">
        <v>8.1470000000000002</v>
      </c>
      <c r="CJ15" s="9">
        <v>2.8210000000000002</v>
      </c>
      <c r="CK15" s="9">
        <v>99.933000000000007</v>
      </c>
      <c r="CL15" s="9">
        <v>54.109000000000002</v>
      </c>
      <c r="CM15" s="9">
        <v>45.823999999999998</v>
      </c>
      <c r="CN15" s="9">
        <v>2500.665</v>
      </c>
      <c r="CO15" s="9">
        <v>1307.1659999999999</v>
      </c>
      <c r="CP15" s="9">
        <v>1193.498</v>
      </c>
      <c r="CQ15" s="9">
        <v>484.64800000000002</v>
      </c>
      <c r="CR15" s="9">
        <v>246.41399999999999</v>
      </c>
      <c r="CS15" s="9">
        <v>238.23500000000001</v>
      </c>
      <c r="CT15" s="9">
        <v>121.94</v>
      </c>
      <c r="CU15" s="9">
        <v>60.622999999999998</v>
      </c>
      <c r="CV15" s="9">
        <v>61.317</v>
      </c>
      <c r="CW15" s="9">
        <v>138.05799999999999</v>
      </c>
      <c r="CX15" s="9">
        <v>74.134</v>
      </c>
      <c r="CY15" s="9">
        <v>63.924999999999997</v>
      </c>
      <c r="CZ15" s="9">
        <v>224.65</v>
      </c>
      <c r="DA15" s="9">
        <v>111.657</v>
      </c>
      <c r="DB15" s="9">
        <v>112.99299999999999</v>
      </c>
      <c r="DC15" s="9">
        <v>2016.0160000000001</v>
      </c>
      <c r="DD15" s="9">
        <v>1060.7529999999999</v>
      </c>
      <c r="DE15" s="9">
        <v>955.26400000000001</v>
      </c>
      <c r="DF15" s="9">
        <v>913.28099999999995</v>
      </c>
      <c r="DG15" s="9">
        <v>462.60899999999998</v>
      </c>
      <c r="DH15" s="9">
        <v>450.67200000000003</v>
      </c>
      <c r="DI15" s="9">
        <v>263.553</v>
      </c>
      <c r="DJ15" s="9">
        <v>130.18600000000001</v>
      </c>
      <c r="DK15" s="9">
        <v>133.36600000000001</v>
      </c>
      <c r="DL15" s="9">
        <v>276.29899999999998</v>
      </c>
      <c r="DM15" s="9">
        <v>140.03200000000001</v>
      </c>
      <c r="DN15" s="9">
        <v>136.267</v>
      </c>
      <c r="DO15" s="9">
        <v>373.43</v>
      </c>
      <c r="DP15" s="9">
        <v>192.39099999999999</v>
      </c>
      <c r="DQ15" s="9">
        <v>181.03899999999999</v>
      </c>
      <c r="DR15" s="9">
        <v>1102.7349999999999</v>
      </c>
      <c r="DS15" s="9">
        <v>598.14300000000003</v>
      </c>
      <c r="DT15" s="9">
        <v>504.59199999999998</v>
      </c>
      <c r="DU15" s="9">
        <v>463.89699999999999</v>
      </c>
      <c r="DV15" s="9">
        <v>247.53100000000001</v>
      </c>
      <c r="DW15" s="9">
        <v>216.36600000000001</v>
      </c>
      <c r="DX15" s="9">
        <v>638.83799999999997</v>
      </c>
      <c r="DY15" s="9">
        <v>350.61200000000002</v>
      </c>
      <c r="DZ15" s="9">
        <v>288.226</v>
      </c>
      <c r="EA15" s="9">
        <v>400.57400000000001</v>
      </c>
      <c r="EB15" s="9">
        <v>208.833</v>
      </c>
      <c r="EC15" s="9">
        <v>191.74100000000001</v>
      </c>
      <c r="ED15" s="9">
        <v>238.26400000000001</v>
      </c>
      <c r="EE15" s="9">
        <v>141.78</v>
      </c>
      <c r="EF15" s="9">
        <v>96.484999999999999</v>
      </c>
      <c r="EG15" s="9">
        <v>204.70500000000001</v>
      </c>
      <c r="EH15" s="9">
        <v>117.831</v>
      </c>
      <c r="EI15" s="9">
        <v>86.873999999999995</v>
      </c>
      <c r="EJ15" s="9">
        <v>2295.96</v>
      </c>
      <c r="EK15" s="9">
        <v>1189.335</v>
      </c>
      <c r="EL15" s="9">
        <v>1106.625</v>
      </c>
      <c r="EM15" s="9">
        <v>8.1859999999999999</v>
      </c>
      <c r="EN15" s="9">
        <v>9.0139999999999993</v>
      </c>
      <c r="EO15" s="9">
        <v>7.2789999999999999</v>
      </c>
      <c r="EP15" s="9">
        <v>3970.259</v>
      </c>
      <c r="EQ15" s="9">
        <v>1941.2470000000001</v>
      </c>
      <c r="ER15" s="9">
        <v>2029.0119999999999</v>
      </c>
      <c r="ES15" s="9">
        <v>598.67100000000005</v>
      </c>
      <c r="ET15" s="9">
        <v>314.334</v>
      </c>
      <c r="EU15" s="9">
        <v>284.33699999999999</v>
      </c>
      <c r="EV15" s="9">
        <v>414.17200000000003</v>
      </c>
      <c r="EW15" s="9">
        <v>225.48500000000001</v>
      </c>
      <c r="EX15" s="9">
        <v>188.68700000000001</v>
      </c>
      <c r="EY15" s="9">
        <v>274.81799999999998</v>
      </c>
      <c r="EZ15" s="9">
        <v>157.66300000000001</v>
      </c>
      <c r="FA15" s="9">
        <v>117.155</v>
      </c>
      <c r="FB15" s="9">
        <v>139.35400000000001</v>
      </c>
      <c r="FC15" s="9">
        <v>67.820999999999998</v>
      </c>
      <c r="FD15" s="9">
        <v>71.531999999999996</v>
      </c>
      <c r="FE15" s="9">
        <v>54.576999999999998</v>
      </c>
      <c r="FF15" s="9">
        <v>25.529</v>
      </c>
      <c r="FG15" s="9">
        <v>29.047000000000001</v>
      </c>
      <c r="FH15" s="9">
        <v>66.664000000000001</v>
      </c>
      <c r="FI15" s="9">
        <v>36.718000000000004</v>
      </c>
      <c r="FJ15" s="9">
        <v>29.946000000000002</v>
      </c>
      <c r="FK15" s="9">
        <v>117.83499999999999</v>
      </c>
      <c r="FL15" s="9">
        <v>52.131</v>
      </c>
      <c r="FM15" s="9">
        <v>65.703999999999994</v>
      </c>
      <c r="FN15" s="9">
        <v>256.54300000000001</v>
      </c>
      <c r="FO15" s="9">
        <v>126.13200000000001</v>
      </c>
      <c r="FP15" s="9">
        <v>130.411</v>
      </c>
      <c r="FQ15" s="9">
        <v>162.86099999999999</v>
      </c>
      <c r="FR15" s="9">
        <v>91.287000000000006</v>
      </c>
      <c r="FS15" s="9">
        <v>71.575000000000003</v>
      </c>
      <c r="FT15" s="9">
        <v>21.795000000000002</v>
      </c>
      <c r="FU15" s="9">
        <v>9.7560000000000002</v>
      </c>
      <c r="FV15" s="9">
        <v>12.04</v>
      </c>
      <c r="FW15" s="9">
        <v>93.680999999999997</v>
      </c>
      <c r="FX15" s="9">
        <v>34.844999999999999</v>
      </c>
      <c r="FY15" s="9">
        <v>58.835999999999999</v>
      </c>
      <c r="FZ15" s="9">
        <v>132.661</v>
      </c>
      <c r="GA15" s="9">
        <v>80.548000000000002</v>
      </c>
      <c r="GB15" s="9">
        <v>52.113</v>
      </c>
      <c r="GC15" s="9">
        <v>53.393000000000001</v>
      </c>
      <c r="GD15" s="9">
        <v>35.348999999999997</v>
      </c>
      <c r="GE15" s="9">
        <v>18.045000000000002</v>
      </c>
      <c r="GF15" s="9">
        <v>41.844000000000001</v>
      </c>
      <c r="GG15" s="9">
        <v>26.544</v>
      </c>
      <c r="GH15" s="9">
        <v>15.298999999999999</v>
      </c>
      <c r="GI15" s="9">
        <v>4.5110000000000001</v>
      </c>
      <c r="GJ15" s="9">
        <v>4.5110000000000001</v>
      </c>
      <c r="GK15" s="9">
        <v>0</v>
      </c>
      <c r="GL15" s="9">
        <v>90.817999999999998</v>
      </c>
      <c r="GM15" s="9">
        <v>54.003999999999998</v>
      </c>
      <c r="GN15" s="9">
        <v>36.814</v>
      </c>
      <c r="GO15" s="9">
        <v>860.46900000000005</v>
      </c>
      <c r="GP15" s="9">
        <v>455.96499999999997</v>
      </c>
      <c r="GQ15" s="9">
        <v>404.50400000000002</v>
      </c>
      <c r="GR15" s="9">
        <v>143.648</v>
      </c>
      <c r="GS15" s="9">
        <v>75.8</v>
      </c>
      <c r="GT15" s="9">
        <v>67.847999999999999</v>
      </c>
      <c r="GU15" s="9">
        <v>40.701999999999998</v>
      </c>
      <c r="GV15" s="9">
        <v>19.533000000000001</v>
      </c>
      <c r="GW15" s="9">
        <v>21.169</v>
      </c>
      <c r="GX15" s="9">
        <v>38.712000000000003</v>
      </c>
      <c r="GY15" s="9">
        <v>18.263000000000002</v>
      </c>
      <c r="GZ15" s="9">
        <v>20.45</v>
      </c>
      <c r="HA15" s="9">
        <v>64.233999999999995</v>
      </c>
      <c r="HB15" s="9">
        <v>38.005000000000003</v>
      </c>
      <c r="HC15" s="9">
        <v>26.228999999999999</v>
      </c>
      <c r="HD15" s="9">
        <v>716.82</v>
      </c>
      <c r="HE15" s="9">
        <v>380.16399999999999</v>
      </c>
      <c r="HF15" s="9">
        <v>336.65600000000001</v>
      </c>
      <c r="HG15" s="9">
        <v>295.96199999999999</v>
      </c>
      <c r="HH15" s="9">
        <v>154.10300000000001</v>
      </c>
      <c r="HI15" s="9">
        <v>141.85900000000001</v>
      </c>
      <c r="HJ15" s="9">
        <v>88.314999999999998</v>
      </c>
      <c r="HK15" s="9">
        <v>46.146999999999998</v>
      </c>
      <c r="HL15" s="9">
        <v>42.167999999999999</v>
      </c>
      <c r="HM15" s="9">
        <v>86.97</v>
      </c>
      <c r="HN15" s="9">
        <v>45.8</v>
      </c>
      <c r="HO15" s="9">
        <v>41.168999999999997</v>
      </c>
      <c r="HP15" s="9">
        <v>120.67700000000001</v>
      </c>
      <c r="HQ15" s="9">
        <v>62.155999999999999</v>
      </c>
      <c r="HR15" s="9">
        <v>58.521000000000001</v>
      </c>
      <c r="HS15" s="9">
        <v>420.858</v>
      </c>
      <c r="HT15" s="9">
        <v>226.06200000000001</v>
      </c>
      <c r="HU15" s="9">
        <v>194.797</v>
      </c>
      <c r="HV15" s="9">
        <v>160.68600000000001</v>
      </c>
      <c r="HW15" s="9">
        <v>81.585999999999999</v>
      </c>
      <c r="HX15" s="9">
        <v>79.099999999999994</v>
      </c>
      <c r="HY15" s="9">
        <v>260.17200000000003</v>
      </c>
      <c r="HZ15" s="9">
        <v>144.47499999999999</v>
      </c>
      <c r="IA15" s="9">
        <v>115.697</v>
      </c>
      <c r="IB15" s="9">
        <v>153.072</v>
      </c>
      <c r="IC15" s="9">
        <v>81.757999999999996</v>
      </c>
      <c r="ID15" s="9">
        <v>71.313999999999993</v>
      </c>
      <c r="IE15" s="9">
        <v>107.1</v>
      </c>
      <c r="IF15" s="9">
        <v>62.716999999999999</v>
      </c>
      <c r="IG15" s="9">
        <v>44.384</v>
      </c>
      <c r="IH15" s="9">
        <v>56.447000000000003</v>
      </c>
      <c r="II15" s="9">
        <v>33.218000000000004</v>
      </c>
      <c r="IJ15" s="9">
        <v>23.228999999999999</v>
      </c>
      <c r="IK15" s="9">
        <v>804.02099999999996</v>
      </c>
      <c r="IL15" s="9">
        <v>422.74700000000001</v>
      </c>
      <c r="IM15" s="9">
        <v>381.27499999999998</v>
      </c>
      <c r="IN15" s="9">
        <v>6.56</v>
      </c>
      <c r="IO15" s="9">
        <v>7.2850000000000001</v>
      </c>
      <c r="IP15" s="9">
        <v>5.7430000000000003</v>
      </c>
      <c r="IQ15" s="9">
        <v>1428.277</v>
      </c>
    </row>
    <row r="16" spans="1:251">
      <c r="A16" s="10">
        <v>43862</v>
      </c>
      <c r="B16" s="9">
        <v>2732.75</v>
      </c>
      <c r="C16" s="9">
        <v>1450.0719999999999</v>
      </c>
      <c r="D16" s="9">
        <v>1282.6780000000001</v>
      </c>
      <c r="E16" s="9">
        <v>1271.3710000000001</v>
      </c>
      <c r="F16" s="9">
        <v>652.30899999999997</v>
      </c>
      <c r="G16" s="9">
        <v>619.06200000000001</v>
      </c>
      <c r="H16" s="9">
        <v>344.09100000000001</v>
      </c>
      <c r="I16" s="9">
        <v>167.86199999999999</v>
      </c>
      <c r="J16" s="9">
        <v>176.22900000000001</v>
      </c>
      <c r="K16" s="9">
        <v>415.685</v>
      </c>
      <c r="L16" s="9">
        <v>222.434</v>
      </c>
      <c r="M16" s="9">
        <v>193.25</v>
      </c>
      <c r="N16" s="9">
        <v>511.59500000000003</v>
      </c>
      <c r="O16" s="9">
        <v>262.01299999999998</v>
      </c>
      <c r="P16" s="9">
        <v>249.58199999999999</v>
      </c>
      <c r="Q16" s="9">
        <v>1461.3789999999999</v>
      </c>
      <c r="R16" s="9">
        <v>797.76199999999994</v>
      </c>
      <c r="S16" s="9">
        <v>663.61599999999999</v>
      </c>
      <c r="T16" s="9">
        <v>575.14099999999996</v>
      </c>
      <c r="U16" s="9">
        <v>308.41800000000001</v>
      </c>
      <c r="V16" s="9">
        <v>266.72300000000001</v>
      </c>
      <c r="W16" s="9">
        <v>886.23800000000006</v>
      </c>
      <c r="X16" s="9">
        <v>489.34399999999999</v>
      </c>
      <c r="Y16" s="9">
        <v>396.89400000000001</v>
      </c>
      <c r="Z16" s="9">
        <v>550.04200000000003</v>
      </c>
      <c r="AA16" s="9">
        <v>279.60700000000003</v>
      </c>
      <c r="AB16" s="9">
        <v>270.435</v>
      </c>
      <c r="AC16" s="9">
        <v>336.19499999999999</v>
      </c>
      <c r="AD16" s="9">
        <v>209.73699999999999</v>
      </c>
      <c r="AE16" s="9">
        <v>126.459</v>
      </c>
      <c r="AF16" s="9">
        <v>298.536</v>
      </c>
      <c r="AG16" s="9">
        <v>173.57499999999999</v>
      </c>
      <c r="AH16" s="9">
        <v>124.961</v>
      </c>
      <c r="AI16" s="9">
        <v>3096.6640000000002</v>
      </c>
      <c r="AJ16" s="9">
        <v>1620.116</v>
      </c>
      <c r="AK16" s="9">
        <v>1476.548</v>
      </c>
      <c r="AL16" s="9">
        <v>8.7929999999999993</v>
      </c>
      <c r="AM16" s="9">
        <v>9.6769999999999996</v>
      </c>
      <c r="AN16" s="9">
        <v>7.8029999999999999</v>
      </c>
      <c r="AO16" s="9">
        <v>5310.1850000000004</v>
      </c>
      <c r="AP16" s="9">
        <v>2608.7660000000001</v>
      </c>
      <c r="AQ16" s="9">
        <v>2701.4189999999999</v>
      </c>
      <c r="AR16" s="9">
        <v>919.39</v>
      </c>
      <c r="AS16" s="9">
        <v>467.38200000000001</v>
      </c>
      <c r="AT16" s="9">
        <v>452.00799999999998</v>
      </c>
      <c r="AU16" s="9">
        <v>665.68600000000004</v>
      </c>
      <c r="AV16" s="9">
        <v>352.86500000000001</v>
      </c>
      <c r="AW16" s="9">
        <v>312.82100000000003</v>
      </c>
      <c r="AX16" s="9">
        <v>448.767</v>
      </c>
      <c r="AY16" s="9">
        <v>247.14599999999999</v>
      </c>
      <c r="AZ16" s="9">
        <v>201.62100000000001</v>
      </c>
      <c r="BA16" s="9">
        <v>216.91900000000001</v>
      </c>
      <c r="BB16" s="9">
        <v>105.71899999999999</v>
      </c>
      <c r="BC16" s="9">
        <v>111.2</v>
      </c>
      <c r="BD16" s="9">
        <v>89.858000000000004</v>
      </c>
      <c r="BE16" s="9">
        <v>36.929000000000002</v>
      </c>
      <c r="BF16" s="9">
        <v>52.93</v>
      </c>
      <c r="BG16" s="9">
        <v>74.358999999999995</v>
      </c>
      <c r="BH16" s="9">
        <v>43.581000000000003</v>
      </c>
      <c r="BI16" s="9">
        <v>30.777000000000001</v>
      </c>
      <c r="BJ16" s="9">
        <v>179.345</v>
      </c>
      <c r="BK16" s="9">
        <v>70.935000000000002</v>
      </c>
      <c r="BL16" s="9">
        <v>108.40900000000001</v>
      </c>
      <c r="BM16" s="9">
        <v>370.43099999999998</v>
      </c>
      <c r="BN16" s="9">
        <v>179.58699999999999</v>
      </c>
      <c r="BO16" s="9">
        <v>190.84399999999999</v>
      </c>
      <c r="BP16" s="9">
        <v>222.99299999999999</v>
      </c>
      <c r="BQ16" s="9">
        <v>124.755</v>
      </c>
      <c r="BR16" s="9">
        <v>98.238</v>
      </c>
      <c r="BS16" s="9">
        <v>23.298999999999999</v>
      </c>
      <c r="BT16" s="9">
        <v>8.4489999999999998</v>
      </c>
      <c r="BU16" s="9">
        <v>14.851000000000001</v>
      </c>
      <c r="BV16" s="9">
        <v>147.43700000000001</v>
      </c>
      <c r="BW16" s="9">
        <v>54.832000000000001</v>
      </c>
      <c r="BX16" s="9">
        <v>92.605000000000004</v>
      </c>
      <c r="BY16" s="9">
        <v>181.809</v>
      </c>
      <c r="BZ16" s="9">
        <v>108.505</v>
      </c>
      <c r="CA16" s="9">
        <v>73.304000000000002</v>
      </c>
      <c r="CB16" s="9">
        <v>75.317999999999998</v>
      </c>
      <c r="CC16" s="9">
        <v>47.503999999999998</v>
      </c>
      <c r="CD16" s="9">
        <v>27.814</v>
      </c>
      <c r="CE16" s="9">
        <v>75.543000000000006</v>
      </c>
      <c r="CF16" s="9">
        <v>48.82</v>
      </c>
      <c r="CG16" s="9">
        <v>26.722999999999999</v>
      </c>
      <c r="CH16" s="9">
        <v>10.587999999999999</v>
      </c>
      <c r="CI16" s="9">
        <v>6.2759999999999998</v>
      </c>
      <c r="CJ16" s="9">
        <v>4.3109999999999999</v>
      </c>
      <c r="CK16" s="9">
        <v>106.26600000000001</v>
      </c>
      <c r="CL16" s="9">
        <v>59.683999999999997</v>
      </c>
      <c r="CM16" s="9">
        <v>46.582000000000001</v>
      </c>
      <c r="CN16" s="9">
        <v>2564.931</v>
      </c>
      <c r="CO16" s="9">
        <v>1332.201</v>
      </c>
      <c r="CP16" s="9">
        <v>1232.73</v>
      </c>
      <c r="CQ16" s="9">
        <v>457.42500000000001</v>
      </c>
      <c r="CR16" s="9">
        <v>241.63800000000001</v>
      </c>
      <c r="CS16" s="9">
        <v>215.78800000000001</v>
      </c>
      <c r="CT16" s="9">
        <v>116.8</v>
      </c>
      <c r="CU16" s="9">
        <v>61.246000000000002</v>
      </c>
      <c r="CV16" s="9">
        <v>55.552999999999997</v>
      </c>
      <c r="CW16" s="9">
        <v>131.423</v>
      </c>
      <c r="CX16" s="9">
        <v>68.427999999999997</v>
      </c>
      <c r="CY16" s="9">
        <v>62.994999999999997</v>
      </c>
      <c r="CZ16" s="9">
        <v>209.203</v>
      </c>
      <c r="DA16" s="9">
        <v>111.964</v>
      </c>
      <c r="DB16" s="9">
        <v>97.239000000000004</v>
      </c>
      <c r="DC16" s="9">
        <v>2107.5050000000001</v>
      </c>
      <c r="DD16" s="9">
        <v>1090.5630000000001</v>
      </c>
      <c r="DE16" s="9">
        <v>1016.942</v>
      </c>
      <c r="DF16" s="9">
        <v>963.89599999999996</v>
      </c>
      <c r="DG16" s="9">
        <v>498.61200000000002</v>
      </c>
      <c r="DH16" s="9">
        <v>465.28300000000002</v>
      </c>
      <c r="DI16" s="9">
        <v>273.16300000000001</v>
      </c>
      <c r="DJ16" s="9">
        <v>125.93600000000001</v>
      </c>
      <c r="DK16" s="9">
        <v>147.226</v>
      </c>
      <c r="DL16" s="9">
        <v>292.392</v>
      </c>
      <c r="DM16" s="9">
        <v>157.97300000000001</v>
      </c>
      <c r="DN16" s="9">
        <v>134.41999999999999</v>
      </c>
      <c r="DO16" s="9">
        <v>398.34</v>
      </c>
      <c r="DP16" s="9">
        <v>214.703</v>
      </c>
      <c r="DQ16" s="9">
        <v>183.637</v>
      </c>
      <c r="DR16" s="9">
        <v>1143.6099999999999</v>
      </c>
      <c r="DS16" s="9">
        <v>591.95100000000002</v>
      </c>
      <c r="DT16" s="9">
        <v>551.65800000000002</v>
      </c>
      <c r="DU16" s="9">
        <v>431.524</v>
      </c>
      <c r="DV16" s="9">
        <v>225.23699999999999</v>
      </c>
      <c r="DW16" s="9">
        <v>206.28800000000001</v>
      </c>
      <c r="DX16" s="9">
        <v>712.08500000000004</v>
      </c>
      <c r="DY16" s="9">
        <v>366.71499999999997</v>
      </c>
      <c r="DZ16" s="9">
        <v>345.37099999999998</v>
      </c>
      <c r="EA16" s="9">
        <v>447.49299999999999</v>
      </c>
      <c r="EB16" s="9">
        <v>213.774</v>
      </c>
      <c r="EC16" s="9">
        <v>233.71899999999999</v>
      </c>
      <c r="ED16" s="9">
        <v>264.59300000000002</v>
      </c>
      <c r="EE16" s="9">
        <v>152.94</v>
      </c>
      <c r="EF16" s="9">
        <v>111.652</v>
      </c>
      <c r="EG16" s="9">
        <v>198.78899999999999</v>
      </c>
      <c r="EH16" s="9">
        <v>107.63800000000001</v>
      </c>
      <c r="EI16" s="9">
        <v>91.150999999999996</v>
      </c>
      <c r="EJ16" s="9">
        <v>2366.1410000000001</v>
      </c>
      <c r="EK16" s="9">
        <v>1224.5630000000001</v>
      </c>
      <c r="EL16" s="9">
        <v>1141.578</v>
      </c>
      <c r="EM16" s="9">
        <v>7.75</v>
      </c>
      <c r="EN16" s="9">
        <v>8.08</v>
      </c>
      <c r="EO16" s="9">
        <v>7.3940000000000001</v>
      </c>
      <c r="EP16" s="9">
        <v>4081.8690000000001</v>
      </c>
      <c r="EQ16" s="9">
        <v>2007.08</v>
      </c>
      <c r="ER16" s="9">
        <v>2074.7890000000002</v>
      </c>
      <c r="ES16" s="9">
        <v>595.99599999999998</v>
      </c>
      <c r="ET16" s="9">
        <v>291.34899999999999</v>
      </c>
      <c r="EU16" s="9">
        <v>304.64699999999999</v>
      </c>
      <c r="EV16" s="9">
        <v>421.54599999999999</v>
      </c>
      <c r="EW16" s="9">
        <v>209.81800000000001</v>
      </c>
      <c r="EX16" s="9">
        <v>211.727</v>
      </c>
      <c r="EY16" s="9">
        <v>285.71699999999998</v>
      </c>
      <c r="EZ16" s="9">
        <v>149.94800000000001</v>
      </c>
      <c r="FA16" s="9">
        <v>135.76900000000001</v>
      </c>
      <c r="FB16" s="9">
        <v>135.82900000000001</v>
      </c>
      <c r="FC16" s="9">
        <v>59.87</v>
      </c>
      <c r="FD16" s="9">
        <v>75.959000000000003</v>
      </c>
      <c r="FE16" s="9">
        <v>48.021000000000001</v>
      </c>
      <c r="FF16" s="9">
        <v>16.553999999999998</v>
      </c>
      <c r="FG16" s="9">
        <v>31.468</v>
      </c>
      <c r="FH16" s="9">
        <v>60.523000000000003</v>
      </c>
      <c r="FI16" s="9">
        <v>39.173000000000002</v>
      </c>
      <c r="FJ16" s="9">
        <v>21.35</v>
      </c>
      <c r="FK16" s="9">
        <v>113.928</v>
      </c>
      <c r="FL16" s="9">
        <v>42.357999999999997</v>
      </c>
      <c r="FM16" s="9">
        <v>71.569999999999993</v>
      </c>
      <c r="FN16" s="9">
        <v>241.94499999999999</v>
      </c>
      <c r="FO16" s="9">
        <v>114.901</v>
      </c>
      <c r="FP16" s="9">
        <v>127.044</v>
      </c>
      <c r="FQ16" s="9">
        <v>148.928</v>
      </c>
      <c r="FR16" s="9">
        <v>78.843999999999994</v>
      </c>
      <c r="FS16" s="9">
        <v>70.084000000000003</v>
      </c>
      <c r="FT16" s="9">
        <v>16.715</v>
      </c>
      <c r="FU16" s="9">
        <v>5.9969999999999999</v>
      </c>
      <c r="FV16" s="9">
        <v>10.718</v>
      </c>
      <c r="FW16" s="9">
        <v>93.016999999999996</v>
      </c>
      <c r="FX16" s="9">
        <v>36.057000000000002</v>
      </c>
      <c r="FY16" s="9">
        <v>56.96</v>
      </c>
      <c r="FZ16" s="9">
        <v>131.29400000000001</v>
      </c>
      <c r="GA16" s="9">
        <v>74.268000000000001</v>
      </c>
      <c r="GB16" s="9">
        <v>57.027000000000001</v>
      </c>
      <c r="GC16" s="9">
        <v>51.826999999999998</v>
      </c>
      <c r="GD16" s="9">
        <v>34.555999999999997</v>
      </c>
      <c r="GE16" s="9">
        <v>17.27</v>
      </c>
      <c r="GF16" s="9">
        <v>49.860999999999997</v>
      </c>
      <c r="GG16" s="9">
        <v>28.794</v>
      </c>
      <c r="GH16" s="9">
        <v>21.067</v>
      </c>
      <c r="GI16" s="9">
        <v>6.4119999999999999</v>
      </c>
      <c r="GJ16" s="9">
        <v>4.056</v>
      </c>
      <c r="GK16" s="9">
        <v>2.3559999999999999</v>
      </c>
      <c r="GL16" s="9">
        <v>81.433000000000007</v>
      </c>
      <c r="GM16" s="9">
        <v>45.472999999999999</v>
      </c>
      <c r="GN16" s="9">
        <v>35.96</v>
      </c>
      <c r="GO16" s="9">
        <v>865.43399999999997</v>
      </c>
      <c r="GP16" s="9">
        <v>446.51100000000002</v>
      </c>
      <c r="GQ16" s="9">
        <v>418.923</v>
      </c>
      <c r="GR16" s="9">
        <v>155.376</v>
      </c>
      <c r="GS16" s="9">
        <v>76.545000000000002</v>
      </c>
      <c r="GT16" s="9">
        <v>78.831000000000003</v>
      </c>
      <c r="GU16" s="9">
        <v>36.71</v>
      </c>
      <c r="GV16" s="9">
        <v>16.542000000000002</v>
      </c>
      <c r="GW16" s="9">
        <v>20.167999999999999</v>
      </c>
      <c r="GX16" s="9">
        <v>47.624000000000002</v>
      </c>
      <c r="GY16" s="9">
        <v>22.800999999999998</v>
      </c>
      <c r="GZ16" s="9">
        <v>24.823</v>
      </c>
      <c r="HA16" s="9">
        <v>71.042000000000002</v>
      </c>
      <c r="HB16" s="9">
        <v>37.201999999999998</v>
      </c>
      <c r="HC16" s="9">
        <v>33.840000000000003</v>
      </c>
      <c r="HD16" s="9">
        <v>710.05799999999999</v>
      </c>
      <c r="HE16" s="9">
        <v>369.96499999999997</v>
      </c>
      <c r="HF16" s="9">
        <v>340.09199999999998</v>
      </c>
      <c r="HG16" s="9">
        <v>285.95699999999999</v>
      </c>
      <c r="HH16" s="9">
        <v>146.982</v>
      </c>
      <c r="HI16" s="9">
        <v>138.976</v>
      </c>
      <c r="HJ16" s="9">
        <v>83.325000000000003</v>
      </c>
      <c r="HK16" s="9">
        <v>44.777000000000001</v>
      </c>
      <c r="HL16" s="9">
        <v>38.548000000000002</v>
      </c>
      <c r="HM16" s="9">
        <v>89.769000000000005</v>
      </c>
      <c r="HN16" s="9">
        <v>46.935000000000002</v>
      </c>
      <c r="HO16" s="9">
        <v>42.834000000000003</v>
      </c>
      <c r="HP16" s="9">
        <v>112.863</v>
      </c>
      <c r="HQ16" s="9">
        <v>55.268999999999998</v>
      </c>
      <c r="HR16" s="9">
        <v>57.594000000000001</v>
      </c>
      <c r="HS16" s="9">
        <v>424.1</v>
      </c>
      <c r="HT16" s="9">
        <v>222.98400000000001</v>
      </c>
      <c r="HU16" s="9">
        <v>201.11600000000001</v>
      </c>
      <c r="HV16" s="9">
        <v>161.50700000000001</v>
      </c>
      <c r="HW16" s="9">
        <v>81.997</v>
      </c>
      <c r="HX16" s="9">
        <v>79.510000000000005</v>
      </c>
      <c r="HY16" s="9">
        <v>262.59399999999999</v>
      </c>
      <c r="HZ16" s="9">
        <v>140.98699999999999</v>
      </c>
      <c r="IA16" s="9">
        <v>121.607</v>
      </c>
      <c r="IB16" s="9">
        <v>165.67099999999999</v>
      </c>
      <c r="IC16" s="9">
        <v>86.736999999999995</v>
      </c>
      <c r="ID16" s="9">
        <v>78.935000000000002</v>
      </c>
      <c r="IE16" s="9">
        <v>96.921999999999997</v>
      </c>
      <c r="IF16" s="9">
        <v>54.25</v>
      </c>
      <c r="IG16" s="9">
        <v>42.671999999999997</v>
      </c>
      <c r="IH16" s="9">
        <v>70.281999999999996</v>
      </c>
      <c r="II16" s="9">
        <v>36.918999999999997</v>
      </c>
      <c r="IJ16" s="9">
        <v>33.363999999999997</v>
      </c>
      <c r="IK16" s="9">
        <v>795.15200000000004</v>
      </c>
      <c r="IL16" s="9">
        <v>409.59199999999998</v>
      </c>
      <c r="IM16" s="9">
        <v>385.56</v>
      </c>
      <c r="IN16" s="9">
        <v>8.1210000000000004</v>
      </c>
      <c r="IO16" s="9">
        <v>8.2680000000000007</v>
      </c>
      <c r="IP16" s="9">
        <v>7.9640000000000004</v>
      </c>
      <c r="IQ16" s="9">
        <v>1449.48</v>
      </c>
    </row>
    <row r="17" spans="1:251">
      <c r="A17" s="10">
        <v>44228</v>
      </c>
      <c r="B17" s="9">
        <v>2791.6320000000001</v>
      </c>
      <c r="C17" s="9">
        <v>1499.2270000000001</v>
      </c>
      <c r="D17" s="9">
        <v>1292.404</v>
      </c>
      <c r="E17" s="9">
        <v>1259.9390000000001</v>
      </c>
      <c r="F17" s="9">
        <v>657.13300000000004</v>
      </c>
      <c r="G17" s="9">
        <v>602.80600000000004</v>
      </c>
      <c r="H17" s="9">
        <v>304.87599999999998</v>
      </c>
      <c r="I17" s="9">
        <v>137.31100000000001</v>
      </c>
      <c r="J17" s="9">
        <v>167.566</v>
      </c>
      <c r="K17" s="9">
        <v>394.233</v>
      </c>
      <c r="L17" s="9">
        <v>219.33099999999999</v>
      </c>
      <c r="M17" s="9">
        <v>174.90100000000001</v>
      </c>
      <c r="N17" s="9">
        <v>560.83000000000004</v>
      </c>
      <c r="O17" s="9">
        <v>300.49099999999999</v>
      </c>
      <c r="P17" s="9">
        <v>260.339</v>
      </c>
      <c r="Q17" s="9">
        <v>1531.693</v>
      </c>
      <c r="R17" s="9">
        <v>842.09400000000005</v>
      </c>
      <c r="S17" s="9">
        <v>689.59900000000005</v>
      </c>
      <c r="T17" s="9">
        <v>640.61099999999999</v>
      </c>
      <c r="U17" s="9">
        <v>352.03800000000001</v>
      </c>
      <c r="V17" s="9">
        <v>288.57400000000001</v>
      </c>
      <c r="W17" s="9">
        <v>891.08100000000002</v>
      </c>
      <c r="X17" s="9">
        <v>490.05599999999998</v>
      </c>
      <c r="Y17" s="9">
        <v>401.02499999999998</v>
      </c>
      <c r="Z17" s="9">
        <v>544.024</v>
      </c>
      <c r="AA17" s="9">
        <v>284.94200000000001</v>
      </c>
      <c r="AB17" s="9">
        <v>259.08199999999999</v>
      </c>
      <c r="AC17" s="9">
        <v>347.05700000000002</v>
      </c>
      <c r="AD17" s="9">
        <v>205.114</v>
      </c>
      <c r="AE17" s="9">
        <v>141.94300000000001</v>
      </c>
      <c r="AF17" s="9">
        <v>236.392</v>
      </c>
      <c r="AG17" s="9">
        <v>124.376</v>
      </c>
      <c r="AH17" s="9">
        <v>112.01600000000001</v>
      </c>
      <c r="AI17" s="9">
        <v>3106.326</v>
      </c>
      <c r="AJ17" s="9">
        <v>1643.8969999999999</v>
      </c>
      <c r="AK17" s="9">
        <v>1462.4290000000001</v>
      </c>
      <c r="AL17" s="9">
        <v>7.0720000000000001</v>
      </c>
      <c r="AM17" s="9">
        <v>7.0339999999999998</v>
      </c>
      <c r="AN17" s="9">
        <v>7.1150000000000002</v>
      </c>
      <c r="AO17" s="9">
        <v>5318.8779999999997</v>
      </c>
      <c r="AP17" s="9">
        <v>2606.8330000000001</v>
      </c>
      <c r="AQ17" s="9">
        <v>2712.0450000000001</v>
      </c>
      <c r="AR17" s="9">
        <v>804.76199999999994</v>
      </c>
      <c r="AS17" s="9">
        <v>379.09500000000003</v>
      </c>
      <c r="AT17" s="9">
        <v>425.66699999999997</v>
      </c>
      <c r="AU17" s="9">
        <v>583.96500000000003</v>
      </c>
      <c r="AV17" s="9">
        <v>277.98700000000002</v>
      </c>
      <c r="AW17" s="9">
        <v>305.97800000000001</v>
      </c>
      <c r="AX17" s="9">
        <v>372.322</v>
      </c>
      <c r="AY17" s="9">
        <v>190.05099999999999</v>
      </c>
      <c r="AZ17" s="9">
        <v>182.27099999999999</v>
      </c>
      <c r="BA17" s="9">
        <v>211.642</v>
      </c>
      <c r="BB17" s="9">
        <v>87.936000000000007</v>
      </c>
      <c r="BC17" s="9">
        <v>123.70699999999999</v>
      </c>
      <c r="BD17" s="9">
        <v>82.355999999999995</v>
      </c>
      <c r="BE17" s="9">
        <v>33.4</v>
      </c>
      <c r="BF17" s="9">
        <v>48.956000000000003</v>
      </c>
      <c r="BG17" s="9">
        <v>83.525999999999996</v>
      </c>
      <c r="BH17" s="9">
        <v>46.884999999999998</v>
      </c>
      <c r="BI17" s="9">
        <v>36.640999999999998</v>
      </c>
      <c r="BJ17" s="9">
        <v>137.27099999999999</v>
      </c>
      <c r="BK17" s="9">
        <v>54.222999999999999</v>
      </c>
      <c r="BL17" s="9">
        <v>83.048000000000002</v>
      </c>
      <c r="BM17" s="9">
        <v>256.661</v>
      </c>
      <c r="BN17" s="9">
        <v>117.236</v>
      </c>
      <c r="BO17" s="9">
        <v>139.42500000000001</v>
      </c>
      <c r="BP17" s="9">
        <v>139.666</v>
      </c>
      <c r="BQ17" s="9">
        <v>70.698999999999998</v>
      </c>
      <c r="BR17" s="9">
        <v>68.966999999999999</v>
      </c>
      <c r="BS17" s="9">
        <v>18.021000000000001</v>
      </c>
      <c r="BT17" s="9">
        <v>5.1929999999999996</v>
      </c>
      <c r="BU17" s="9">
        <v>12.827</v>
      </c>
      <c r="BV17" s="9">
        <v>116.995</v>
      </c>
      <c r="BW17" s="9">
        <v>46.536999999999999</v>
      </c>
      <c r="BX17" s="9">
        <v>70.457999999999998</v>
      </c>
      <c r="BY17" s="9">
        <v>200.529</v>
      </c>
      <c r="BZ17" s="9">
        <v>108.248</v>
      </c>
      <c r="CA17" s="9">
        <v>92.281000000000006</v>
      </c>
      <c r="CB17" s="9">
        <v>128.501</v>
      </c>
      <c r="CC17" s="9">
        <v>71.974000000000004</v>
      </c>
      <c r="CD17" s="9">
        <v>56.527000000000001</v>
      </c>
      <c r="CE17" s="9">
        <v>96.727000000000004</v>
      </c>
      <c r="CF17" s="9">
        <v>53.677</v>
      </c>
      <c r="CG17" s="9">
        <v>43.048999999999999</v>
      </c>
      <c r="CH17" s="9">
        <v>14.74</v>
      </c>
      <c r="CI17" s="9">
        <v>10.07</v>
      </c>
      <c r="CJ17" s="9">
        <v>4.67</v>
      </c>
      <c r="CK17" s="9">
        <v>103.80200000000001</v>
      </c>
      <c r="CL17" s="9">
        <v>54.570999999999998</v>
      </c>
      <c r="CM17" s="9">
        <v>49.231000000000002</v>
      </c>
      <c r="CN17" s="9">
        <v>2601.9459999999999</v>
      </c>
      <c r="CO17" s="9">
        <v>1352.2829999999999</v>
      </c>
      <c r="CP17" s="9">
        <v>1249.663</v>
      </c>
      <c r="CQ17" s="9">
        <v>491.62700000000001</v>
      </c>
      <c r="CR17" s="9">
        <v>244.37200000000001</v>
      </c>
      <c r="CS17" s="9">
        <v>247.256</v>
      </c>
      <c r="CT17" s="9">
        <v>138.55799999999999</v>
      </c>
      <c r="CU17" s="9">
        <v>77.763000000000005</v>
      </c>
      <c r="CV17" s="9">
        <v>60.795000000000002</v>
      </c>
      <c r="CW17" s="9">
        <v>154.26499999999999</v>
      </c>
      <c r="CX17" s="9">
        <v>69.430999999999997</v>
      </c>
      <c r="CY17" s="9">
        <v>84.834000000000003</v>
      </c>
      <c r="CZ17" s="9">
        <v>198.804</v>
      </c>
      <c r="DA17" s="9">
        <v>97.177000000000007</v>
      </c>
      <c r="DB17" s="9">
        <v>101.626</v>
      </c>
      <c r="DC17" s="9">
        <v>2110.319</v>
      </c>
      <c r="DD17" s="9">
        <v>1107.9110000000001</v>
      </c>
      <c r="DE17" s="9">
        <v>1002.407</v>
      </c>
      <c r="DF17" s="9">
        <v>888.58199999999999</v>
      </c>
      <c r="DG17" s="9">
        <v>446.16300000000001</v>
      </c>
      <c r="DH17" s="9">
        <v>442.41800000000001</v>
      </c>
      <c r="DI17" s="9">
        <v>243.02199999999999</v>
      </c>
      <c r="DJ17" s="9">
        <v>113.09699999999999</v>
      </c>
      <c r="DK17" s="9">
        <v>129.92400000000001</v>
      </c>
      <c r="DL17" s="9">
        <v>254.18700000000001</v>
      </c>
      <c r="DM17" s="9">
        <v>129.23699999999999</v>
      </c>
      <c r="DN17" s="9">
        <v>124.95</v>
      </c>
      <c r="DO17" s="9">
        <v>391.37400000000002</v>
      </c>
      <c r="DP17" s="9">
        <v>203.82900000000001</v>
      </c>
      <c r="DQ17" s="9">
        <v>187.54400000000001</v>
      </c>
      <c r="DR17" s="9">
        <v>1221.7370000000001</v>
      </c>
      <c r="DS17" s="9">
        <v>661.74800000000005</v>
      </c>
      <c r="DT17" s="9">
        <v>559.98900000000003</v>
      </c>
      <c r="DU17" s="9">
        <v>522.95899999999995</v>
      </c>
      <c r="DV17" s="9">
        <v>283.99400000000003</v>
      </c>
      <c r="DW17" s="9">
        <v>238.965</v>
      </c>
      <c r="DX17" s="9">
        <v>698.779</v>
      </c>
      <c r="DY17" s="9">
        <v>377.75400000000002</v>
      </c>
      <c r="DZ17" s="9">
        <v>321.024</v>
      </c>
      <c r="EA17" s="9">
        <v>437.17899999999997</v>
      </c>
      <c r="EB17" s="9">
        <v>235.01300000000001</v>
      </c>
      <c r="EC17" s="9">
        <v>202.166</v>
      </c>
      <c r="ED17" s="9">
        <v>261.59899999999999</v>
      </c>
      <c r="EE17" s="9">
        <v>142.74100000000001</v>
      </c>
      <c r="EF17" s="9">
        <v>118.85899999999999</v>
      </c>
      <c r="EG17" s="9">
        <v>203.32599999999999</v>
      </c>
      <c r="EH17" s="9">
        <v>104.46</v>
      </c>
      <c r="EI17" s="9">
        <v>98.864999999999995</v>
      </c>
      <c r="EJ17" s="9">
        <v>2398.6210000000001</v>
      </c>
      <c r="EK17" s="9">
        <v>1247.8230000000001</v>
      </c>
      <c r="EL17" s="9">
        <v>1150.798</v>
      </c>
      <c r="EM17" s="9">
        <v>7.8140000000000001</v>
      </c>
      <c r="EN17" s="9">
        <v>7.7249999999999996</v>
      </c>
      <c r="EO17" s="9">
        <v>7.9109999999999996</v>
      </c>
      <c r="EP17" s="9">
        <v>4144.8019999999997</v>
      </c>
      <c r="EQ17" s="9">
        <v>2028.7729999999999</v>
      </c>
      <c r="ER17" s="9">
        <v>2116.029</v>
      </c>
      <c r="ES17" s="9">
        <v>587.26900000000001</v>
      </c>
      <c r="ET17" s="9">
        <v>287.62700000000001</v>
      </c>
      <c r="EU17" s="9">
        <v>299.642</v>
      </c>
      <c r="EV17" s="9">
        <v>426.08100000000002</v>
      </c>
      <c r="EW17" s="9">
        <v>212.08600000000001</v>
      </c>
      <c r="EX17" s="9">
        <v>213.995</v>
      </c>
      <c r="EY17" s="9">
        <v>289.43200000000002</v>
      </c>
      <c r="EZ17" s="9">
        <v>149.292</v>
      </c>
      <c r="FA17" s="9">
        <v>140.13999999999999</v>
      </c>
      <c r="FB17" s="9">
        <v>136.649</v>
      </c>
      <c r="FC17" s="9">
        <v>62.793999999999997</v>
      </c>
      <c r="FD17" s="9">
        <v>73.855000000000004</v>
      </c>
      <c r="FE17" s="9">
        <v>57.018999999999998</v>
      </c>
      <c r="FF17" s="9">
        <v>27.158000000000001</v>
      </c>
      <c r="FG17" s="9">
        <v>29.861000000000001</v>
      </c>
      <c r="FH17" s="9">
        <v>63.432000000000002</v>
      </c>
      <c r="FI17" s="9">
        <v>35.511000000000003</v>
      </c>
      <c r="FJ17" s="9">
        <v>27.92</v>
      </c>
      <c r="FK17" s="9">
        <v>97.756</v>
      </c>
      <c r="FL17" s="9">
        <v>40.029000000000003</v>
      </c>
      <c r="FM17" s="9">
        <v>57.726999999999997</v>
      </c>
      <c r="FN17" s="9">
        <v>213.39699999999999</v>
      </c>
      <c r="FO17" s="9">
        <v>100.922</v>
      </c>
      <c r="FP17" s="9">
        <v>112.47499999999999</v>
      </c>
      <c r="FQ17" s="9">
        <v>134.71100000000001</v>
      </c>
      <c r="FR17" s="9">
        <v>69.704999999999998</v>
      </c>
      <c r="FS17" s="9">
        <v>65.007000000000005</v>
      </c>
      <c r="FT17" s="9">
        <v>13.334</v>
      </c>
      <c r="FU17" s="9">
        <v>8.0229999999999997</v>
      </c>
      <c r="FV17" s="9">
        <v>5.3120000000000003</v>
      </c>
      <c r="FW17" s="9">
        <v>78.686000000000007</v>
      </c>
      <c r="FX17" s="9">
        <v>31.216999999999999</v>
      </c>
      <c r="FY17" s="9">
        <v>47.469000000000001</v>
      </c>
      <c r="FZ17" s="9">
        <v>151.11600000000001</v>
      </c>
      <c r="GA17" s="9">
        <v>79.078999999999994</v>
      </c>
      <c r="GB17" s="9">
        <v>72.037000000000006</v>
      </c>
      <c r="GC17" s="9">
        <v>83.019000000000005</v>
      </c>
      <c r="GD17" s="9">
        <v>41.456000000000003</v>
      </c>
      <c r="GE17" s="9">
        <v>41.563000000000002</v>
      </c>
      <c r="GF17" s="9">
        <v>68.614000000000004</v>
      </c>
      <c r="GG17" s="9">
        <v>34.756</v>
      </c>
      <c r="GH17" s="9">
        <v>33.857999999999997</v>
      </c>
      <c r="GI17" s="9">
        <v>10.151999999999999</v>
      </c>
      <c r="GJ17" s="9">
        <v>6.6779999999999999</v>
      </c>
      <c r="GK17" s="9">
        <v>3.4729999999999999</v>
      </c>
      <c r="GL17" s="9">
        <v>82.501999999999995</v>
      </c>
      <c r="GM17" s="9">
        <v>44.323999999999998</v>
      </c>
      <c r="GN17" s="9">
        <v>38.177999999999997</v>
      </c>
      <c r="GO17" s="9">
        <v>868.81899999999996</v>
      </c>
      <c r="GP17" s="9">
        <v>455.803</v>
      </c>
      <c r="GQ17" s="9">
        <v>413.01600000000002</v>
      </c>
      <c r="GR17" s="9">
        <v>128.482</v>
      </c>
      <c r="GS17" s="9">
        <v>67.585999999999999</v>
      </c>
      <c r="GT17" s="9">
        <v>60.896000000000001</v>
      </c>
      <c r="GU17" s="9">
        <v>42.036999999999999</v>
      </c>
      <c r="GV17" s="9">
        <v>21.963000000000001</v>
      </c>
      <c r="GW17" s="9">
        <v>20.074000000000002</v>
      </c>
      <c r="GX17" s="9">
        <v>38.268000000000001</v>
      </c>
      <c r="GY17" s="9">
        <v>19.728000000000002</v>
      </c>
      <c r="GZ17" s="9">
        <v>18.54</v>
      </c>
      <c r="HA17" s="9">
        <v>48.177</v>
      </c>
      <c r="HB17" s="9">
        <v>25.895</v>
      </c>
      <c r="HC17" s="9">
        <v>22.282</v>
      </c>
      <c r="HD17" s="9">
        <v>740.33699999999999</v>
      </c>
      <c r="HE17" s="9">
        <v>388.21600000000001</v>
      </c>
      <c r="HF17" s="9">
        <v>352.12</v>
      </c>
      <c r="HG17" s="9">
        <v>310.10899999999998</v>
      </c>
      <c r="HH17" s="9">
        <v>157.452</v>
      </c>
      <c r="HI17" s="9">
        <v>152.65700000000001</v>
      </c>
      <c r="HJ17" s="9">
        <v>87.8</v>
      </c>
      <c r="HK17" s="9">
        <v>46.118000000000002</v>
      </c>
      <c r="HL17" s="9">
        <v>41.682000000000002</v>
      </c>
      <c r="HM17" s="9">
        <v>89.769000000000005</v>
      </c>
      <c r="HN17" s="9">
        <v>42.46</v>
      </c>
      <c r="HO17" s="9">
        <v>47.308999999999997</v>
      </c>
      <c r="HP17" s="9">
        <v>132.54</v>
      </c>
      <c r="HQ17" s="9">
        <v>68.873999999999995</v>
      </c>
      <c r="HR17" s="9">
        <v>63.665999999999997</v>
      </c>
      <c r="HS17" s="9">
        <v>430.22800000000001</v>
      </c>
      <c r="HT17" s="9">
        <v>230.76499999999999</v>
      </c>
      <c r="HU17" s="9">
        <v>199.46299999999999</v>
      </c>
      <c r="HV17" s="9">
        <v>160.05199999999999</v>
      </c>
      <c r="HW17" s="9">
        <v>83.745999999999995</v>
      </c>
      <c r="HX17" s="9">
        <v>76.305000000000007</v>
      </c>
      <c r="HY17" s="9">
        <v>270.17599999999999</v>
      </c>
      <c r="HZ17" s="9">
        <v>147.01900000000001</v>
      </c>
      <c r="IA17" s="9">
        <v>123.158</v>
      </c>
      <c r="IB17" s="9">
        <v>163.91499999999999</v>
      </c>
      <c r="IC17" s="9">
        <v>87.1</v>
      </c>
      <c r="ID17" s="9">
        <v>76.814999999999998</v>
      </c>
      <c r="IE17" s="9">
        <v>106.261</v>
      </c>
      <c r="IF17" s="9">
        <v>59.918999999999997</v>
      </c>
      <c r="IG17" s="9">
        <v>46.341999999999999</v>
      </c>
      <c r="IH17" s="9">
        <v>59.161000000000001</v>
      </c>
      <c r="II17" s="9">
        <v>30.709</v>
      </c>
      <c r="IJ17" s="9">
        <v>28.452000000000002</v>
      </c>
      <c r="IK17" s="9">
        <v>809.65800000000002</v>
      </c>
      <c r="IL17" s="9">
        <v>425.09399999999999</v>
      </c>
      <c r="IM17" s="9">
        <v>384.56400000000002</v>
      </c>
      <c r="IN17" s="9">
        <v>6.8090000000000002</v>
      </c>
      <c r="IO17" s="9">
        <v>6.7370000000000001</v>
      </c>
      <c r="IP17" s="9">
        <v>6.8890000000000002</v>
      </c>
      <c r="IQ17" s="9">
        <v>1475.635</v>
      </c>
    </row>
    <row r="18" spans="1:251">
      <c r="A18" s="10">
        <v>44593</v>
      </c>
      <c r="B18" s="9">
        <v>2681.1489999999999</v>
      </c>
      <c r="C18" s="9">
        <v>1439.2819999999999</v>
      </c>
      <c r="D18" s="9">
        <v>1241.867</v>
      </c>
      <c r="E18" s="9">
        <v>1153.06</v>
      </c>
      <c r="F18" s="9">
        <v>598.59900000000005</v>
      </c>
      <c r="G18" s="9">
        <v>554.46100000000001</v>
      </c>
      <c r="H18" s="9">
        <v>317.88400000000001</v>
      </c>
      <c r="I18" s="9">
        <v>156.61199999999999</v>
      </c>
      <c r="J18" s="9">
        <v>161.273</v>
      </c>
      <c r="K18" s="9">
        <v>308.42500000000001</v>
      </c>
      <c r="L18" s="9">
        <v>171.22399999999999</v>
      </c>
      <c r="M18" s="9">
        <v>137.202</v>
      </c>
      <c r="N18" s="9">
        <v>526.75</v>
      </c>
      <c r="O18" s="9">
        <v>270.76400000000001</v>
      </c>
      <c r="P18" s="9">
        <v>255.98599999999999</v>
      </c>
      <c r="Q18" s="9">
        <v>1528.0889999999999</v>
      </c>
      <c r="R18" s="9">
        <v>840.68299999999999</v>
      </c>
      <c r="S18" s="9">
        <v>687.40700000000004</v>
      </c>
      <c r="T18" s="9">
        <v>625.197</v>
      </c>
      <c r="U18" s="9">
        <v>328.411</v>
      </c>
      <c r="V18" s="9">
        <v>296.78699999999998</v>
      </c>
      <c r="W18" s="9">
        <v>902.89200000000005</v>
      </c>
      <c r="X18" s="9">
        <v>512.27200000000005</v>
      </c>
      <c r="Y18" s="9">
        <v>390.62</v>
      </c>
      <c r="Z18" s="9">
        <v>535.03599999999994</v>
      </c>
      <c r="AA18" s="9">
        <v>287.572</v>
      </c>
      <c r="AB18" s="9">
        <v>247.464</v>
      </c>
      <c r="AC18" s="9">
        <v>367.85500000000002</v>
      </c>
      <c r="AD18" s="9">
        <v>224.69900000000001</v>
      </c>
      <c r="AE18" s="9">
        <v>143.15600000000001</v>
      </c>
      <c r="AF18" s="9">
        <v>349.024</v>
      </c>
      <c r="AG18" s="9">
        <v>168.649</v>
      </c>
      <c r="AH18" s="9">
        <v>180.375</v>
      </c>
      <c r="AI18" s="9">
        <v>3105.4520000000002</v>
      </c>
      <c r="AJ18" s="9">
        <v>1653.9690000000001</v>
      </c>
      <c r="AK18" s="9">
        <v>1451.4839999999999</v>
      </c>
      <c r="AL18" s="9">
        <v>10.103999999999999</v>
      </c>
      <c r="AM18" s="9">
        <v>9.2530000000000001</v>
      </c>
      <c r="AN18" s="9">
        <v>11.053000000000001</v>
      </c>
      <c r="AO18" s="9">
        <v>5320.933</v>
      </c>
      <c r="AP18" s="9">
        <v>2612.645</v>
      </c>
      <c r="AQ18" s="9">
        <v>2708.2869999999998</v>
      </c>
      <c r="AR18" s="9">
        <v>934.22500000000002</v>
      </c>
      <c r="AS18" s="9">
        <v>440.13299999999998</v>
      </c>
      <c r="AT18" s="9">
        <v>494.09199999999998</v>
      </c>
      <c r="AU18" s="9">
        <v>712.68899999999996</v>
      </c>
      <c r="AV18" s="9">
        <v>340.34399999999999</v>
      </c>
      <c r="AW18" s="9">
        <v>372.34500000000003</v>
      </c>
      <c r="AX18" s="9">
        <v>474.99200000000002</v>
      </c>
      <c r="AY18" s="9">
        <v>235.66800000000001</v>
      </c>
      <c r="AZ18" s="9">
        <v>239.32499999999999</v>
      </c>
      <c r="BA18" s="9">
        <v>237.696</v>
      </c>
      <c r="BB18" s="9">
        <v>104.67700000000001</v>
      </c>
      <c r="BC18" s="9">
        <v>133.02000000000001</v>
      </c>
      <c r="BD18" s="9">
        <v>62.082999999999998</v>
      </c>
      <c r="BE18" s="9">
        <v>23.385000000000002</v>
      </c>
      <c r="BF18" s="9">
        <v>38.698</v>
      </c>
      <c r="BG18" s="9">
        <v>62.826000000000001</v>
      </c>
      <c r="BH18" s="9">
        <v>31.039000000000001</v>
      </c>
      <c r="BI18" s="9">
        <v>31.786999999999999</v>
      </c>
      <c r="BJ18" s="9">
        <v>158.71100000000001</v>
      </c>
      <c r="BK18" s="9">
        <v>68.751000000000005</v>
      </c>
      <c r="BL18" s="9">
        <v>89.96</v>
      </c>
      <c r="BM18" s="9">
        <v>450.06900000000002</v>
      </c>
      <c r="BN18" s="9">
        <v>210.04400000000001</v>
      </c>
      <c r="BO18" s="9">
        <v>240.02500000000001</v>
      </c>
      <c r="BP18" s="9">
        <v>292.892</v>
      </c>
      <c r="BQ18" s="9">
        <v>142.149</v>
      </c>
      <c r="BR18" s="9">
        <v>150.74299999999999</v>
      </c>
      <c r="BS18" s="9">
        <v>22.885999999999999</v>
      </c>
      <c r="BT18" s="9">
        <v>10.044</v>
      </c>
      <c r="BU18" s="9">
        <v>12.842000000000001</v>
      </c>
      <c r="BV18" s="9">
        <v>157.178</v>
      </c>
      <c r="BW18" s="9">
        <v>67.896000000000001</v>
      </c>
      <c r="BX18" s="9">
        <v>89.281999999999996</v>
      </c>
      <c r="BY18" s="9">
        <v>120.491</v>
      </c>
      <c r="BZ18" s="9">
        <v>58.393999999999998</v>
      </c>
      <c r="CA18" s="9">
        <v>62.097000000000001</v>
      </c>
      <c r="CB18" s="9">
        <v>47.726999999999997</v>
      </c>
      <c r="CC18" s="9">
        <v>22.736999999999998</v>
      </c>
      <c r="CD18" s="9">
        <v>24.99</v>
      </c>
      <c r="CE18" s="9">
        <v>56.133000000000003</v>
      </c>
      <c r="CF18" s="9">
        <v>26.5</v>
      </c>
      <c r="CG18" s="9">
        <v>29.632000000000001</v>
      </c>
      <c r="CH18" s="9">
        <v>6.9329999999999998</v>
      </c>
      <c r="CI18" s="9">
        <v>2.93</v>
      </c>
      <c r="CJ18" s="9">
        <v>4.0030000000000001</v>
      </c>
      <c r="CK18" s="9">
        <v>64.358000000000004</v>
      </c>
      <c r="CL18" s="9">
        <v>31.893999999999998</v>
      </c>
      <c r="CM18" s="9">
        <v>32.465000000000003</v>
      </c>
      <c r="CN18" s="9">
        <v>2723.3040000000001</v>
      </c>
      <c r="CO18" s="9">
        <v>1405.087</v>
      </c>
      <c r="CP18" s="9">
        <v>1318.2170000000001</v>
      </c>
      <c r="CQ18" s="9">
        <v>600.44100000000003</v>
      </c>
      <c r="CR18" s="9">
        <v>290.98500000000001</v>
      </c>
      <c r="CS18" s="9">
        <v>309.45499999999998</v>
      </c>
      <c r="CT18" s="9">
        <v>147.82300000000001</v>
      </c>
      <c r="CU18" s="9">
        <v>75.158000000000001</v>
      </c>
      <c r="CV18" s="9">
        <v>72.665000000000006</v>
      </c>
      <c r="CW18" s="9">
        <v>170.471</v>
      </c>
      <c r="CX18" s="9">
        <v>85.861999999999995</v>
      </c>
      <c r="CY18" s="9">
        <v>84.608999999999995</v>
      </c>
      <c r="CZ18" s="9">
        <v>282.14600000000002</v>
      </c>
      <c r="DA18" s="9">
        <v>129.965</v>
      </c>
      <c r="DB18" s="9">
        <v>152.18100000000001</v>
      </c>
      <c r="DC18" s="9">
        <v>2122.864</v>
      </c>
      <c r="DD18" s="9">
        <v>1114.1010000000001</v>
      </c>
      <c r="DE18" s="9">
        <v>1008.7619999999999</v>
      </c>
      <c r="DF18" s="9">
        <v>889.85799999999995</v>
      </c>
      <c r="DG18" s="9">
        <v>448.27100000000002</v>
      </c>
      <c r="DH18" s="9">
        <v>441.58699999999999</v>
      </c>
      <c r="DI18" s="9">
        <v>259.428</v>
      </c>
      <c r="DJ18" s="9">
        <v>121.337</v>
      </c>
      <c r="DK18" s="9">
        <v>138.09100000000001</v>
      </c>
      <c r="DL18" s="9">
        <v>245.946</v>
      </c>
      <c r="DM18" s="9">
        <v>129.76</v>
      </c>
      <c r="DN18" s="9">
        <v>116.187</v>
      </c>
      <c r="DO18" s="9">
        <v>384.48399999999998</v>
      </c>
      <c r="DP18" s="9">
        <v>197.17500000000001</v>
      </c>
      <c r="DQ18" s="9">
        <v>187.309</v>
      </c>
      <c r="DR18" s="9">
        <v>1233.0050000000001</v>
      </c>
      <c r="DS18" s="9">
        <v>665.83</v>
      </c>
      <c r="DT18" s="9">
        <v>567.17499999999995</v>
      </c>
      <c r="DU18" s="9">
        <v>493.911</v>
      </c>
      <c r="DV18" s="9">
        <v>268.74400000000003</v>
      </c>
      <c r="DW18" s="9">
        <v>225.167</v>
      </c>
      <c r="DX18" s="9">
        <v>739.09400000000005</v>
      </c>
      <c r="DY18" s="9">
        <v>397.08600000000001</v>
      </c>
      <c r="DZ18" s="9">
        <v>342.00799999999998</v>
      </c>
      <c r="EA18" s="9">
        <v>473.209</v>
      </c>
      <c r="EB18" s="9">
        <v>251.42400000000001</v>
      </c>
      <c r="EC18" s="9">
        <v>221.785</v>
      </c>
      <c r="ED18" s="9">
        <v>265.88499999999999</v>
      </c>
      <c r="EE18" s="9">
        <v>145.66200000000001</v>
      </c>
      <c r="EF18" s="9">
        <v>120.223</v>
      </c>
      <c r="EG18" s="9">
        <v>263.39100000000002</v>
      </c>
      <c r="EH18" s="9">
        <v>135.54900000000001</v>
      </c>
      <c r="EI18" s="9">
        <v>127.84099999999999</v>
      </c>
      <c r="EJ18" s="9">
        <v>2459.9140000000002</v>
      </c>
      <c r="EK18" s="9">
        <v>1269.537</v>
      </c>
      <c r="EL18" s="9">
        <v>1190.376</v>
      </c>
      <c r="EM18" s="9">
        <v>9.6720000000000006</v>
      </c>
      <c r="EN18" s="9">
        <v>9.6470000000000002</v>
      </c>
      <c r="EO18" s="9">
        <v>9.6980000000000004</v>
      </c>
      <c r="EP18" s="9">
        <v>4216.8999999999996</v>
      </c>
      <c r="EQ18" s="9">
        <v>2063.9090000000001</v>
      </c>
      <c r="ER18" s="9">
        <v>2152.991</v>
      </c>
      <c r="ES18" s="9">
        <v>668.76900000000001</v>
      </c>
      <c r="ET18" s="9">
        <v>321.77800000000002</v>
      </c>
      <c r="EU18" s="9">
        <v>346.99</v>
      </c>
      <c r="EV18" s="9">
        <v>518.13</v>
      </c>
      <c r="EW18" s="9">
        <v>250.74299999999999</v>
      </c>
      <c r="EX18" s="9">
        <v>267.387</v>
      </c>
      <c r="EY18" s="9">
        <v>364.23500000000001</v>
      </c>
      <c r="EZ18" s="9">
        <v>186.732</v>
      </c>
      <c r="FA18" s="9">
        <v>177.50299999999999</v>
      </c>
      <c r="FB18" s="9">
        <v>153.89500000000001</v>
      </c>
      <c r="FC18" s="9">
        <v>64.010999999999996</v>
      </c>
      <c r="FD18" s="9">
        <v>89.884</v>
      </c>
      <c r="FE18" s="9">
        <v>46.588000000000001</v>
      </c>
      <c r="FF18" s="9">
        <v>16.091999999999999</v>
      </c>
      <c r="FG18" s="9">
        <v>30.495999999999999</v>
      </c>
      <c r="FH18" s="9">
        <v>35.450000000000003</v>
      </c>
      <c r="FI18" s="9">
        <v>20.975999999999999</v>
      </c>
      <c r="FJ18" s="9">
        <v>14.474</v>
      </c>
      <c r="FK18" s="9">
        <v>115.18899999999999</v>
      </c>
      <c r="FL18" s="9">
        <v>50.058999999999997</v>
      </c>
      <c r="FM18" s="9">
        <v>65.129000000000005</v>
      </c>
      <c r="FN18" s="9">
        <v>309.85700000000003</v>
      </c>
      <c r="FO18" s="9">
        <v>141.488</v>
      </c>
      <c r="FP18" s="9">
        <v>168.37</v>
      </c>
      <c r="FQ18" s="9">
        <v>220.79300000000001</v>
      </c>
      <c r="FR18" s="9">
        <v>109.21</v>
      </c>
      <c r="FS18" s="9">
        <v>111.583</v>
      </c>
      <c r="FT18" s="9">
        <v>14.215999999999999</v>
      </c>
      <c r="FU18" s="9">
        <v>2.8250000000000002</v>
      </c>
      <c r="FV18" s="9">
        <v>11.391</v>
      </c>
      <c r="FW18" s="9">
        <v>89.064999999999998</v>
      </c>
      <c r="FX18" s="9">
        <v>32.277999999999999</v>
      </c>
      <c r="FY18" s="9">
        <v>56.786999999999999</v>
      </c>
      <c r="FZ18" s="9">
        <v>104.172</v>
      </c>
      <c r="GA18" s="9">
        <v>65.096999999999994</v>
      </c>
      <c r="GB18" s="9">
        <v>39.075000000000003</v>
      </c>
      <c r="GC18" s="9">
        <v>35.79</v>
      </c>
      <c r="GD18" s="9">
        <v>24.597999999999999</v>
      </c>
      <c r="GE18" s="9">
        <v>11.192</v>
      </c>
      <c r="GF18" s="9">
        <v>42.597999999999999</v>
      </c>
      <c r="GG18" s="9">
        <v>26.338999999999999</v>
      </c>
      <c r="GH18" s="9">
        <v>16.259</v>
      </c>
      <c r="GI18" s="9">
        <v>6.0620000000000003</v>
      </c>
      <c r="GJ18" s="9">
        <v>4.3099999999999996</v>
      </c>
      <c r="GK18" s="9">
        <v>1.7529999999999999</v>
      </c>
      <c r="GL18" s="9">
        <v>61.573999999999998</v>
      </c>
      <c r="GM18" s="9">
        <v>38.758000000000003</v>
      </c>
      <c r="GN18" s="9">
        <v>22.815999999999999</v>
      </c>
      <c r="GO18" s="9">
        <v>905.54</v>
      </c>
      <c r="GP18" s="9">
        <v>470.11399999999998</v>
      </c>
      <c r="GQ18" s="9">
        <v>435.42599999999999</v>
      </c>
      <c r="GR18" s="9">
        <v>184.529</v>
      </c>
      <c r="GS18" s="9">
        <v>89.028000000000006</v>
      </c>
      <c r="GT18" s="9">
        <v>95.501000000000005</v>
      </c>
      <c r="GU18" s="9">
        <v>45.776000000000003</v>
      </c>
      <c r="GV18" s="9">
        <v>22.257999999999999</v>
      </c>
      <c r="GW18" s="9">
        <v>23.518000000000001</v>
      </c>
      <c r="GX18" s="9">
        <v>51.892000000000003</v>
      </c>
      <c r="GY18" s="9">
        <v>23.588000000000001</v>
      </c>
      <c r="GZ18" s="9">
        <v>28.305</v>
      </c>
      <c r="HA18" s="9">
        <v>86.86</v>
      </c>
      <c r="HB18" s="9">
        <v>43.183</v>
      </c>
      <c r="HC18" s="9">
        <v>43.677999999999997</v>
      </c>
      <c r="HD18" s="9">
        <v>721.01099999999997</v>
      </c>
      <c r="HE18" s="9">
        <v>381.08499999999998</v>
      </c>
      <c r="HF18" s="9">
        <v>339.92500000000001</v>
      </c>
      <c r="HG18" s="9">
        <v>297.995</v>
      </c>
      <c r="HH18" s="9">
        <v>148.137</v>
      </c>
      <c r="HI18" s="9">
        <v>149.857</v>
      </c>
      <c r="HJ18" s="9">
        <v>85.944000000000003</v>
      </c>
      <c r="HK18" s="9">
        <v>43.853999999999999</v>
      </c>
      <c r="HL18" s="9">
        <v>42.09</v>
      </c>
      <c r="HM18" s="9">
        <v>91.042000000000002</v>
      </c>
      <c r="HN18" s="9">
        <v>47.192</v>
      </c>
      <c r="HO18" s="9">
        <v>43.85</v>
      </c>
      <c r="HP18" s="9">
        <v>121.009</v>
      </c>
      <c r="HQ18" s="9">
        <v>57.091999999999999</v>
      </c>
      <c r="HR18" s="9">
        <v>63.917000000000002</v>
      </c>
      <c r="HS18" s="9">
        <v>423.01600000000002</v>
      </c>
      <c r="HT18" s="9">
        <v>232.94800000000001</v>
      </c>
      <c r="HU18" s="9">
        <v>190.06800000000001</v>
      </c>
      <c r="HV18" s="9">
        <v>156.86799999999999</v>
      </c>
      <c r="HW18" s="9">
        <v>85.524000000000001</v>
      </c>
      <c r="HX18" s="9">
        <v>71.343999999999994</v>
      </c>
      <c r="HY18" s="9">
        <v>266.14800000000002</v>
      </c>
      <c r="HZ18" s="9">
        <v>147.42400000000001</v>
      </c>
      <c r="IA18" s="9">
        <v>118.724</v>
      </c>
      <c r="IB18" s="9">
        <v>151.72300000000001</v>
      </c>
      <c r="IC18" s="9">
        <v>76.19</v>
      </c>
      <c r="ID18" s="9">
        <v>75.533000000000001</v>
      </c>
      <c r="IE18" s="9">
        <v>114.425</v>
      </c>
      <c r="IF18" s="9">
        <v>71.233999999999995</v>
      </c>
      <c r="IG18" s="9">
        <v>43.191000000000003</v>
      </c>
      <c r="IH18" s="9">
        <v>78.477000000000004</v>
      </c>
      <c r="II18" s="9">
        <v>42.631</v>
      </c>
      <c r="IJ18" s="9">
        <v>35.845999999999997</v>
      </c>
      <c r="IK18" s="9">
        <v>827.06299999999999</v>
      </c>
      <c r="IL18" s="9">
        <v>427.483</v>
      </c>
      <c r="IM18" s="9">
        <v>399.58</v>
      </c>
      <c r="IN18" s="9">
        <v>8.6660000000000004</v>
      </c>
      <c r="IO18" s="9">
        <v>9.0679999999999996</v>
      </c>
      <c r="IP18" s="9">
        <v>8.2319999999999993</v>
      </c>
      <c r="IQ18" s="9">
        <v>1484.6010000000001</v>
      </c>
    </row>
    <row r="19" spans="1:251">
      <c r="A19" s="10">
        <v>44958</v>
      </c>
      <c r="B19" s="9">
        <v>2781.5830000000001</v>
      </c>
      <c r="C19" s="9">
        <v>1478.0250000000001</v>
      </c>
      <c r="D19" s="9">
        <v>1303.559</v>
      </c>
      <c r="E19" s="9">
        <v>1255.723</v>
      </c>
      <c r="F19" s="9">
        <v>649.08600000000001</v>
      </c>
      <c r="G19" s="9">
        <v>606.63699999999994</v>
      </c>
      <c r="H19" s="9">
        <v>397.56200000000001</v>
      </c>
      <c r="I19" s="9">
        <v>193.62299999999999</v>
      </c>
      <c r="J19" s="9">
        <v>203.93899999999999</v>
      </c>
      <c r="K19" s="9">
        <v>377.67599999999999</v>
      </c>
      <c r="L19" s="9">
        <v>201.11699999999999</v>
      </c>
      <c r="M19" s="9">
        <v>176.55799999999999</v>
      </c>
      <c r="N19" s="9">
        <v>480.48599999999999</v>
      </c>
      <c r="O19" s="9">
        <v>254.346</v>
      </c>
      <c r="P19" s="9">
        <v>226.14</v>
      </c>
      <c r="Q19" s="9">
        <v>1525.86</v>
      </c>
      <c r="R19" s="9">
        <v>828.93899999999996</v>
      </c>
      <c r="S19" s="9">
        <v>696.92200000000003</v>
      </c>
      <c r="T19" s="9">
        <v>662.34400000000005</v>
      </c>
      <c r="U19" s="9">
        <v>356.55799999999999</v>
      </c>
      <c r="V19" s="9">
        <v>305.786</v>
      </c>
      <c r="W19" s="9">
        <v>863.51599999999996</v>
      </c>
      <c r="X19" s="9">
        <v>472.38099999999997</v>
      </c>
      <c r="Y19" s="9">
        <v>391.13499999999999</v>
      </c>
      <c r="Z19" s="9">
        <v>516.26900000000001</v>
      </c>
      <c r="AA19" s="9">
        <v>273.42399999999998</v>
      </c>
      <c r="AB19" s="9">
        <v>242.845</v>
      </c>
      <c r="AC19" s="9">
        <v>347.24700000000001</v>
      </c>
      <c r="AD19" s="9">
        <v>198.95699999999999</v>
      </c>
      <c r="AE19" s="9">
        <v>148.29</v>
      </c>
      <c r="AF19" s="9">
        <v>327.815</v>
      </c>
      <c r="AG19" s="9">
        <v>180.297</v>
      </c>
      <c r="AH19" s="9">
        <v>147.518</v>
      </c>
      <c r="AI19" s="9">
        <v>3227.2919999999999</v>
      </c>
      <c r="AJ19" s="9">
        <v>1692.5429999999999</v>
      </c>
      <c r="AK19" s="9">
        <v>1534.749</v>
      </c>
      <c r="AL19" s="9">
        <v>9.2210000000000001</v>
      </c>
      <c r="AM19" s="9">
        <v>9.6270000000000007</v>
      </c>
      <c r="AN19" s="9">
        <v>8.7690000000000001</v>
      </c>
      <c r="AO19" s="9">
        <v>5467.7250000000004</v>
      </c>
      <c r="AP19" s="9">
        <v>2688.02</v>
      </c>
      <c r="AQ19" s="9">
        <v>2779.7049999999999</v>
      </c>
      <c r="AR19" s="9">
        <v>1026.71</v>
      </c>
      <c r="AS19" s="9">
        <v>496.49299999999999</v>
      </c>
      <c r="AT19" s="9">
        <v>530.21699999999998</v>
      </c>
      <c r="AU19" s="9">
        <v>754.38900000000001</v>
      </c>
      <c r="AV19" s="9">
        <v>371.101</v>
      </c>
      <c r="AW19" s="9">
        <v>383.28800000000001</v>
      </c>
      <c r="AX19" s="9">
        <v>482.892</v>
      </c>
      <c r="AY19" s="9">
        <v>253.548</v>
      </c>
      <c r="AZ19" s="9">
        <v>229.34399999999999</v>
      </c>
      <c r="BA19" s="9">
        <v>271.49700000000001</v>
      </c>
      <c r="BB19" s="9">
        <v>117.553</v>
      </c>
      <c r="BC19" s="9">
        <v>153.94399999999999</v>
      </c>
      <c r="BD19" s="9">
        <v>64.156999999999996</v>
      </c>
      <c r="BE19" s="9">
        <v>29.978999999999999</v>
      </c>
      <c r="BF19" s="9">
        <v>34.177999999999997</v>
      </c>
      <c r="BG19" s="9">
        <v>62.93</v>
      </c>
      <c r="BH19" s="9">
        <v>33.116999999999997</v>
      </c>
      <c r="BI19" s="9">
        <v>29.812999999999999</v>
      </c>
      <c r="BJ19" s="9">
        <v>209.392</v>
      </c>
      <c r="BK19" s="9">
        <v>92.275999999999996</v>
      </c>
      <c r="BL19" s="9">
        <v>117.116</v>
      </c>
      <c r="BM19" s="9">
        <v>474.12</v>
      </c>
      <c r="BN19" s="9">
        <v>240.172</v>
      </c>
      <c r="BO19" s="9">
        <v>233.94800000000001</v>
      </c>
      <c r="BP19" s="9">
        <v>282.48200000000003</v>
      </c>
      <c r="BQ19" s="9">
        <v>158.917</v>
      </c>
      <c r="BR19" s="9">
        <v>123.56399999999999</v>
      </c>
      <c r="BS19" s="9">
        <v>18.109000000000002</v>
      </c>
      <c r="BT19" s="9">
        <v>9.4369999999999994</v>
      </c>
      <c r="BU19" s="9">
        <v>8.6720000000000006</v>
      </c>
      <c r="BV19" s="9">
        <v>191.63800000000001</v>
      </c>
      <c r="BW19" s="9">
        <v>81.254999999999995</v>
      </c>
      <c r="BX19" s="9">
        <v>110.383</v>
      </c>
      <c r="BY19" s="9">
        <v>126.01600000000001</v>
      </c>
      <c r="BZ19" s="9">
        <v>65.516999999999996</v>
      </c>
      <c r="CA19" s="9">
        <v>60.499000000000002</v>
      </c>
      <c r="CB19" s="9">
        <v>43.411999999999999</v>
      </c>
      <c r="CC19" s="9">
        <v>27.381</v>
      </c>
      <c r="CD19" s="9">
        <v>16.03</v>
      </c>
      <c r="CE19" s="9">
        <v>45.332999999999998</v>
      </c>
      <c r="CF19" s="9">
        <v>21.38</v>
      </c>
      <c r="CG19" s="9">
        <v>23.952999999999999</v>
      </c>
      <c r="CH19" s="9">
        <v>6.5410000000000004</v>
      </c>
      <c r="CI19" s="9">
        <v>3.0830000000000002</v>
      </c>
      <c r="CJ19" s="9">
        <v>3.4569999999999999</v>
      </c>
      <c r="CK19" s="9">
        <v>80.683000000000007</v>
      </c>
      <c r="CL19" s="9">
        <v>44.137999999999998</v>
      </c>
      <c r="CM19" s="9">
        <v>36.545999999999999</v>
      </c>
      <c r="CN19" s="9">
        <v>2783.7730000000001</v>
      </c>
      <c r="CO19" s="9">
        <v>1440.5920000000001</v>
      </c>
      <c r="CP19" s="9">
        <v>1343.18</v>
      </c>
      <c r="CQ19" s="9">
        <v>598.13</v>
      </c>
      <c r="CR19" s="9">
        <v>295.75299999999999</v>
      </c>
      <c r="CS19" s="9">
        <v>302.37700000000001</v>
      </c>
      <c r="CT19" s="9">
        <v>152.49799999999999</v>
      </c>
      <c r="CU19" s="9">
        <v>72.744</v>
      </c>
      <c r="CV19" s="9">
        <v>79.754000000000005</v>
      </c>
      <c r="CW19" s="9">
        <v>160.989</v>
      </c>
      <c r="CX19" s="9">
        <v>81.837999999999994</v>
      </c>
      <c r="CY19" s="9">
        <v>79.150999999999996</v>
      </c>
      <c r="CZ19" s="9">
        <v>284.64299999999997</v>
      </c>
      <c r="DA19" s="9">
        <v>141.17099999999999</v>
      </c>
      <c r="DB19" s="9">
        <v>143.47200000000001</v>
      </c>
      <c r="DC19" s="9">
        <v>2185.643</v>
      </c>
      <c r="DD19" s="9">
        <v>1144.8399999999999</v>
      </c>
      <c r="DE19" s="9">
        <v>1040.8030000000001</v>
      </c>
      <c r="DF19" s="9">
        <v>968.71900000000005</v>
      </c>
      <c r="DG19" s="9">
        <v>497.99299999999999</v>
      </c>
      <c r="DH19" s="9">
        <v>470.726</v>
      </c>
      <c r="DI19" s="9">
        <v>317.92200000000003</v>
      </c>
      <c r="DJ19" s="9">
        <v>156.88200000000001</v>
      </c>
      <c r="DK19" s="9">
        <v>161.04</v>
      </c>
      <c r="DL19" s="9">
        <v>300.80200000000002</v>
      </c>
      <c r="DM19" s="9">
        <v>156.70099999999999</v>
      </c>
      <c r="DN19" s="9">
        <v>144.101</v>
      </c>
      <c r="DO19" s="9">
        <v>349.995</v>
      </c>
      <c r="DP19" s="9">
        <v>184.40899999999999</v>
      </c>
      <c r="DQ19" s="9">
        <v>165.58600000000001</v>
      </c>
      <c r="DR19" s="9">
        <v>1216.924</v>
      </c>
      <c r="DS19" s="9">
        <v>646.84699999999998</v>
      </c>
      <c r="DT19" s="9">
        <v>570.077</v>
      </c>
      <c r="DU19" s="9">
        <v>489.97300000000001</v>
      </c>
      <c r="DV19" s="9">
        <v>260.49799999999999</v>
      </c>
      <c r="DW19" s="9">
        <v>229.47499999999999</v>
      </c>
      <c r="DX19" s="9">
        <v>726.95100000000002</v>
      </c>
      <c r="DY19" s="9">
        <v>386.34899999999999</v>
      </c>
      <c r="DZ19" s="9">
        <v>340.60199999999998</v>
      </c>
      <c r="EA19" s="9">
        <v>455.12400000000002</v>
      </c>
      <c r="EB19" s="9">
        <v>239.24600000000001</v>
      </c>
      <c r="EC19" s="9">
        <v>215.87799999999999</v>
      </c>
      <c r="ED19" s="9">
        <v>271.827</v>
      </c>
      <c r="EE19" s="9">
        <v>147.10300000000001</v>
      </c>
      <c r="EF19" s="9">
        <v>124.724</v>
      </c>
      <c r="EG19" s="9">
        <v>279.24700000000001</v>
      </c>
      <c r="EH19" s="9">
        <v>146.268</v>
      </c>
      <c r="EI19" s="9">
        <v>132.97900000000001</v>
      </c>
      <c r="EJ19" s="9">
        <v>2504.5259999999998</v>
      </c>
      <c r="EK19" s="9">
        <v>1294.3240000000001</v>
      </c>
      <c r="EL19" s="9">
        <v>1210.201</v>
      </c>
      <c r="EM19" s="9">
        <v>10.031000000000001</v>
      </c>
      <c r="EN19" s="9">
        <v>10.153</v>
      </c>
      <c r="EO19" s="9">
        <v>9.9</v>
      </c>
      <c r="EP19" s="9">
        <v>4310.2309999999998</v>
      </c>
      <c r="EQ19" s="9">
        <v>2113.2449999999999</v>
      </c>
      <c r="ER19" s="9">
        <v>2196.9870000000001</v>
      </c>
      <c r="ES19" s="9">
        <v>756.69500000000005</v>
      </c>
      <c r="ET19" s="9">
        <v>369.161</v>
      </c>
      <c r="EU19" s="9">
        <v>387.53399999999999</v>
      </c>
      <c r="EV19" s="9">
        <v>536.78300000000002</v>
      </c>
      <c r="EW19" s="9">
        <v>267.51499999999999</v>
      </c>
      <c r="EX19" s="9">
        <v>269.26900000000001</v>
      </c>
      <c r="EY19" s="9">
        <v>389.59100000000001</v>
      </c>
      <c r="EZ19" s="9">
        <v>203.465</v>
      </c>
      <c r="FA19" s="9">
        <v>186.126</v>
      </c>
      <c r="FB19" s="9">
        <v>147.19200000000001</v>
      </c>
      <c r="FC19" s="9">
        <v>64.05</v>
      </c>
      <c r="FD19" s="9">
        <v>83.141999999999996</v>
      </c>
      <c r="FE19" s="9">
        <v>58.34</v>
      </c>
      <c r="FF19" s="9">
        <v>19.986999999999998</v>
      </c>
      <c r="FG19" s="9">
        <v>38.353000000000002</v>
      </c>
      <c r="FH19" s="9">
        <v>42.713000000000001</v>
      </c>
      <c r="FI19" s="9">
        <v>24.004999999999999</v>
      </c>
      <c r="FJ19" s="9">
        <v>18.707999999999998</v>
      </c>
      <c r="FK19" s="9">
        <v>177.19800000000001</v>
      </c>
      <c r="FL19" s="9">
        <v>77.641000000000005</v>
      </c>
      <c r="FM19" s="9">
        <v>99.558000000000007</v>
      </c>
      <c r="FN19" s="9">
        <v>384.62099999999998</v>
      </c>
      <c r="FO19" s="9">
        <v>189.416</v>
      </c>
      <c r="FP19" s="9">
        <v>195.20599999999999</v>
      </c>
      <c r="FQ19" s="9">
        <v>239.256</v>
      </c>
      <c r="FR19" s="9">
        <v>124.574</v>
      </c>
      <c r="FS19" s="9">
        <v>114.682</v>
      </c>
      <c r="FT19" s="9">
        <v>30.545000000000002</v>
      </c>
      <c r="FU19" s="9">
        <v>10.904999999999999</v>
      </c>
      <c r="FV19" s="9">
        <v>19.64</v>
      </c>
      <c r="FW19" s="9">
        <v>145.36500000000001</v>
      </c>
      <c r="FX19" s="9">
        <v>64.841999999999999</v>
      </c>
      <c r="FY19" s="9">
        <v>80.524000000000001</v>
      </c>
      <c r="FZ19" s="9">
        <v>114.53700000000001</v>
      </c>
      <c r="GA19" s="9">
        <v>58.499000000000002</v>
      </c>
      <c r="GB19" s="9">
        <v>56.039000000000001</v>
      </c>
      <c r="GC19" s="9">
        <v>44.2</v>
      </c>
      <c r="GD19" s="9">
        <v>22.959</v>
      </c>
      <c r="GE19" s="9">
        <v>21.241</v>
      </c>
      <c r="GF19" s="9">
        <v>39.991</v>
      </c>
      <c r="GG19" s="9">
        <v>21.693999999999999</v>
      </c>
      <c r="GH19" s="9">
        <v>18.297000000000001</v>
      </c>
      <c r="GI19" s="9">
        <v>5.3920000000000003</v>
      </c>
      <c r="GJ19" s="9">
        <v>0.44700000000000001</v>
      </c>
      <c r="GK19" s="9">
        <v>4.9450000000000003</v>
      </c>
      <c r="GL19" s="9">
        <v>74.546000000000006</v>
      </c>
      <c r="GM19" s="9">
        <v>36.804000000000002</v>
      </c>
      <c r="GN19" s="9">
        <v>37.741999999999997</v>
      </c>
      <c r="GO19" s="9">
        <v>933.28099999999995</v>
      </c>
      <c r="GP19" s="9">
        <v>491.363</v>
      </c>
      <c r="GQ19" s="9">
        <v>441.91800000000001</v>
      </c>
      <c r="GR19" s="9">
        <v>187.137</v>
      </c>
      <c r="GS19" s="9">
        <v>95.506</v>
      </c>
      <c r="GT19" s="9">
        <v>91.632000000000005</v>
      </c>
      <c r="GU19" s="9">
        <v>43.372</v>
      </c>
      <c r="GV19" s="9">
        <v>18.783999999999999</v>
      </c>
      <c r="GW19" s="9">
        <v>24.588000000000001</v>
      </c>
      <c r="GX19" s="9">
        <v>54.957000000000001</v>
      </c>
      <c r="GY19" s="9">
        <v>27.907</v>
      </c>
      <c r="GZ19" s="9">
        <v>27.05</v>
      </c>
      <c r="HA19" s="9">
        <v>88.808999999999997</v>
      </c>
      <c r="HB19" s="9">
        <v>48.814999999999998</v>
      </c>
      <c r="HC19" s="9">
        <v>39.994</v>
      </c>
      <c r="HD19" s="9">
        <v>746.14400000000001</v>
      </c>
      <c r="HE19" s="9">
        <v>395.85700000000003</v>
      </c>
      <c r="HF19" s="9">
        <v>350.28699999999998</v>
      </c>
      <c r="HG19" s="9">
        <v>309.75099999999998</v>
      </c>
      <c r="HH19" s="9">
        <v>160.66399999999999</v>
      </c>
      <c r="HI19" s="9">
        <v>149.08600000000001</v>
      </c>
      <c r="HJ19" s="9">
        <v>89.24</v>
      </c>
      <c r="HK19" s="9">
        <v>46.621000000000002</v>
      </c>
      <c r="HL19" s="9">
        <v>42.619</v>
      </c>
      <c r="HM19" s="9">
        <v>103.633</v>
      </c>
      <c r="HN19" s="9">
        <v>54.652000000000001</v>
      </c>
      <c r="HO19" s="9">
        <v>48.981000000000002</v>
      </c>
      <c r="HP19" s="9">
        <v>116.878</v>
      </c>
      <c r="HQ19" s="9">
        <v>59.390999999999998</v>
      </c>
      <c r="HR19" s="9">
        <v>57.485999999999997</v>
      </c>
      <c r="HS19" s="9">
        <v>436.39299999999997</v>
      </c>
      <c r="HT19" s="9">
        <v>235.19300000000001</v>
      </c>
      <c r="HU19" s="9">
        <v>201.2</v>
      </c>
      <c r="HV19" s="9">
        <v>157.12700000000001</v>
      </c>
      <c r="HW19" s="9">
        <v>85.972999999999999</v>
      </c>
      <c r="HX19" s="9">
        <v>71.153999999999996</v>
      </c>
      <c r="HY19" s="9">
        <v>279.26600000000002</v>
      </c>
      <c r="HZ19" s="9">
        <v>149.22</v>
      </c>
      <c r="IA19" s="9">
        <v>130.047</v>
      </c>
      <c r="IB19" s="9">
        <v>168.434</v>
      </c>
      <c r="IC19" s="9">
        <v>86.873000000000005</v>
      </c>
      <c r="ID19" s="9">
        <v>81.561000000000007</v>
      </c>
      <c r="IE19" s="9">
        <v>110.83199999999999</v>
      </c>
      <c r="IF19" s="9">
        <v>62.347000000000001</v>
      </c>
      <c r="IG19" s="9">
        <v>48.484999999999999</v>
      </c>
      <c r="IH19" s="9">
        <v>84.08</v>
      </c>
      <c r="II19" s="9">
        <v>46.499000000000002</v>
      </c>
      <c r="IJ19" s="9">
        <v>37.581000000000003</v>
      </c>
      <c r="IK19" s="9">
        <v>849.20100000000002</v>
      </c>
      <c r="IL19" s="9">
        <v>444.86399999999998</v>
      </c>
      <c r="IM19" s="9">
        <v>404.33699999999999</v>
      </c>
      <c r="IN19" s="9">
        <v>9.0090000000000003</v>
      </c>
      <c r="IO19" s="9">
        <v>9.4629999999999992</v>
      </c>
      <c r="IP19" s="9">
        <v>8.5039999999999996</v>
      </c>
      <c r="IQ19" s="9">
        <v>1507.0250000000001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2014</v>
      </c>
      <c r="C1" s="3" t="s">
        <v>2015</v>
      </c>
      <c r="D1" s="3" t="s">
        <v>2016</v>
      </c>
      <c r="E1" s="3" t="s">
        <v>2017</v>
      </c>
      <c r="F1" s="3" t="s">
        <v>2018</v>
      </c>
      <c r="G1" s="3" t="s">
        <v>2019</v>
      </c>
      <c r="H1" s="3" t="s">
        <v>2020</v>
      </c>
      <c r="I1" s="3" t="s">
        <v>2021</v>
      </c>
      <c r="J1" s="3" t="s">
        <v>2022</v>
      </c>
      <c r="K1" s="3" t="s">
        <v>2023</v>
      </c>
      <c r="L1" s="3" t="s">
        <v>2024</v>
      </c>
      <c r="M1" s="3" t="s">
        <v>2025</v>
      </c>
      <c r="N1" s="3" t="s">
        <v>2026</v>
      </c>
      <c r="O1" s="3" t="s">
        <v>2027</v>
      </c>
      <c r="P1" s="3" t="s">
        <v>2028</v>
      </c>
      <c r="Q1" s="3" t="s">
        <v>2029</v>
      </c>
      <c r="R1" s="3" t="s">
        <v>2030</v>
      </c>
      <c r="S1" s="3" t="s">
        <v>2031</v>
      </c>
      <c r="T1" s="3" t="s">
        <v>2032</v>
      </c>
      <c r="U1" s="3" t="s">
        <v>2033</v>
      </c>
      <c r="V1" s="3" t="s">
        <v>2034</v>
      </c>
      <c r="W1" s="3" t="s">
        <v>2035</v>
      </c>
      <c r="X1" s="3" t="s">
        <v>2036</v>
      </c>
      <c r="Y1" s="3" t="s">
        <v>2037</v>
      </c>
      <c r="Z1" s="3" t="s">
        <v>2038</v>
      </c>
      <c r="AA1" s="3" t="s">
        <v>2039</v>
      </c>
      <c r="AB1" s="3" t="s">
        <v>2040</v>
      </c>
      <c r="AC1" s="3" t="s">
        <v>2041</v>
      </c>
      <c r="AD1" s="3" t="s">
        <v>2042</v>
      </c>
      <c r="AE1" s="3" t="s">
        <v>2043</v>
      </c>
      <c r="AF1" s="3" t="s">
        <v>2044</v>
      </c>
      <c r="AG1" s="3" t="s">
        <v>2045</v>
      </c>
      <c r="AH1" s="3" t="s">
        <v>2046</v>
      </c>
      <c r="AI1" s="3" t="s">
        <v>2047</v>
      </c>
      <c r="AJ1" s="3" t="s">
        <v>2048</v>
      </c>
      <c r="AK1" s="3" t="s">
        <v>2049</v>
      </c>
      <c r="AL1" s="3" t="s">
        <v>2050</v>
      </c>
      <c r="AM1" s="3" t="s">
        <v>2051</v>
      </c>
      <c r="AN1" s="3" t="s">
        <v>2052</v>
      </c>
      <c r="AO1" s="3" t="s">
        <v>2053</v>
      </c>
      <c r="AP1" s="3" t="s">
        <v>2054</v>
      </c>
      <c r="AQ1" s="3" t="s">
        <v>2055</v>
      </c>
      <c r="AR1" s="3" t="s">
        <v>2056</v>
      </c>
      <c r="AS1" s="3" t="s">
        <v>2057</v>
      </c>
      <c r="AT1" s="3" t="s">
        <v>2058</v>
      </c>
      <c r="AU1" s="3" t="s">
        <v>2059</v>
      </c>
      <c r="AV1" s="3" t="s">
        <v>2060</v>
      </c>
      <c r="AW1" s="3" t="s">
        <v>2061</v>
      </c>
      <c r="AX1" s="3" t="s">
        <v>2062</v>
      </c>
      <c r="AY1" s="3" t="s">
        <v>2063</v>
      </c>
      <c r="AZ1" s="3" t="s">
        <v>2064</v>
      </c>
      <c r="BA1" s="3" t="s">
        <v>2065</v>
      </c>
      <c r="BB1" s="3" t="s">
        <v>2066</v>
      </c>
      <c r="BC1" s="3" t="s">
        <v>2067</v>
      </c>
      <c r="BD1" s="3" t="s">
        <v>2068</v>
      </c>
      <c r="BE1" s="3" t="s">
        <v>2069</v>
      </c>
      <c r="BF1" s="3" t="s">
        <v>2070</v>
      </c>
      <c r="BG1" s="3" t="s">
        <v>2071</v>
      </c>
      <c r="BH1" s="3" t="s">
        <v>2072</v>
      </c>
      <c r="BI1" s="3" t="s">
        <v>2073</v>
      </c>
      <c r="BJ1" s="3" t="s">
        <v>2074</v>
      </c>
      <c r="BK1" s="3" t="s">
        <v>2075</v>
      </c>
      <c r="BL1" s="3" t="s">
        <v>2076</v>
      </c>
      <c r="BM1" s="3" t="s">
        <v>2077</v>
      </c>
      <c r="BN1" s="3" t="s">
        <v>2078</v>
      </c>
      <c r="BO1" s="3" t="s">
        <v>2079</v>
      </c>
      <c r="BP1" s="3" t="s">
        <v>2080</v>
      </c>
      <c r="BQ1" s="3" t="s">
        <v>2081</v>
      </c>
      <c r="BR1" s="3" t="s">
        <v>2082</v>
      </c>
      <c r="BS1" s="3" t="s">
        <v>2083</v>
      </c>
      <c r="BT1" s="3" t="s">
        <v>2084</v>
      </c>
      <c r="BU1" s="3" t="s">
        <v>2085</v>
      </c>
      <c r="BV1" s="3" t="s">
        <v>2086</v>
      </c>
      <c r="BW1" s="3" t="s">
        <v>2087</v>
      </c>
      <c r="BX1" s="3" t="s">
        <v>2088</v>
      </c>
      <c r="BY1" s="3" t="s">
        <v>2089</v>
      </c>
      <c r="BZ1" s="3" t="s">
        <v>2090</v>
      </c>
      <c r="CA1" s="3" t="s">
        <v>2091</v>
      </c>
      <c r="CB1" s="3" t="s">
        <v>2092</v>
      </c>
      <c r="CC1" s="3" t="s">
        <v>2093</v>
      </c>
      <c r="CD1" s="3" t="s">
        <v>2094</v>
      </c>
      <c r="CE1" s="3" t="s">
        <v>2095</v>
      </c>
      <c r="CF1" s="3" t="s">
        <v>2096</v>
      </c>
      <c r="CG1" s="3" t="s">
        <v>2097</v>
      </c>
      <c r="CH1" s="3" t="s">
        <v>2098</v>
      </c>
      <c r="CI1" s="3" t="s">
        <v>2099</v>
      </c>
      <c r="CJ1" s="3" t="s">
        <v>2100</v>
      </c>
      <c r="CK1" s="3" t="s">
        <v>2101</v>
      </c>
      <c r="CL1" s="3" t="s">
        <v>2102</v>
      </c>
      <c r="CM1" s="3" t="s">
        <v>2103</v>
      </c>
      <c r="CN1" s="3" t="s">
        <v>2104</v>
      </c>
      <c r="CO1" s="3" t="s">
        <v>2105</v>
      </c>
      <c r="CP1" s="3" t="s">
        <v>2106</v>
      </c>
      <c r="CQ1" s="3" t="s">
        <v>2107</v>
      </c>
      <c r="CR1" s="3" t="s">
        <v>2108</v>
      </c>
      <c r="CS1" s="3" t="s">
        <v>2109</v>
      </c>
      <c r="CT1" s="3" t="s">
        <v>2110</v>
      </c>
      <c r="CU1" s="3" t="s">
        <v>2111</v>
      </c>
      <c r="CV1" s="3" t="s">
        <v>2112</v>
      </c>
      <c r="CW1" s="3" t="s">
        <v>2113</v>
      </c>
      <c r="CX1" s="3" t="s">
        <v>2114</v>
      </c>
      <c r="CY1" s="3" t="s">
        <v>2115</v>
      </c>
      <c r="CZ1" s="3" t="s">
        <v>2116</v>
      </c>
      <c r="DA1" s="3" t="s">
        <v>2117</v>
      </c>
      <c r="DB1" s="3" t="s">
        <v>2118</v>
      </c>
      <c r="DC1" s="3" t="s">
        <v>2119</v>
      </c>
      <c r="DD1" s="3" t="s">
        <v>2120</v>
      </c>
      <c r="DE1" s="3" t="s">
        <v>2121</v>
      </c>
      <c r="DF1" s="3" t="s">
        <v>2122</v>
      </c>
      <c r="DG1" s="3" t="s">
        <v>2123</v>
      </c>
      <c r="DH1" s="3" t="s">
        <v>2124</v>
      </c>
      <c r="DI1" s="3" t="s">
        <v>2125</v>
      </c>
      <c r="DJ1" s="3" t="s">
        <v>2126</v>
      </c>
      <c r="DK1" s="3" t="s">
        <v>2127</v>
      </c>
      <c r="DL1" s="3" t="s">
        <v>2128</v>
      </c>
      <c r="DM1" s="3" t="s">
        <v>2129</v>
      </c>
      <c r="DN1" s="3" t="s">
        <v>2130</v>
      </c>
      <c r="DO1" s="3" t="s">
        <v>2131</v>
      </c>
      <c r="DP1" s="3" t="s">
        <v>2132</v>
      </c>
      <c r="DQ1" s="3" t="s">
        <v>2133</v>
      </c>
      <c r="DR1" s="3" t="s">
        <v>2134</v>
      </c>
      <c r="DS1" s="3" t="s">
        <v>2135</v>
      </c>
      <c r="DT1" s="3" t="s">
        <v>2136</v>
      </c>
      <c r="DU1" s="3" t="s">
        <v>2137</v>
      </c>
      <c r="DV1" s="3" t="s">
        <v>2138</v>
      </c>
      <c r="DW1" s="3" t="s">
        <v>2139</v>
      </c>
      <c r="DX1" s="3" t="s">
        <v>2140</v>
      </c>
      <c r="DY1" s="3" t="s">
        <v>2141</v>
      </c>
      <c r="DZ1" s="3" t="s">
        <v>2142</v>
      </c>
      <c r="EA1" s="3" t="s">
        <v>2143</v>
      </c>
      <c r="EB1" s="3" t="s">
        <v>2144</v>
      </c>
      <c r="EC1" s="3" t="s">
        <v>2145</v>
      </c>
      <c r="ED1" s="3" t="s">
        <v>2146</v>
      </c>
      <c r="EE1" s="3" t="s">
        <v>2147</v>
      </c>
      <c r="EF1" s="3" t="s">
        <v>2148</v>
      </c>
      <c r="EG1" s="3" t="s">
        <v>2149</v>
      </c>
      <c r="EH1" s="3" t="s">
        <v>2150</v>
      </c>
      <c r="EI1" s="3" t="s">
        <v>2151</v>
      </c>
      <c r="EJ1" s="3" t="s">
        <v>2152</v>
      </c>
      <c r="EK1" s="3" t="s">
        <v>2153</v>
      </c>
      <c r="EL1" s="3" t="s">
        <v>2154</v>
      </c>
      <c r="EM1" s="3" t="s">
        <v>2155</v>
      </c>
      <c r="EN1" s="3" t="s">
        <v>2156</v>
      </c>
      <c r="EO1" s="3" t="s">
        <v>2157</v>
      </c>
      <c r="EP1" s="3" t="s">
        <v>2158</v>
      </c>
      <c r="EQ1" s="3" t="s">
        <v>2159</v>
      </c>
      <c r="ER1" s="3" t="s">
        <v>2160</v>
      </c>
      <c r="ES1" s="3" t="s">
        <v>2161</v>
      </c>
      <c r="ET1" s="3" t="s">
        <v>2162</v>
      </c>
      <c r="EU1" s="3" t="s">
        <v>2163</v>
      </c>
      <c r="EV1" s="3" t="s">
        <v>2164</v>
      </c>
      <c r="EW1" s="3" t="s">
        <v>2165</v>
      </c>
      <c r="EX1" s="3" t="s">
        <v>2166</v>
      </c>
      <c r="EY1" s="3" t="s">
        <v>2167</v>
      </c>
      <c r="EZ1" s="3" t="s">
        <v>2168</v>
      </c>
      <c r="FA1" s="3" t="s">
        <v>2169</v>
      </c>
      <c r="FB1" s="3" t="s">
        <v>2170</v>
      </c>
      <c r="FC1" s="3" t="s">
        <v>2171</v>
      </c>
      <c r="FD1" s="3" t="s">
        <v>2172</v>
      </c>
      <c r="FE1" s="3" t="s">
        <v>2173</v>
      </c>
      <c r="FF1" s="3" t="s">
        <v>2174</v>
      </c>
      <c r="FG1" s="3" t="s">
        <v>2175</v>
      </c>
      <c r="FH1" s="3" t="s">
        <v>2176</v>
      </c>
      <c r="FI1" s="3" t="s">
        <v>2177</v>
      </c>
      <c r="FJ1" s="3" t="s">
        <v>2178</v>
      </c>
      <c r="FK1" s="3" t="s">
        <v>2179</v>
      </c>
      <c r="FL1" s="3" t="s">
        <v>2180</v>
      </c>
      <c r="FM1" s="3" t="s">
        <v>2181</v>
      </c>
      <c r="FN1" s="3" t="s">
        <v>2182</v>
      </c>
      <c r="FO1" s="3" t="s">
        <v>2183</v>
      </c>
      <c r="FP1" s="3" t="s">
        <v>2184</v>
      </c>
      <c r="FQ1" s="3" t="s">
        <v>2185</v>
      </c>
      <c r="FR1" s="3" t="s">
        <v>2186</v>
      </c>
      <c r="FS1" s="3" t="s">
        <v>2187</v>
      </c>
      <c r="FT1" s="3" t="s">
        <v>2188</v>
      </c>
      <c r="FU1" s="3" t="s">
        <v>2189</v>
      </c>
      <c r="FV1" s="3" t="s">
        <v>2190</v>
      </c>
      <c r="FW1" s="3" t="s">
        <v>2191</v>
      </c>
      <c r="FX1" s="3" t="s">
        <v>2192</v>
      </c>
      <c r="FY1" s="3" t="s">
        <v>2193</v>
      </c>
      <c r="FZ1" s="3" t="s">
        <v>2194</v>
      </c>
      <c r="GA1" s="3" t="s">
        <v>2195</v>
      </c>
      <c r="GB1" s="3" t="s">
        <v>2196</v>
      </c>
      <c r="GC1" s="3" t="s">
        <v>2197</v>
      </c>
      <c r="GD1" s="3" t="s">
        <v>2198</v>
      </c>
      <c r="GE1" s="3" t="s">
        <v>2199</v>
      </c>
      <c r="GF1" s="3" t="s">
        <v>2200</v>
      </c>
      <c r="GG1" s="3" t="s">
        <v>2201</v>
      </c>
      <c r="GH1" s="3" t="s">
        <v>2202</v>
      </c>
      <c r="GI1" s="3" t="s">
        <v>2203</v>
      </c>
      <c r="GJ1" s="3" t="s">
        <v>2204</v>
      </c>
      <c r="GK1" s="3" t="s">
        <v>2205</v>
      </c>
      <c r="GL1" s="3" t="s">
        <v>2206</v>
      </c>
      <c r="GM1" s="3" t="s">
        <v>2207</v>
      </c>
      <c r="GN1" s="3" t="s">
        <v>2208</v>
      </c>
      <c r="GO1" s="3" t="s">
        <v>2209</v>
      </c>
      <c r="GP1" s="3" t="s">
        <v>2210</v>
      </c>
      <c r="GQ1" s="3" t="s">
        <v>2211</v>
      </c>
      <c r="GR1" s="3" t="s">
        <v>2212</v>
      </c>
      <c r="GS1" s="3" t="s">
        <v>2213</v>
      </c>
      <c r="GT1" s="3" t="s">
        <v>2214</v>
      </c>
      <c r="GU1" s="3" t="s">
        <v>2215</v>
      </c>
      <c r="GV1" s="3" t="s">
        <v>2216</v>
      </c>
      <c r="GW1" s="3" t="s">
        <v>2217</v>
      </c>
      <c r="GX1" s="3" t="s">
        <v>2218</v>
      </c>
      <c r="GY1" s="3" t="s">
        <v>2219</v>
      </c>
      <c r="GZ1" s="3" t="s">
        <v>2220</v>
      </c>
      <c r="HA1" s="3" t="s">
        <v>2221</v>
      </c>
      <c r="HB1" s="3" t="s">
        <v>2222</v>
      </c>
      <c r="HC1" s="3" t="s">
        <v>2223</v>
      </c>
      <c r="HD1" s="3" t="s">
        <v>2224</v>
      </c>
      <c r="HE1" s="3" t="s">
        <v>2225</v>
      </c>
      <c r="HF1" s="3" t="s">
        <v>2226</v>
      </c>
      <c r="HG1" s="3" t="s">
        <v>2227</v>
      </c>
      <c r="HH1" s="3" t="s">
        <v>2228</v>
      </c>
      <c r="HI1" s="3" t="s">
        <v>2229</v>
      </c>
      <c r="HJ1" s="3" t="s">
        <v>2230</v>
      </c>
      <c r="HK1" s="3" t="s">
        <v>2231</v>
      </c>
      <c r="HL1" s="3" t="s">
        <v>2232</v>
      </c>
      <c r="HM1" s="3" t="s">
        <v>2233</v>
      </c>
      <c r="HN1" s="3" t="s">
        <v>2234</v>
      </c>
      <c r="HO1" s="3" t="s">
        <v>2235</v>
      </c>
      <c r="HP1" s="3" t="s">
        <v>2236</v>
      </c>
      <c r="HQ1" s="3" t="s">
        <v>2237</v>
      </c>
      <c r="HR1" s="3" t="s">
        <v>2238</v>
      </c>
      <c r="HS1" s="3" t="s">
        <v>2239</v>
      </c>
      <c r="HT1" s="3" t="s">
        <v>2240</v>
      </c>
      <c r="HU1" s="3" t="s">
        <v>2241</v>
      </c>
      <c r="HV1" s="3" t="s">
        <v>2242</v>
      </c>
      <c r="HW1" s="3" t="s">
        <v>2243</v>
      </c>
      <c r="HX1" s="3" t="s">
        <v>2244</v>
      </c>
      <c r="HY1" s="3" t="s">
        <v>2245</v>
      </c>
      <c r="HZ1" s="3" t="s">
        <v>2246</v>
      </c>
      <c r="IA1" s="3" t="s">
        <v>2247</v>
      </c>
      <c r="IB1" s="3" t="s">
        <v>2248</v>
      </c>
      <c r="IC1" s="3" t="s">
        <v>2249</v>
      </c>
      <c r="ID1" s="3" t="s">
        <v>2250</v>
      </c>
      <c r="IE1" s="3" t="s">
        <v>2251</v>
      </c>
      <c r="IF1" s="3" t="s">
        <v>2252</v>
      </c>
      <c r="IG1" s="3" t="s">
        <v>2253</v>
      </c>
      <c r="IH1" s="3" t="s">
        <v>2254</v>
      </c>
      <c r="II1" s="3" t="s">
        <v>2255</v>
      </c>
      <c r="IJ1" s="3" t="s">
        <v>2256</v>
      </c>
      <c r="IK1" s="3" t="s">
        <v>2257</v>
      </c>
      <c r="IL1" s="3" t="s">
        <v>2258</v>
      </c>
      <c r="IM1" s="3" t="s">
        <v>2259</v>
      </c>
      <c r="IN1" s="3" t="s">
        <v>2260</v>
      </c>
      <c r="IO1" s="3" t="s">
        <v>2261</v>
      </c>
      <c r="IP1" s="3" t="s">
        <v>2262</v>
      </c>
      <c r="IQ1" s="3" t="s">
        <v>2263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8" t="s">
        <v>313</v>
      </c>
      <c r="CZ2" s="8" t="s">
        <v>313</v>
      </c>
      <c r="DA2" s="8" t="s">
        <v>313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8" t="s">
        <v>313</v>
      </c>
      <c r="HA2" s="8" t="s">
        <v>313</v>
      </c>
      <c r="HB2" s="8" t="s">
        <v>313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314</v>
      </c>
      <c r="CZ4" s="8" t="s">
        <v>314</v>
      </c>
      <c r="DA4" s="8" t="s">
        <v>314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314</v>
      </c>
      <c r="HA4" s="8" t="s">
        <v>314</v>
      </c>
      <c r="HB4" s="8" t="s">
        <v>314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3037</v>
      </c>
      <c r="C5" s="8" t="s">
        <v>3037</v>
      </c>
      <c r="D5" s="8" t="s">
        <v>3037</v>
      </c>
      <c r="E5" s="8" t="s">
        <v>3037</v>
      </c>
      <c r="F5" s="8" t="s">
        <v>3037</v>
      </c>
      <c r="G5" s="8" t="s">
        <v>3037</v>
      </c>
      <c r="H5" s="8" t="s">
        <v>3037</v>
      </c>
      <c r="I5" s="8" t="s">
        <v>3037</v>
      </c>
      <c r="J5" s="8" t="s">
        <v>3037</v>
      </c>
      <c r="K5" s="8" t="s">
        <v>3037</v>
      </c>
      <c r="L5" s="8" t="s">
        <v>3037</v>
      </c>
      <c r="M5" s="8" t="s">
        <v>3037</v>
      </c>
      <c r="N5" s="8" t="s">
        <v>3037</v>
      </c>
      <c r="O5" s="8" t="s">
        <v>3037</v>
      </c>
      <c r="P5" s="8" t="s">
        <v>3037</v>
      </c>
      <c r="Q5" s="8" t="s">
        <v>3037</v>
      </c>
      <c r="R5" s="8" t="s">
        <v>3037</v>
      </c>
      <c r="S5" s="8" t="s">
        <v>3037</v>
      </c>
      <c r="T5" s="8" t="s">
        <v>3037</v>
      </c>
      <c r="U5" s="8" t="s">
        <v>3037</v>
      </c>
      <c r="V5" s="8" t="s">
        <v>3037</v>
      </c>
      <c r="W5" s="8" t="s">
        <v>3037</v>
      </c>
      <c r="X5" s="8" t="s">
        <v>3037</v>
      </c>
      <c r="Y5" s="8" t="s">
        <v>3037</v>
      </c>
      <c r="Z5" s="8" t="s">
        <v>3037</v>
      </c>
      <c r="AA5" s="8" t="s">
        <v>3037</v>
      </c>
      <c r="AB5" s="8" t="s">
        <v>3037</v>
      </c>
      <c r="AC5" s="8" t="s">
        <v>3037</v>
      </c>
      <c r="AD5" s="8" t="s">
        <v>3037</v>
      </c>
      <c r="AE5" s="8" t="s">
        <v>3037</v>
      </c>
      <c r="AF5" s="8" t="s">
        <v>3037</v>
      </c>
      <c r="AG5" s="8" t="s">
        <v>3037</v>
      </c>
      <c r="AH5" s="8" t="s">
        <v>3037</v>
      </c>
      <c r="AI5" s="8" t="s">
        <v>3037</v>
      </c>
      <c r="AJ5" s="8" t="s">
        <v>3037</v>
      </c>
      <c r="AK5" s="8" t="s">
        <v>3037</v>
      </c>
      <c r="AL5" s="8" t="s">
        <v>3037</v>
      </c>
      <c r="AM5" s="8" t="s">
        <v>3037</v>
      </c>
      <c r="AN5" s="8" t="s">
        <v>3037</v>
      </c>
      <c r="AO5" s="8" t="s">
        <v>3037</v>
      </c>
      <c r="AP5" s="8" t="s">
        <v>3037</v>
      </c>
      <c r="AQ5" s="8" t="s">
        <v>3037</v>
      </c>
      <c r="AR5" s="8" t="s">
        <v>3037</v>
      </c>
      <c r="AS5" s="8" t="s">
        <v>3037</v>
      </c>
      <c r="AT5" s="8" t="s">
        <v>3037</v>
      </c>
      <c r="AU5" s="8" t="s">
        <v>3037</v>
      </c>
      <c r="AV5" s="8" t="s">
        <v>3037</v>
      </c>
      <c r="AW5" s="8" t="s">
        <v>3037</v>
      </c>
      <c r="AX5" s="8" t="s">
        <v>3037</v>
      </c>
      <c r="AY5" s="8" t="s">
        <v>3037</v>
      </c>
      <c r="AZ5" s="8" t="s">
        <v>3037</v>
      </c>
      <c r="BA5" s="8" t="s">
        <v>3037</v>
      </c>
      <c r="BB5" s="8" t="s">
        <v>3037</v>
      </c>
      <c r="BC5" s="8" t="s">
        <v>3037</v>
      </c>
      <c r="BD5" s="8" t="s">
        <v>3037</v>
      </c>
      <c r="BE5" s="8" t="s">
        <v>3037</v>
      </c>
      <c r="BF5" s="8" t="s">
        <v>3037</v>
      </c>
      <c r="BG5" s="8" t="s">
        <v>3037</v>
      </c>
      <c r="BH5" s="8" t="s">
        <v>3037</v>
      </c>
      <c r="BI5" s="8" t="s">
        <v>3037</v>
      </c>
      <c r="BJ5" s="8" t="s">
        <v>3037</v>
      </c>
      <c r="BK5" s="8" t="s">
        <v>3037</v>
      </c>
      <c r="BL5" s="8" t="s">
        <v>3037</v>
      </c>
      <c r="BM5" s="8" t="s">
        <v>3037</v>
      </c>
      <c r="BN5" s="8" t="s">
        <v>3037</v>
      </c>
      <c r="BO5" s="8" t="s">
        <v>3037</v>
      </c>
      <c r="BP5" s="8" t="s">
        <v>3037</v>
      </c>
      <c r="BQ5" s="8" t="s">
        <v>3037</v>
      </c>
      <c r="BR5" s="8" t="s">
        <v>3037</v>
      </c>
      <c r="BS5" s="8" t="s">
        <v>3037</v>
      </c>
      <c r="BT5" s="8" t="s">
        <v>3037</v>
      </c>
      <c r="BU5" s="8" t="s">
        <v>3037</v>
      </c>
      <c r="BV5" s="8" t="s">
        <v>3037</v>
      </c>
      <c r="BW5" s="8" t="s">
        <v>3037</v>
      </c>
      <c r="BX5" s="8" t="s">
        <v>3037</v>
      </c>
      <c r="BY5" s="8" t="s">
        <v>3037</v>
      </c>
      <c r="BZ5" s="8" t="s">
        <v>3037</v>
      </c>
      <c r="CA5" s="8" t="s">
        <v>3037</v>
      </c>
      <c r="CB5" s="8" t="s">
        <v>3037</v>
      </c>
      <c r="CC5" s="8" t="s">
        <v>3037</v>
      </c>
      <c r="CD5" s="8" t="s">
        <v>3037</v>
      </c>
      <c r="CE5" s="8" t="s">
        <v>3037</v>
      </c>
      <c r="CF5" s="8" t="s">
        <v>3037</v>
      </c>
      <c r="CG5" s="8" t="s">
        <v>3037</v>
      </c>
      <c r="CH5" s="8" t="s">
        <v>3037</v>
      </c>
      <c r="CI5" s="8" t="s">
        <v>3037</v>
      </c>
      <c r="CJ5" s="8" t="s">
        <v>3037</v>
      </c>
      <c r="CK5" s="8" t="s">
        <v>3037</v>
      </c>
      <c r="CL5" s="8" t="s">
        <v>3037</v>
      </c>
      <c r="CM5" s="8" t="s">
        <v>3037</v>
      </c>
      <c r="CN5" s="8" t="s">
        <v>3037</v>
      </c>
      <c r="CO5" s="8" t="s">
        <v>3037</v>
      </c>
      <c r="CP5" s="8" t="s">
        <v>3037</v>
      </c>
      <c r="CQ5" s="8" t="s">
        <v>3037</v>
      </c>
      <c r="CR5" s="8" t="s">
        <v>3037</v>
      </c>
      <c r="CS5" s="8" t="s">
        <v>3037</v>
      </c>
      <c r="CT5" s="8" t="s">
        <v>3037</v>
      </c>
      <c r="CU5" s="8" t="s">
        <v>3037</v>
      </c>
      <c r="CV5" s="8" t="s">
        <v>3037</v>
      </c>
      <c r="CW5" s="8" t="s">
        <v>3037</v>
      </c>
      <c r="CX5" s="8" t="s">
        <v>3037</v>
      </c>
      <c r="CY5" s="8" t="s">
        <v>3037</v>
      </c>
      <c r="CZ5" s="8" t="s">
        <v>3037</v>
      </c>
      <c r="DA5" s="8" t="s">
        <v>3037</v>
      </c>
      <c r="DB5" s="8" t="s">
        <v>3037</v>
      </c>
      <c r="DC5" s="8" t="s">
        <v>3037</v>
      </c>
      <c r="DD5" s="8" t="s">
        <v>3037</v>
      </c>
      <c r="DE5" s="8" t="s">
        <v>3037</v>
      </c>
      <c r="DF5" s="8" t="s">
        <v>3037</v>
      </c>
      <c r="DG5" s="8" t="s">
        <v>3037</v>
      </c>
      <c r="DH5" s="8" t="s">
        <v>3037</v>
      </c>
      <c r="DI5" s="8" t="s">
        <v>3037</v>
      </c>
      <c r="DJ5" s="8" t="s">
        <v>3037</v>
      </c>
      <c r="DK5" s="8" t="s">
        <v>3037</v>
      </c>
      <c r="DL5" s="8" t="s">
        <v>3037</v>
      </c>
      <c r="DM5" s="8" t="s">
        <v>3037</v>
      </c>
      <c r="DN5" s="8" t="s">
        <v>3037</v>
      </c>
      <c r="DO5" s="8" t="s">
        <v>3037</v>
      </c>
      <c r="DP5" s="8" t="s">
        <v>3037</v>
      </c>
      <c r="DQ5" s="8" t="s">
        <v>3037</v>
      </c>
      <c r="DR5" s="8" t="s">
        <v>3037</v>
      </c>
      <c r="DS5" s="8" t="s">
        <v>3037</v>
      </c>
      <c r="DT5" s="8" t="s">
        <v>3037</v>
      </c>
      <c r="DU5" s="8" t="s">
        <v>3037</v>
      </c>
      <c r="DV5" s="8" t="s">
        <v>3037</v>
      </c>
      <c r="DW5" s="8" t="s">
        <v>3037</v>
      </c>
      <c r="DX5" s="8" t="s">
        <v>3037</v>
      </c>
      <c r="DY5" s="8" t="s">
        <v>3037</v>
      </c>
      <c r="DZ5" s="8" t="s">
        <v>3037</v>
      </c>
      <c r="EA5" s="8" t="s">
        <v>3037</v>
      </c>
      <c r="EB5" s="8" t="s">
        <v>3037</v>
      </c>
      <c r="EC5" s="8" t="s">
        <v>3037</v>
      </c>
      <c r="ED5" s="8" t="s">
        <v>3037</v>
      </c>
      <c r="EE5" s="8" t="s">
        <v>3037</v>
      </c>
      <c r="EF5" s="8" t="s">
        <v>3037</v>
      </c>
      <c r="EG5" s="8" t="s">
        <v>3037</v>
      </c>
      <c r="EH5" s="8" t="s">
        <v>3037</v>
      </c>
      <c r="EI5" s="8" t="s">
        <v>3037</v>
      </c>
      <c r="EJ5" s="8" t="s">
        <v>3037</v>
      </c>
      <c r="EK5" s="8" t="s">
        <v>3037</v>
      </c>
      <c r="EL5" s="8" t="s">
        <v>3037</v>
      </c>
      <c r="EM5" s="8" t="s">
        <v>3037</v>
      </c>
      <c r="EN5" s="8" t="s">
        <v>3037</v>
      </c>
      <c r="EO5" s="8" t="s">
        <v>3037</v>
      </c>
      <c r="EP5" s="8" t="s">
        <v>3037</v>
      </c>
      <c r="EQ5" s="8" t="s">
        <v>3037</v>
      </c>
      <c r="ER5" s="8" t="s">
        <v>3037</v>
      </c>
      <c r="ES5" s="8" t="s">
        <v>3037</v>
      </c>
      <c r="ET5" s="8" t="s">
        <v>3037</v>
      </c>
      <c r="EU5" s="8" t="s">
        <v>3037</v>
      </c>
      <c r="EV5" s="8" t="s">
        <v>3037</v>
      </c>
      <c r="EW5" s="8" t="s">
        <v>3037</v>
      </c>
      <c r="EX5" s="8" t="s">
        <v>3037</v>
      </c>
      <c r="EY5" s="8" t="s">
        <v>3037</v>
      </c>
      <c r="EZ5" s="8" t="s">
        <v>3037</v>
      </c>
      <c r="FA5" s="8" t="s">
        <v>3037</v>
      </c>
      <c r="FB5" s="8" t="s">
        <v>3037</v>
      </c>
      <c r="FC5" s="8" t="s">
        <v>3037</v>
      </c>
      <c r="FD5" s="8" t="s">
        <v>3037</v>
      </c>
      <c r="FE5" s="8" t="s">
        <v>3037</v>
      </c>
      <c r="FF5" s="8" t="s">
        <v>3037</v>
      </c>
      <c r="FG5" s="8" t="s">
        <v>3037</v>
      </c>
      <c r="FH5" s="8" t="s">
        <v>3037</v>
      </c>
      <c r="FI5" s="8" t="s">
        <v>3037</v>
      </c>
      <c r="FJ5" s="8" t="s">
        <v>3037</v>
      </c>
      <c r="FK5" s="8" t="s">
        <v>3037</v>
      </c>
      <c r="FL5" s="8" t="s">
        <v>3037</v>
      </c>
      <c r="FM5" s="8" t="s">
        <v>3037</v>
      </c>
      <c r="FN5" s="8" t="s">
        <v>3037</v>
      </c>
      <c r="FO5" s="8" t="s">
        <v>3037</v>
      </c>
      <c r="FP5" s="8" t="s">
        <v>3037</v>
      </c>
      <c r="FQ5" s="8" t="s">
        <v>3037</v>
      </c>
      <c r="FR5" s="8" t="s">
        <v>3037</v>
      </c>
      <c r="FS5" s="8" t="s">
        <v>3037</v>
      </c>
      <c r="FT5" s="8" t="s">
        <v>3037</v>
      </c>
      <c r="FU5" s="8" t="s">
        <v>3037</v>
      </c>
      <c r="FV5" s="8" t="s">
        <v>3037</v>
      </c>
      <c r="FW5" s="8" t="s">
        <v>3037</v>
      </c>
      <c r="FX5" s="8" t="s">
        <v>3037</v>
      </c>
      <c r="FY5" s="8" t="s">
        <v>3037</v>
      </c>
      <c r="FZ5" s="8" t="s">
        <v>3037</v>
      </c>
      <c r="GA5" s="8" t="s">
        <v>3037</v>
      </c>
      <c r="GB5" s="8" t="s">
        <v>3037</v>
      </c>
      <c r="GC5" s="8" t="s">
        <v>3037</v>
      </c>
      <c r="GD5" s="8" t="s">
        <v>3037</v>
      </c>
      <c r="GE5" s="8" t="s">
        <v>3037</v>
      </c>
      <c r="GF5" s="8" t="s">
        <v>3037</v>
      </c>
      <c r="GG5" s="8" t="s">
        <v>3037</v>
      </c>
      <c r="GH5" s="8" t="s">
        <v>3037</v>
      </c>
      <c r="GI5" s="8" t="s">
        <v>3037</v>
      </c>
      <c r="GJ5" s="8" t="s">
        <v>3037</v>
      </c>
      <c r="GK5" s="8" t="s">
        <v>3037</v>
      </c>
      <c r="GL5" s="8" t="s">
        <v>3037</v>
      </c>
      <c r="GM5" s="8" t="s">
        <v>3037</v>
      </c>
      <c r="GN5" s="8" t="s">
        <v>3037</v>
      </c>
      <c r="GO5" s="8" t="s">
        <v>3037</v>
      </c>
      <c r="GP5" s="8" t="s">
        <v>3037</v>
      </c>
      <c r="GQ5" s="8" t="s">
        <v>3037</v>
      </c>
      <c r="GR5" s="8" t="s">
        <v>3037</v>
      </c>
      <c r="GS5" s="8" t="s">
        <v>3037</v>
      </c>
      <c r="GT5" s="8" t="s">
        <v>3037</v>
      </c>
      <c r="GU5" s="8" t="s">
        <v>3037</v>
      </c>
      <c r="GV5" s="8" t="s">
        <v>3037</v>
      </c>
      <c r="GW5" s="8" t="s">
        <v>3037</v>
      </c>
      <c r="GX5" s="8" t="s">
        <v>3037</v>
      </c>
      <c r="GY5" s="8" t="s">
        <v>3037</v>
      </c>
      <c r="GZ5" s="8" t="s">
        <v>3037</v>
      </c>
      <c r="HA5" s="8" t="s">
        <v>3037</v>
      </c>
      <c r="HB5" s="8" t="s">
        <v>3037</v>
      </c>
      <c r="HC5" s="8" t="s">
        <v>3037</v>
      </c>
      <c r="HD5" s="8" t="s">
        <v>3037</v>
      </c>
      <c r="HE5" s="8" t="s">
        <v>3037</v>
      </c>
      <c r="HF5" s="8" t="s">
        <v>3037</v>
      </c>
      <c r="HG5" s="8" t="s">
        <v>3037</v>
      </c>
      <c r="HH5" s="8" t="s">
        <v>3037</v>
      </c>
      <c r="HI5" s="8" t="s">
        <v>3037</v>
      </c>
      <c r="HJ5" s="8" t="s">
        <v>3037</v>
      </c>
      <c r="HK5" s="8" t="s">
        <v>3037</v>
      </c>
      <c r="HL5" s="8" t="s">
        <v>3037</v>
      </c>
      <c r="HM5" s="8" t="s">
        <v>3037</v>
      </c>
      <c r="HN5" s="8" t="s">
        <v>3037</v>
      </c>
      <c r="HO5" s="8" t="s">
        <v>3037</v>
      </c>
      <c r="HP5" s="8" t="s">
        <v>3037</v>
      </c>
      <c r="HQ5" s="8" t="s">
        <v>3037</v>
      </c>
      <c r="HR5" s="8" t="s">
        <v>3037</v>
      </c>
      <c r="HS5" s="8" t="s">
        <v>3037</v>
      </c>
      <c r="HT5" s="8" t="s">
        <v>3037</v>
      </c>
      <c r="HU5" s="8" t="s">
        <v>3037</v>
      </c>
      <c r="HV5" s="8" t="s">
        <v>3037</v>
      </c>
      <c r="HW5" s="8" t="s">
        <v>3037</v>
      </c>
      <c r="HX5" s="8" t="s">
        <v>3037</v>
      </c>
      <c r="HY5" s="8" t="s">
        <v>3037</v>
      </c>
      <c r="HZ5" s="8" t="s">
        <v>3037</v>
      </c>
      <c r="IA5" s="8" t="s">
        <v>3037</v>
      </c>
      <c r="IB5" s="8" t="s">
        <v>3037</v>
      </c>
      <c r="IC5" s="8" t="s">
        <v>3037</v>
      </c>
      <c r="ID5" s="8" t="s">
        <v>3037</v>
      </c>
      <c r="IE5" s="8" t="s">
        <v>3037</v>
      </c>
      <c r="IF5" s="8" t="s">
        <v>3037</v>
      </c>
      <c r="IG5" s="8" t="s">
        <v>3037</v>
      </c>
      <c r="IH5" s="8" t="s">
        <v>3037</v>
      </c>
      <c r="II5" s="8" t="s">
        <v>3037</v>
      </c>
      <c r="IJ5" s="8" t="s">
        <v>3037</v>
      </c>
      <c r="IK5" s="8" t="s">
        <v>3037</v>
      </c>
      <c r="IL5" s="8" t="s">
        <v>3037</v>
      </c>
      <c r="IM5" s="8" t="s">
        <v>3037</v>
      </c>
      <c r="IN5" s="8" t="s">
        <v>3037</v>
      </c>
      <c r="IO5" s="8" t="s">
        <v>3037</v>
      </c>
      <c r="IP5" s="8" t="s">
        <v>3037</v>
      </c>
      <c r="IQ5" s="8" t="s">
        <v>3037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2264</v>
      </c>
      <c r="C10" s="8" t="s">
        <v>2265</v>
      </c>
      <c r="D10" s="8" t="s">
        <v>2266</v>
      </c>
      <c r="E10" s="8" t="s">
        <v>2267</v>
      </c>
      <c r="F10" s="8" t="s">
        <v>2268</v>
      </c>
      <c r="G10" s="8" t="s">
        <v>2269</v>
      </c>
      <c r="H10" s="8" t="s">
        <v>2270</v>
      </c>
      <c r="I10" s="8" t="s">
        <v>2271</v>
      </c>
      <c r="J10" s="8" t="s">
        <v>2272</v>
      </c>
      <c r="K10" s="8" t="s">
        <v>2273</v>
      </c>
      <c r="L10" s="8" t="s">
        <v>2274</v>
      </c>
      <c r="M10" s="8" t="s">
        <v>2275</v>
      </c>
      <c r="N10" s="8" t="s">
        <v>2276</v>
      </c>
      <c r="O10" s="8" t="s">
        <v>2277</v>
      </c>
      <c r="P10" s="8" t="s">
        <v>2278</v>
      </c>
      <c r="Q10" s="8" t="s">
        <v>2279</v>
      </c>
      <c r="R10" s="8" t="s">
        <v>2280</v>
      </c>
      <c r="S10" s="8" t="s">
        <v>2281</v>
      </c>
      <c r="T10" s="8" t="s">
        <v>2282</v>
      </c>
      <c r="U10" s="8" t="s">
        <v>2283</v>
      </c>
      <c r="V10" s="8" t="s">
        <v>2284</v>
      </c>
      <c r="W10" s="8" t="s">
        <v>2285</v>
      </c>
      <c r="X10" s="8" t="s">
        <v>2286</v>
      </c>
      <c r="Y10" s="8" t="s">
        <v>2287</v>
      </c>
      <c r="Z10" s="8" t="s">
        <v>2288</v>
      </c>
      <c r="AA10" s="8" t="s">
        <v>2289</v>
      </c>
      <c r="AB10" s="8" t="s">
        <v>2290</v>
      </c>
      <c r="AC10" s="8" t="s">
        <v>2291</v>
      </c>
      <c r="AD10" s="8" t="s">
        <v>2292</v>
      </c>
      <c r="AE10" s="8" t="s">
        <v>2293</v>
      </c>
      <c r="AF10" s="8" t="s">
        <v>2294</v>
      </c>
      <c r="AG10" s="8" t="s">
        <v>2295</v>
      </c>
      <c r="AH10" s="8" t="s">
        <v>2296</v>
      </c>
      <c r="AI10" s="8" t="s">
        <v>2297</v>
      </c>
      <c r="AJ10" s="8" t="s">
        <v>2298</v>
      </c>
      <c r="AK10" s="8" t="s">
        <v>2299</v>
      </c>
      <c r="AL10" s="8" t="s">
        <v>2300</v>
      </c>
      <c r="AM10" s="8" t="s">
        <v>2301</v>
      </c>
      <c r="AN10" s="8" t="s">
        <v>2302</v>
      </c>
      <c r="AO10" s="8" t="s">
        <v>2303</v>
      </c>
      <c r="AP10" s="8" t="s">
        <v>2304</v>
      </c>
      <c r="AQ10" s="8" t="s">
        <v>2305</v>
      </c>
      <c r="AR10" s="8" t="s">
        <v>2306</v>
      </c>
      <c r="AS10" s="8" t="s">
        <v>2307</v>
      </c>
      <c r="AT10" s="8" t="s">
        <v>2308</v>
      </c>
      <c r="AU10" s="8" t="s">
        <v>2309</v>
      </c>
      <c r="AV10" s="8" t="s">
        <v>2310</v>
      </c>
      <c r="AW10" s="8" t="s">
        <v>2311</v>
      </c>
      <c r="AX10" s="8" t="s">
        <v>2312</v>
      </c>
      <c r="AY10" s="8" t="s">
        <v>2313</v>
      </c>
      <c r="AZ10" s="8" t="s">
        <v>2314</v>
      </c>
      <c r="BA10" s="8" t="s">
        <v>2315</v>
      </c>
      <c r="BB10" s="8" t="s">
        <v>2316</v>
      </c>
      <c r="BC10" s="8" t="s">
        <v>2317</v>
      </c>
      <c r="BD10" s="8" t="s">
        <v>2318</v>
      </c>
      <c r="BE10" s="8" t="s">
        <v>2319</v>
      </c>
      <c r="BF10" s="8" t="s">
        <v>2320</v>
      </c>
      <c r="BG10" s="8" t="s">
        <v>2321</v>
      </c>
      <c r="BH10" s="8" t="s">
        <v>2322</v>
      </c>
      <c r="BI10" s="8" t="s">
        <v>2323</v>
      </c>
      <c r="BJ10" s="8" t="s">
        <v>2324</v>
      </c>
      <c r="BK10" s="8" t="s">
        <v>2325</v>
      </c>
      <c r="BL10" s="8" t="s">
        <v>2326</v>
      </c>
      <c r="BM10" s="8" t="s">
        <v>2327</v>
      </c>
      <c r="BN10" s="8" t="s">
        <v>2328</v>
      </c>
      <c r="BO10" s="8" t="s">
        <v>2329</v>
      </c>
      <c r="BP10" s="8" t="s">
        <v>2330</v>
      </c>
      <c r="BQ10" s="8" t="s">
        <v>2331</v>
      </c>
      <c r="BR10" s="8" t="s">
        <v>2332</v>
      </c>
      <c r="BS10" s="8" t="s">
        <v>2333</v>
      </c>
      <c r="BT10" s="8" t="s">
        <v>2334</v>
      </c>
      <c r="BU10" s="8" t="s">
        <v>2335</v>
      </c>
      <c r="BV10" s="8" t="s">
        <v>2336</v>
      </c>
      <c r="BW10" s="8" t="s">
        <v>2337</v>
      </c>
      <c r="BX10" s="8" t="s">
        <v>2338</v>
      </c>
      <c r="BY10" s="8" t="s">
        <v>2339</v>
      </c>
      <c r="BZ10" s="8" t="s">
        <v>2340</v>
      </c>
      <c r="CA10" s="8" t="s">
        <v>2341</v>
      </c>
      <c r="CB10" s="8" t="s">
        <v>2342</v>
      </c>
      <c r="CC10" s="8" t="s">
        <v>2343</v>
      </c>
      <c r="CD10" s="8" t="s">
        <v>2344</v>
      </c>
      <c r="CE10" s="8" t="s">
        <v>2345</v>
      </c>
      <c r="CF10" s="8" t="s">
        <v>2346</v>
      </c>
      <c r="CG10" s="8" t="s">
        <v>2347</v>
      </c>
      <c r="CH10" s="8" t="s">
        <v>2348</v>
      </c>
      <c r="CI10" s="8" t="s">
        <v>2349</v>
      </c>
      <c r="CJ10" s="8" t="s">
        <v>2350</v>
      </c>
      <c r="CK10" s="8" t="s">
        <v>2351</v>
      </c>
      <c r="CL10" s="8" t="s">
        <v>2352</v>
      </c>
      <c r="CM10" s="8" t="s">
        <v>2353</v>
      </c>
      <c r="CN10" s="8" t="s">
        <v>2354</v>
      </c>
      <c r="CO10" s="8" t="s">
        <v>2355</v>
      </c>
      <c r="CP10" s="8" t="s">
        <v>2356</v>
      </c>
      <c r="CQ10" s="8" t="s">
        <v>2357</v>
      </c>
      <c r="CR10" s="8" t="s">
        <v>2358</v>
      </c>
      <c r="CS10" s="8" t="s">
        <v>2359</v>
      </c>
      <c r="CT10" s="8" t="s">
        <v>2360</v>
      </c>
      <c r="CU10" s="8" t="s">
        <v>2361</v>
      </c>
      <c r="CV10" s="8" t="s">
        <v>2362</v>
      </c>
      <c r="CW10" s="8" t="s">
        <v>2363</v>
      </c>
      <c r="CX10" s="8" t="s">
        <v>2364</v>
      </c>
      <c r="CY10" s="8" t="s">
        <v>2365</v>
      </c>
      <c r="CZ10" s="8" t="s">
        <v>2366</v>
      </c>
      <c r="DA10" s="8" t="s">
        <v>2367</v>
      </c>
      <c r="DB10" s="8" t="s">
        <v>2368</v>
      </c>
      <c r="DC10" s="8" t="s">
        <v>2369</v>
      </c>
      <c r="DD10" s="8" t="s">
        <v>2370</v>
      </c>
      <c r="DE10" s="8" t="s">
        <v>2371</v>
      </c>
      <c r="DF10" s="8" t="s">
        <v>2372</v>
      </c>
      <c r="DG10" s="8" t="s">
        <v>2373</v>
      </c>
      <c r="DH10" s="8" t="s">
        <v>2374</v>
      </c>
      <c r="DI10" s="8" t="s">
        <v>2375</v>
      </c>
      <c r="DJ10" s="8" t="s">
        <v>2376</v>
      </c>
      <c r="DK10" s="8" t="s">
        <v>2377</v>
      </c>
      <c r="DL10" s="8" t="s">
        <v>2378</v>
      </c>
      <c r="DM10" s="8" t="s">
        <v>2379</v>
      </c>
      <c r="DN10" s="8" t="s">
        <v>2380</v>
      </c>
      <c r="DO10" s="8" t="s">
        <v>2381</v>
      </c>
      <c r="DP10" s="8" t="s">
        <v>2382</v>
      </c>
      <c r="DQ10" s="8" t="s">
        <v>2383</v>
      </c>
      <c r="DR10" s="8" t="s">
        <v>2384</v>
      </c>
      <c r="DS10" s="8" t="s">
        <v>2385</v>
      </c>
      <c r="DT10" s="8" t="s">
        <v>2386</v>
      </c>
      <c r="DU10" s="8" t="s">
        <v>2387</v>
      </c>
      <c r="DV10" s="8" t="s">
        <v>2388</v>
      </c>
      <c r="DW10" s="8" t="s">
        <v>2389</v>
      </c>
      <c r="DX10" s="8" t="s">
        <v>2390</v>
      </c>
      <c r="DY10" s="8" t="s">
        <v>2391</v>
      </c>
      <c r="DZ10" s="8" t="s">
        <v>2392</v>
      </c>
      <c r="EA10" s="8" t="s">
        <v>2393</v>
      </c>
      <c r="EB10" s="8" t="s">
        <v>2394</v>
      </c>
      <c r="EC10" s="8" t="s">
        <v>2395</v>
      </c>
      <c r="ED10" s="8" t="s">
        <v>2396</v>
      </c>
      <c r="EE10" s="8" t="s">
        <v>2397</v>
      </c>
      <c r="EF10" s="8" t="s">
        <v>2398</v>
      </c>
      <c r="EG10" s="8" t="s">
        <v>2399</v>
      </c>
      <c r="EH10" s="8" t="s">
        <v>2400</v>
      </c>
      <c r="EI10" s="8" t="s">
        <v>2401</v>
      </c>
      <c r="EJ10" s="8" t="s">
        <v>2402</v>
      </c>
      <c r="EK10" s="8" t="s">
        <v>2403</v>
      </c>
      <c r="EL10" s="8" t="s">
        <v>2404</v>
      </c>
      <c r="EM10" s="8" t="s">
        <v>2405</v>
      </c>
      <c r="EN10" s="8" t="s">
        <v>2406</v>
      </c>
      <c r="EO10" s="8" t="s">
        <v>2407</v>
      </c>
      <c r="EP10" s="8" t="s">
        <v>2408</v>
      </c>
      <c r="EQ10" s="8" t="s">
        <v>2409</v>
      </c>
      <c r="ER10" s="8" t="s">
        <v>2410</v>
      </c>
      <c r="ES10" s="8" t="s">
        <v>2411</v>
      </c>
      <c r="ET10" s="8" t="s">
        <v>2412</v>
      </c>
      <c r="EU10" s="8" t="s">
        <v>2413</v>
      </c>
      <c r="EV10" s="8" t="s">
        <v>2414</v>
      </c>
      <c r="EW10" s="8" t="s">
        <v>2415</v>
      </c>
      <c r="EX10" s="8" t="s">
        <v>2416</v>
      </c>
      <c r="EY10" s="8" t="s">
        <v>2417</v>
      </c>
      <c r="EZ10" s="8" t="s">
        <v>2418</v>
      </c>
      <c r="FA10" s="8" t="s">
        <v>2419</v>
      </c>
      <c r="FB10" s="8" t="s">
        <v>2420</v>
      </c>
      <c r="FC10" s="8" t="s">
        <v>2421</v>
      </c>
      <c r="FD10" s="8" t="s">
        <v>2422</v>
      </c>
      <c r="FE10" s="8" t="s">
        <v>2423</v>
      </c>
      <c r="FF10" s="8" t="s">
        <v>2424</v>
      </c>
      <c r="FG10" s="8" t="s">
        <v>2425</v>
      </c>
      <c r="FH10" s="8" t="s">
        <v>2426</v>
      </c>
      <c r="FI10" s="8" t="s">
        <v>2427</v>
      </c>
      <c r="FJ10" s="8" t="s">
        <v>2428</v>
      </c>
      <c r="FK10" s="8" t="s">
        <v>2429</v>
      </c>
      <c r="FL10" s="8" t="s">
        <v>2430</v>
      </c>
      <c r="FM10" s="8" t="s">
        <v>2431</v>
      </c>
      <c r="FN10" s="8" t="s">
        <v>2432</v>
      </c>
      <c r="FO10" s="8" t="s">
        <v>2433</v>
      </c>
      <c r="FP10" s="8" t="s">
        <v>2434</v>
      </c>
      <c r="FQ10" s="8" t="s">
        <v>2435</v>
      </c>
      <c r="FR10" s="8" t="s">
        <v>2436</v>
      </c>
      <c r="FS10" s="8" t="s">
        <v>2437</v>
      </c>
      <c r="FT10" s="8" t="s">
        <v>2438</v>
      </c>
      <c r="FU10" s="8" t="s">
        <v>2439</v>
      </c>
      <c r="FV10" s="8" t="s">
        <v>2440</v>
      </c>
      <c r="FW10" s="8" t="s">
        <v>2441</v>
      </c>
      <c r="FX10" s="8" t="s">
        <v>2442</v>
      </c>
      <c r="FY10" s="8" t="s">
        <v>2443</v>
      </c>
      <c r="FZ10" s="8" t="s">
        <v>2444</v>
      </c>
      <c r="GA10" s="8" t="s">
        <v>2445</v>
      </c>
      <c r="GB10" s="8" t="s">
        <v>2446</v>
      </c>
      <c r="GC10" s="8" t="s">
        <v>2447</v>
      </c>
      <c r="GD10" s="8" t="s">
        <v>2448</v>
      </c>
      <c r="GE10" s="8" t="s">
        <v>2449</v>
      </c>
      <c r="GF10" s="8" t="s">
        <v>2450</v>
      </c>
      <c r="GG10" s="8" t="s">
        <v>2451</v>
      </c>
      <c r="GH10" s="8" t="s">
        <v>2452</v>
      </c>
      <c r="GI10" s="8" t="s">
        <v>2453</v>
      </c>
      <c r="GJ10" s="8" t="s">
        <v>2454</v>
      </c>
      <c r="GK10" s="8" t="s">
        <v>2455</v>
      </c>
      <c r="GL10" s="8" t="s">
        <v>2456</v>
      </c>
      <c r="GM10" s="8" t="s">
        <v>2457</v>
      </c>
      <c r="GN10" s="8" t="s">
        <v>2458</v>
      </c>
      <c r="GO10" s="8" t="s">
        <v>2459</v>
      </c>
      <c r="GP10" s="8" t="s">
        <v>2460</v>
      </c>
      <c r="GQ10" s="8" t="s">
        <v>2461</v>
      </c>
      <c r="GR10" s="8" t="s">
        <v>2462</v>
      </c>
      <c r="GS10" s="8" t="s">
        <v>2463</v>
      </c>
      <c r="GT10" s="8" t="s">
        <v>2464</v>
      </c>
      <c r="GU10" s="8" t="s">
        <v>2465</v>
      </c>
      <c r="GV10" s="8" t="s">
        <v>2466</v>
      </c>
      <c r="GW10" s="8" t="s">
        <v>2467</v>
      </c>
      <c r="GX10" s="8" t="s">
        <v>2468</v>
      </c>
      <c r="GY10" s="8" t="s">
        <v>2469</v>
      </c>
      <c r="GZ10" s="8" t="s">
        <v>2470</v>
      </c>
      <c r="HA10" s="8" t="s">
        <v>2471</v>
      </c>
      <c r="HB10" s="8" t="s">
        <v>2472</v>
      </c>
      <c r="HC10" s="8" t="s">
        <v>2473</v>
      </c>
      <c r="HD10" s="8" t="s">
        <v>2474</v>
      </c>
      <c r="HE10" s="8" t="s">
        <v>2475</v>
      </c>
      <c r="HF10" s="8" t="s">
        <v>2476</v>
      </c>
      <c r="HG10" s="8" t="s">
        <v>2477</v>
      </c>
      <c r="HH10" s="8" t="s">
        <v>2478</v>
      </c>
      <c r="HI10" s="8" t="s">
        <v>2479</v>
      </c>
      <c r="HJ10" s="8" t="s">
        <v>2480</v>
      </c>
      <c r="HK10" s="8" t="s">
        <v>2481</v>
      </c>
      <c r="HL10" s="8" t="s">
        <v>2482</v>
      </c>
      <c r="HM10" s="8" t="s">
        <v>2483</v>
      </c>
      <c r="HN10" s="8" t="s">
        <v>2484</v>
      </c>
      <c r="HO10" s="8" t="s">
        <v>2485</v>
      </c>
      <c r="HP10" s="8" t="s">
        <v>2486</v>
      </c>
      <c r="HQ10" s="8" t="s">
        <v>2487</v>
      </c>
      <c r="HR10" s="8" t="s">
        <v>2488</v>
      </c>
      <c r="HS10" s="8" t="s">
        <v>2489</v>
      </c>
      <c r="HT10" s="8" t="s">
        <v>2490</v>
      </c>
      <c r="HU10" s="8" t="s">
        <v>2491</v>
      </c>
      <c r="HV10" s="8" t="s">
        <v>2492</v>
      </c>
      <c r="HW10" s="8" t="s">
        <v>2493</v>
      </c>
      <c r="HX10" s="8" t="s">
        <v>2494</v>
      </c>
      <c r="HY10" s="8" t="s">
        <v>2495</v>
      </c>
      <c r="HZ10" s="8" t="s">
        <v>2496</v>
      </c>
      <c r="IA10" s="8" t="s">
        <v>2497</v>
      </c>
      <c r="IB10" s="8" t="s">
        <v>2498</v>
      </c>
      <c r="IC10" s="8" t="s">
        <v>2499</v>
      </c>
      <c r="ID10" s="8" t="s">
        <v>2500</v>
      </c>
      <c r="IE10" s="8" t="s">
        <v>2501</v>
      </c>
      <c r="IF10" s="8" t="s">
        <v>2502</v>
      </c>
      <c r="IG10" s="8" t="s">
        <v>2503</v>
      </c>
      <c r="IH10" s="8" t="s">
        <v>2504</v>
      </c>
      <c r="II10" s="8" t="s">
        <v>2505</v>
      </c>
      <c r="IJ10" s="8" t="s">
        <v>2506</v>
      </c>
      <c r="IK10" s="8" t="s">
        <v>2507</v>
      </c>
      <c r="IL10" s="8" t="s">
        <v>2508</v>
      </c>
      <c r="IM10" s="8" t="s">
        <v>2509</v>
      </c>
      <c r="IN10" s="8" t="s">
        <v>2510</v>
      </c>
      <c r="IO10" s="8" t="s">
        <v>2511</v>
      </c>
      <c r="IP10" s="8" t="s">
        <v>2512</v>
      </c>
      <c r="IQ10" s="8" t="s">
        <v>2513</v>
      </c>
    </row>
    <row r="11" spans="1:251">
      <c r="A11" s="10">
        <v>42036</v>
      </c>
      <c r="B11" s="9">
        <v>675.80799999999999</v>
      </c>
      <c r="C11" s="9">
        <v>698.16399999999999</v>
      </c>
      <c r="D11" s="9">
        <v>198.02600000000001</v>
      </c>
      <c r="E11" s="9">
        <v>96.994</v>
      </c>
      <c r="F11" s="9">
        <v>101.032</v>
      </c>
      <c r="G11" s="9">
        <v>131.976</v>
      </c>
      <c r="H11" s="9">
        <v>65.707999999999998</v>
      </c>
      <c r="I11" s="9">
        <v>66.268000000000001</v>
      </c>
      <c r="J11" s="9">
        <v>87.558999999999997</v>
      </c>
      <c r="K11" s="9">
        <v>46.673000000000002</v>
      </c>
      <c r="L11" s="9">
        <v>40.886000000000003</v>
      </c>
      <c r="M11" s="9">
        <v>44.417000000000002</v>
      </c>
      <c r="N11" s="9">
        <v>19.035</v>
      </c>
      <c r="O11" s="9">
        <v>25.382000000000001</v>
      </c>
      <c r="P11" s="9">
        <v>17.542000000000002</v>
      </c>
      <c r="Q11" s="9">
        <v>5.8810000000000002</v>
      </c>
      <c r="R11" s="9">
        <v>11.66</v>
      </c>
      <c r="S11" s="9">
        <v>25.16</v>
      </c>
      <c r="T11" s="9">
        <v>14.304</v>
      </c>
      <c r="U11" s="9">
        <v>10.856</v>
      </c>
      <c r="V11" s="9">
        <v>40.89</v>
      </c>
      <c r="W11" s="9">
        <v>16.981999999999999</v>
      </c>
      <c r="X11" s="9">
        <v>23.907</v>
      </c>
      <c r="Y11" s="9">
        <v>69.763000000000005</v>
      </c>
      <c r="Z11" s="9">
        <v>34.896999999999998</v>
      </c>
      <c r="AA11" s="9">
        <v>34.866</v>
      </c>
      <c r="AB11" s="9">
        <v>36.204999999999998</v>
      </c>
      <c r="AC11" s="9">
        <v>19.596</v>
      </c>
      <c r="AD11" s="9">
        <v>16.608000000000001</v>
      </c>
      <c r="AE11" s="9">
        <v>3.9729999999999999</v>
      </c>
      <c r="AF11" s="9">
        <v>0.627</v>
      </c>
      <c r="AG11" s="9">
        <v>3.3460000000000001</v>
      </c>
      <c r="AH11" s="9">
        <v>33.558</v>
      </c>
      <c r="AI11" s="9">
        <v>15.301</v>
      </c>
      <c r="AJ11" s="9">
        <v>18.257999999999999</v>
      </c>
      <c r="AK11" s="9">
        <v>47.816000000000003</v>
      </c>
      <c r="AL11" s="9">
        <v>23.899000000000001</v>
      </c>
      <c r="AM11" s="9">
        <v>23.917000000000002</v>
      </c>
      <c r="AN11" s="9">
        <v>21.715</v>
      </c>
      <c r="AO11" s="9">
        <v>12.513999999999999</v>
      </c>
      <c r="AP11" s="9">
        <v>9.2010000000000005</v>
      </c>
      <c r="AQ11" s="9">
        <v>15.324999999999999</v>
      </c>
      <c r="AR11" s="9">
        <v>7.9139999999999997</v>
      </c>
      <c r="AS11" s="9">
        <v>7.4119999999999999</v>
      </c>
      <c r="AT11" s="9">
        <v>3.9710000000000001</v>
      </c>
      <c r="AU11" s="9">
        <v>1.4690000000000001</v>
      </c>
      <c r="AV11" s="9">
        <v>2.5019999999999998</v>
      </c>
      <c r="AW11" s="9">
        <v>32.491</v>
      </c>
      <c r="AX11" s="9">
        <v>15.984999999999999</v>
      </c>
      <c r="AY11" s="9">
        <v>16.506</v>
      </c>
      <c r="AZ11" s="9">
        <v>1322.78</v>
      </c>
      <c r="BA11" s="9">
        <v>736.93399999999997</v>
      </c>
      <c r="BB11" s="9">
        <v>585.84500000000003</v>
      </c>
      <c r="BC11" s="9">
        <v>264.00700000000001</v>
      </c>
      <c r="BD11" s="9">
        <v>144.86799999999999</v>
      </c>
      <c r="BE11" s="9">
        <v>119.14</v>
      </c>
      <c r="BF11" s="9">
        <v>76.396000000000001</v>
      </c>
      <c r="BG11" s="9">
        <v>42.557000000000002</v>
      </c>
      <c r="BH11" s="9">
        <v>33.838999999999999</v>
      </c>
      <c r="BI11" s="9">
        <v>83.25</v>
      </c>
      <c r="BJ11" s="9">
        <v>42.625</v>
      </c>
      <c r="BK11" s="9">
        <v>40.625</v>
      </c>
      <c r="BL11" s="9">
        <v>104.361</v>
      </c>
      <c r="BM11" s="9">
        <v>59.685000000000002</v>
      </c>
      <c r="BN11" s="9">
        <v>44.676000000000002</v>
      </c>
      <c r="BO11" s="9">
        <v>1058.7719999999999</v>
      </c>
      <c r="BP11" s="9">
        <v>592.06600000000003</v>
      </c>
      <c r="BQ11" s="9">
        <v>466.70600000000002</v>
      </c>
      <c r="BR11" s="9">
        <v>502.88900000000001</v>
      </c>
      <c r="BS11" s="9">
        <v>275.899</v>
      </c>
      <c r="BT11" s="9">
        <v>226.99</v>
      </c>
      <c r="BU11" s="9">
        <v>153.43899999999999</v>
      </c>
      <c r="BV11" s="9">
        <v>83.263000000000005</v>
      </c>
      <c r="BW11" s="9">
        <v>70.176000000000002</v>
      </c>
      <c r="BX11" s="9">
        <v>150.38399999999999</v>
      </c>
      <c r="BY11" s="9">
        <v>86.802999999999997</v>
      </c>
      <c r="BZ11" s="9">
        <v>63.581000000000003</v>
      </c>
      <c r="CA11" s="9">
        <v>199.066</v>
      </c>
      <c r="CB11" s="9">
        <v>105.833</v>
      </c>
      <c r="CC11" s="9">
        <v>93.233000000000004</v>
      </c>
      <c r="CD11" s="9">
        <v>555.88300000000004</v>
      </c>
      <c r="CE11" s="9">
        <v>316.16699999999997</v>
      </c>
      <c r="CF11" s="9">
        <v>239.71600000000001</v>
      </c>
      <c r="CG11" s="9">
        <v>247.715</v>
      </c>
      <c r="CH11" s="9">
        <v>130.80500000000001</v>
      </c>
      <c r="CI11" s="9">
        <v>116.91</v>
      </c>
      <c r="CJ11" s="9">
        <v>308.16800000000001</v>
      </c>
      <c r="CK11" s="9">
        <v>185.36199999999999</v>
      </c>
      <c r="CL11" s="9">
        <v>122.806</v>
      </c>
      <c r="CM11" s="9">
        <v>176.035</v>
      </c>
      <c r="CN11" s="9">
        <v>104.51600000000001</v>
      </c>
      <c r="CO11" s="9">
        <v>71.518000000000001</v>
      </c>
      <c r="CP11" s="9">
        <v>132.13300000000001</v>
      </c>
      <c r="CQ11" s="9">
        <v>80.846000000000004</v>
      </c>
      <c r="CR11" s="9">
        <v>51.286999999999999</v>
      </c>
      <c r="CS11" s="9">
        <v>121.045</v>
      </c>
      <c r="CT11" s="9">
        <v>72.783000000000001</v>
      </c>
      <c r="CU11" s="9">
        <v>48.262</v>
      </c>
      <c r="CV11" s="9">
        <v>1201.7349999999999</v>
      </c>
      <c r="CW11" s="9">
        <v>664.15099999999995</v>
      </c>
      <c r="CX11" s="9">
        <v>537.58399999999995</v>
      </c>
      <c r="CY11" s="9">
        <v>9.1509999999999998</v>
      </c>
      <c r="CZ11" s="9">
        <v>9.8770000000000007</v>
      </c>
      <c r="DA11" s="9">
        <v>8.2379999999999995</v>
      </c>
      <c r="DB11" s="9">
        <v>2017.8710000000001</v>
      </c>
      <c r="DC11" s="9">
        <v>1010.832</v>
      </c>
      <c r="DD11" s="9">
        <v>1007.039</v>
      </c>
      <c r="DE11" s="9">
        <v>361.43900000000002</v>
      </c>
      <c r="DF11" s="9">
        <v>183.702</v>
      </c>
      <c r="DG11" s="9">
        <v>177.73699999999999</v>
      </c>
      <c r="DH11" s="9">
        <v>245.69300000000001</v>
      </c>
      <c r="DI11" s="9">
        <v>129.011</v>
      </c>
      <c r="DJ11" s="9">
        <v>116.682</v>
      </c>
      <c r="DK11" s="9">
        <v>170.55699999999999</v>
      </c>
      <c r="DL11" s="9">
        <v>98.978999999999999</v>
      </c>
      <c r="DM11" s="9">
        <v>71.578000000000003</v>
      </c>
      <c r="DN11" s="9">
        <v>75.135999999999996</v>
      </c>
      <c r="DO11" s="9">
        <v>30.032</v>
      </c>
      <c r="DP11" s="9">
        <v>45.103999999999999</v>
      </c>
      <c r="DQ11" s="9">
        <v>33.326999999999998</v>
      </c>
      <c r="DR11" s="9">
        <v>11.250999999999999</v>
      </c>
      <c r="DS11" s="9">
        <v>22.076000000000001</v>
      </c>
      <c r="DT11" s="9">
        <v>39.195999999999998</v>
      </c>
      <c r="DU11" s="9">
        <v>24.933</v>
      </c>
      <c r="DV11" s="9">
        <v>14.263</v>
      </c>
      <c r="DW11" s="9">
        <v>76.551000000000002</v>
      </c>
      <c r="DX11" s="9">
        <v>29.759</v>
      </c>
      <c r="DY11" s="9">
        <v>46.792000000000002</v>
      </c>
      <c r="DZ11" s="9">
        <v>148.351</v>
      </c>
      <c r="EA11" s="9">
        <v>76.021000000000001</v>
      </c>
      <c r="EB11" s="9">
        <v>72.33</v>
      </c>
      <c r="EC11" s="9">
        <v>87.649000000000001</v>
      </c>
      <c r="ED11" s="9">
        <v>50.975999999999999</v>
      </c>
      <c r="EE11" s="9">
        <v>36.673000000000002</v>
      </c>
      <c r="EF11" s="9">
        <v>7.7329999999999997</v>
      </c>
      <c r="EG11" s="9">
        <v>1.6519999999999999</v>
      </c>
      <c r="EH11" s="9">
        <v>6.0819999999999999</v>
      </c>
      <c r="EI11" s="9">
        <v>60.701999999999998</v>
      </c>
      <c r="EJ11" s="9">
        <v>25.045000000000002</v>
      </c>
      <c r="EK11" s="9">
        <v>35.656999999999996</v>
      </c>
      <c r="EL11" s="9">
        <v>88.441000000000003</v>
      </c>
      <c r="EM11" s="9">
        <v>51.454000000000001</v>
      </c>
      <c r="EN11" s="9">
        <v>36.987000000000002</v>
      </c>
      <c r="EO11" s="9">
        <v>36.866999999999997</v>
      </c>
      <c r="EP11" s="9">
        <v>24.241</v>
      </c>
      <c r="EQ11" s="9">
        <v>12.627000000000001</v>
      </c>
      <c r="ER11" s="9">
        <v>33.396000000000001</v>
      </c>
      <c r="ES11" s="9">
        <v>21.806999999999999</v>
      </c>
      <c r="ET11" s="9">
        <v>11.589</v>
      </c>
      <c r="EU11" s="9">
        <v>7.3319999999999999</v>
      </c>
      <c r="EV11" s="9">
        <v>3.637</v>
      </c>
      <c r="EW11" s="9">
        <v>3.6960000000000002</v>
      </c>
      <c r="EX11" s="9">
        <v>55.043999999999997</v>
      </c>
      <c r="EY11" s="9">
        <v>29.646000000000001</v>
      </c>
      <c r="EZ11" s="9">
        <v>25.398</v>
      </c>
      <c r="FA11" s="9">
        <v>240.08799999999999</v>
      </c>
      <c r="FB11" s="9">
        <v>127.05800000000001</v>
      </c>
      <c r="FC11" s="9">
        <v>113.03</v>
      </c>
      <c r="FD11" s="9">
        <v>34.939</v>
      </c>
      <c r="FE11" s="9">
        <v>17.591000000000001</v>
      </c>
      <c r="FF11" s="9">
        <v>17.347999999999999</v>
      </c>
      <c r="FG11" s="9">
        <v>10.282</v>
      </c>
      <c r="FH11" s="9">
        <v>5.7910000000000004</v>
      </c>
      <c r="FI11" s="9">
        <v>4.4909999999999997</v>
      </c>
      <c r="FJ11" s="9">
        <v>11.503</v>
      </c>
      <c r="FK11" s="9">
        <v>5.3650000000000002</v>
      </c>
      <c r="FL11" s="9">
        <v>6.1379999999999999</v>
      </c>
      <c r="FM11" s="9">
        <v>13.154999999999999</v>
      </c>
      <c r="FN11" s="9">
        <v>6.4349999999999996</v>
      </c>
      <c r="FO11" s="9">
        <v>6.72</v>
      </c>
      <c r="FP11" s="9">
        <v>205.149</v>
      </c>
      <c r="FQ11" s="9">
        <v>109.467</v>
      </c>
      <c r="FR11" s="9">
        <v>95.682000000000002</v>
      </c>
      <c r="FS11" s="9">
        <v>75.441999999999993</v>
      </c>
      <c r="FT11" s="9">
        <v>38.756</v>
      </c>
      <c r="FU11" s="9">
        <v>36.686</v>
      </c>
      <c r="FV11" s="9">
        <v>21.045000000000002</v>
      </c>
      <c r="FW11" s="9">
        <v>9.7210000000000001</v>
      </c>
      <c r="FX11" s="9">
        <v>11.324999999999999</v>
      </c>
      <c r="FY11" s="9">
        <v>21.260999999999999</v>
      </c>
      <c r="FZ11" s="9">
        <v>10.981</v>
      </c>
      <c r="GA11" s="9">
        <v>10.281000000000001</v>
      </c>
      <c r="GB11" s="9">
        <v>33.134999999999998</v>
      </c>
      <c r="GC11" s="9">
        <v>18.055</v>
      </c>
      <c r="GD11" s="9">
        <v>15.081</v>
      </c>
      <c r="GE11" s="9">
        <v>129.70699999999999</v>
      </c>
      <c r="GF11" s="9">
        <v>70.710999999999999</v>
      </c>
      <c r="GG11" s="9">
        <v>58.996000000000002</v>
      </c>
      <c r="GH11" s="9">
        <v>53.350999999999999</v>
      </c>
      <c r="GI11" s="9">
        <v>26.841999999999999</v>
      </c>
      <c r="GJ11" s="9">
        <v>26.509</v>
      </c>
      <c r="GK11" s="9">
        <v>76.355999999999995</v>
      </c>
      <c r="GL11" s="9">
        <v>43.869</v>
      </c>
      <c r="GM11" s="9">
        <v>32.485999999999997</v>
      </c>
      <c r="GN11" s="9">
        <v>44.457000000000001</v>
      </c>
      <c r="GO11" s="9">
        <v>25.283999999999999</v>
      </c>
      <c r="GP11" s="9">
        <v>19.172999999999998</v>
      </c>
      <c r="GQ11" s="9">
        <v>31.898</v>
      </c>
      <c r="GR11" s="9">
        <v>18.585000000000001</v>
      </c>
      <c r="GS11" s="9">
        <v>13.313000000000001</v>
      </c>
      <c r="GT11" s="9">
        <v>16.202999999999999</v>
      </c>
      <c r="GU11" s="9">
        <v>8.5259999999999998</v>
      </c>
      <c r="GV11" s="9">
        <v>7.6769999999999996</v>
      </c>
      <c r="GW11" s="9">
        <v>223.88399999999999</v>
      </c>
      <c r="GX11" s="9">
        <v>118.532</v>
      </c>
      <c r="GY11" s="9">
        <v>105.35299999999999</v>
      </c>
      <c r="GZ11" s="9">
        <v>6.7489999999999997</v>
      </c>
      <c r="HA11" s="9">
        <v>6.71</v>
      </c>
      <c r="HB11" s="9">
        <v>6.7919999999999998</v>
      </c>
      <c r="HC11" s="9">
        <v>416.54599999999999</v>
      </c>
      <c r="HD11" s="9">
        <v>204.47300000000001</v>
      </c>
      <c r="HE11" s="9">
        <v>212.07300000000001</v>
      </c>
      <c r="HF11" s="9">
        <v>66.031999999999996</v>
      </c>
      <c r="HG11" s="9">
        <v>32.457000000000001</v>
      </c>
      <c r="HH11" s="9">
        <v>33.575000000000003</v>
      </c>
      <c r="HI11" s="9">
        <v>43.798000000000002</v>
      </c>
      <c r="HJ11" s="9">
        <v>21.088999999999999</v>
      </c>
      <c r="HK11" s="9">
        <v>22.709</v>
      </c>
      <c r="HL11" s="9">
        <v>28.338999999999999</v>
      </c>
      <c r="HM11" s="9">
        <v>14.464</v>
      </c>
      <c r="HN11" s="9">
        <v>13.875999999999999</v>
      </c>
      <c r="HO11" s="9">
        <v>15.459</v>
      </c>
      <c r="HP11" s="9">
        <v>6.625</v>
      </c>
      <c r="HQ11" s="9">
        <v>8.8339999999999996</v>
      </c>
      <c r="HR11" s="9">
        <v>5.5709999999999997</v>
      </c>
      <c r="HS11" s="9">
        <v>1.923</v>
      </c>
      <c r="HT11" s="9">
        <v>3.6469999999999998</v>
      </c>
      <c r="HU11" s="9">
        <v>6.5869999999999997</v>
      </c>
      <c r="HV11" s="9">
        <v>3.2629999999999999</v>
      </c>
      <c r="HW11" s="9">
        <v>3.3239999999999998</v>
      </c>
      <c r="HX11" s="9">
        <v>15.647</v>
      </c>
      <c r="HY11" s="9">
        <v>8.1059999999999999</v>
      </c>
      <c r="HZ11" s="9">
        <v>7.5410000000000004</v>
      </c>
      <c r="IA11" s="9">
        <v>21.605</v>
      </c>
      <c r="IB11" s="9">
        <v>10.686999999999999</v>
      </c>
      <c r="IC11" s="9">
        <v>10.919</v>
      </c>
      <c r="ID11" s="9">
        <v>11.172000000000001</v>
      </c>
      <c r="IE11" s="9">
        <v>5.9340000000000002</v>
      </c>
      <c r="IF11" s="9">
        <v>5.2380000000000004</v>
      </c>
      <c r="IG11" s="9">
        <v>1.151</v>
      </c>
      <c r="IH11" s="9">
        <v>0.46300000000000002</v>
      </c>
      <c r="II11" s="9">
        <v>0.68799999999999994</v>
      </c>
      <c r="IJ11" s="9">
        <v>10.433</v>
      </c>
      <c r="IK11" s="9">
        <v>4.7530000000000001</v>
      </c>
      <c r="IL11" s="9">
        <v>5.681</v>
      </c>
      <c r="IM11" s="9">
        <v>16.831</v>
      </c>
      <c r="IN11" s="9">
        <v>9.2080000000000002</v>
      </c>
      <c r="IO11" s="9">
        <v>7.6239999999999997</v>
      </c>
      <c r="IP11" s="9">
        <v>7.181</v>
      </c>
      <c r="IQ11" s="9">
        <v>4.5750000000000002</v>
      </c>
    </row>
    <row r="12" spans="1:251">
      <c r="A12" s="10">
        <v>42401</v>
      </c>
      <c r="B12" s="9">
        <v>675.99900000000002</v>
      </c>
      <c r="C12" s="9">
        <v>695.48800000000006</v>
      </c>
      <c r="D12" s="9">
        <v>206.001</v>
      </c>
      <c r="E12" s="9">
        <v>97.299000000000007</v>
      </c>
      <c r="F12" s="9">
        <v>108.703</v>
      </c>
      <c r="G12" s="9">
        <v>138.471</v>
      </c>
      <c r="H12" s="9">
        <v>64.989000000000004</v>
      </c>
      <c r="I12" s="9">
        <v>73.481999999999999</v>
      </c>
      <c r="J12" s="9">
        <v>84.012</v>
      </c>
      <c r="K12" s="9">
        <v>43.969000000000001</v>
      </c>
      <c r="L12" s="9">
        <v>40.042999999999999</v>
      </c>
      <c r="M12" s="9">
        <v>54.459000000000003</v>
      </c>
      <c r="N12" s="9">
        <v>21.02</v>
      </c>
      <c r="O12" s="9">
        <v>33.438000000000002</v>
      </c>
      <c r="P12" s="9">
        <v>22.762</v>
      </c>
      <c r="Q12" s="9">
        <v>9.7910000000000004</v>
      </c>
      <c r="R12" s="9">
        <v>12.97</v>
      </c>
      <c r="S12" s="9">
        <v>25.021000000000001</v>
      </c>
      <c r="T12" s="9">
        <v>14.315</v>
      </c>
      <c r="U12" s="9">
        <v>10.706</v>
      </c>
      <c r="V12" s="9">
        <v>42.51</v>
      </c>
      <c r="W12" s="9">
        <v>17.995000000000001</v>
      </c>
      <c r="X12" s="9">
        <v>24.515000000000001</v>
      </c>
      <c r="Y12" s="9">
        <v>77.861999999999995</v>
      </c>
      <c r="Z12" s="9">
        <v>33.921999999999997</v>
      </c>
      <c r="AA12" s="9">
        <v>43.94</v>
      </c>
      <c r="AB12" s="9">
        <v>41.482999999999997</v>
      </c>
      <c r="AC12" s="9">
        <v>20.021999999999998</v>
      </c>
      <c r="AD12" s="9">
        <v>21.460999999999999</v>
      </c>
      <c r="AE12" s="9">
        <v>5.9029999999999996</v>
      </c>
      <c r="AF12" s="9">
        <v>2.9529999999999998</v>
      </c>
      <c r="AG12" s="9">
        <v>2.95</v>
      </c>
      <c r="AH12" s="9">
        <v>36.378999999999998</v>
      </c>
      <c r="AI12" s="9">
        <v>13.9</v>
      </c>
      <c r="AJ12" s="9">
        <v>22.478000000000002</v>
      </c>
      <c r="AK12" s="9">
        <v>49.173000000000002</v>
      </c>
      <c r="AL12" s="9">
        <v>30.49</v>
      </c>
      <c r="AM12" s="9">
        <v>18.681999999999999</v>
      </c>
      <c r="AN12" s="9">
        <v>21.532</v>
      </c>
      <c r="AO12" s="9">
        <v>13.8</v>
      </c>
      <c r="AP12" s="9">
        <v>7.7320000000000002</v>
      </c>
      <c r="AQ12" s="9">
        <v>18.021000000000001</v>
      </c>
      <c r="AR12" s="9">
        <v>12.081</v>
      </c>
      <c r="AS12" s="9">
        <v>5.94</v>
      </c>
      <c r="AT12" s="9">
        <v>3.08</v>
      </c>
      <c r="AU12" s="9">
        <v>1.911</v>
      </c>
      <c r="AV12" s="9">
        <v>1.169</v>
      </c>
      <c r="AW12" s="9">
        <v>31.152000000000001</v>
      </c>
      <c r="AX12" s="9">
        <v>18.408999999999999</v>
      </c>
      <c r="AY12" s="9">
        <v>12.743</v>
      </c>
      <c r="AZ12" s="9">
        <v>1315.925</v>
      </c>
      <c r="BA12" s="9">
        <v>721.197</v>
      </c>
      <c r="BB12" s="9">
        <v>594.72900000000004</v>
      </c>
      <c r="BC12" s="9">
        <v>232.84899999999999</v>
      </c>
      <c r="BD12" s="9">
        <v>131.726</v>
      </c>
      <c r="BE12" s="9">
        <v>101.124</v>
      </c>
      <c r="BF12" s="9">
        <v>58.957999999999998</v>
      </c>
      <c r="BG12" s="9">
        <v>32.771999999999998</v>
      </c>
      <c r="BH12" s="9">
        <v>26.187000000000001</v>
      </c>
      <c r="BI12" s="9">
        <v>62.197000000000003</v>
      </c>
      <c r="BJ12" s="9">
        <v>34.402000000000001</v>
      </c>
      <c r="BK12" s="9">
        <v>27.795999999999999</v>
      </c>
      <c r="BL12" s="9">
        <v>111.694</v>
      </c>
      <c r="BM12" s="9">
        <v>64.552999999999997</v>
      </c>
      <c r="BN12" s="9">
        <v>47.140999999999998</v>
      </c>
      <c r="BO12" s="9">
        <v>1083.076</v>
      </c>
      <c r="BP12" s="9">
        <v>589.471</v>
      </c>
      <c r="BQ12" s="9">
        <v>493.60500000000002</v>
      </c>
      <c r="BR12" s="9">
        <v>523.44399999999996</v>
      </c>
      <c r="BS12" s="9">
        <v>280.584</v>
      </c>
      <c r="BT12" s="9">
        <v>242.86</v>
      </c>
      <c r="BU12" s="9">
        <v>148.99700000000001</v>
      </c>
      <c r="BV12" s="9">
        <v>81.457999999999998</v>
      </c>
      <c r="BW12" s="9">
        <v>67.540000000000006</v>
      </c>
      <c r="BX12" s="9">
        <v>146.76499999999999</v>
      </c>
      <c r="BY12" s="9">
        <v>74.534999999999997</v>
      </c>
      <c r="BZ12" s="9">
        <v>72.23</v>
      </c>
      <c r="CA12" s="9">
        <v>227.68199999999999</v>
      </c>
      <c r="CB12" s="9">
        <v>124.59099999999999</v>
      </c>
      <c r="CC12" s="9">
        <v>103.09099999999999</v>
      </c>
      <c r="CD12" s="9">
        <v>559.63199999999995</v>
      </c>
      <c r="CE12" s="9">
        <v>308.887</v>
      </c>
      <c r="CF12" s="9">
        <v>250.745</v>
      </c>
      <c r="CG12" s="9">
        <v>260.04300000000001</v>
      </c>
      <c r="CH12" s="9">
        <v>141.55099999999999</v>
      </c>
      <c r="CI12" s="9">
        <v>118.492</v>
      </c>
      <c r="CJ12" s="9">
        <v>299.58800000000002</v>
      </c>
      <c r="CK12" s="9">
        <v>167.33500000000001</v>
      </c>
      <c r="CL12" s="9">
        <v>132.25299999999999</v>
      </c>
      <c r="CM12" s="9">
        <v>177.74100000000001</v>
      </c>
      <c r="CN12" s="9">
        <v>94.414000000000001</v>
      </c>
      <c r="CO12" s="9">
        <v>83.326999999999998</v>
      </c>
      <c r="CP12" s="9">
        <v>121.848</v>
      </c>
      <c r="CQ12" s="9">
        <v>72.921000000000006</v>
      </c>
      <c r="CR12" s="9">
        <v>48.926000000000002</v>
      </c>
      <c r="CS12" s="9">
        <v>109.10599999999999</v>
      </c>
      <c r="CT12" s="9">
        <v>66.366</v>
      </c>
      <c r="CU12" s="9">
        <v>42.74</v>
      </c>
      <c r="CV12" s="9">
        <v>1206.82</v>
      </c>
      <c r="CW12" s="9">
        <v>654.83100000000002</v>
      </c>
      <c r="CX12" s="9">
        <v>551.98900000000003</v>
      </c>
      <c r="CY12" s="9">
        <v>8.2910000000000004</v>
      </c>
      <c r="CZ12" s="9">
        <v>9.202</v>
      </c>
      <c r="DA12" s="9">
        <v>7.1859999999999999</v>
      </c>
      <c r="DB12" s="9">
        <v>2015.057</v>
      </c>
      <c r="DC12" s="9">
        <v>1009.027</v>
      </c>
      <c r="DD12" s="9">
        <v>1006.03</v>
      </c>
      <c r="DE12" s="9">
        <v>337.43900000000002</v>
      </c>
      <c r="DF12" s="9">
        <v>178.233</v>
      </c>
      <c r="DG12" s="9">
        <v>159.20599999999999</v>
      </c>
      <c r="DH12" s="9">
        <v>234.65299999999999</v>
      </c>
      <c r="DI12" s="9">
        <v>132.5</v>
      </c>
      <c r="DJ12" s="9">
        <v>102.152</v>
      </c>
      <c r="DK12" s="9">
        <v>161.76900000000001</v>
      </c>
      <c r="DL12" s="9">
        <v>96.677000000000007</v>
      </c>
      <c r="DM12" s="9">
        <v>65.091999999999999</v>
      </c>
      <c r="DN12" s="9">
        <v>72.884</v>
      </c>
      <c r="DO12" s="9">
        <v>35.823</v>
      </c>
      <c r="DP12" s="9">
        <v>37.06</v>
      </c>
      <c r="DQ12" s="9">
        <v>29.295000000000002</v>
      </c>
      <c r="DR12" s="9">
        <v>12.677</v>
      </c>
      <c r="DS12" s="9">
        <v>16.617999999999999</v>
      </c>
      <c r="DT12" s="9">
        <v>38.756</v>
      </c>
      <c r="DU12" s="9">
        <v>22.623000000000001</v>
      </c>
      <c r="DV12" s="9">
        <v>16.132000000000001</v>
      </c>
      <c r="DW12" s="9">
        <v>64.031000000000006</v>
      </c>
      <c r="DX12" s="9">
        <v>23.109000000000002</v>
      </c>
      <c r="DY12" s="9">
        <v>40.920999999999999</v>
      </c>
      <c r="DZ12" s="9">
        <v>124.22799999999999</v>
      </c>
      <c r="EA12" s="9">
        <v>57.472999999999999</v>
      </c>
      <c r="EB12" s="9">
        <v>66.754999999999995</v>
      </c>
      <c r="EC12" s="9">
        <v>75.162999999999997</v>
      </c>
      <c r="ED12" s="9">
        <v>43.353000000000002</v>
      </c>
      <c r="EE12" s="9">
        <v>31.81</v>
      </c>
      <c r="EF12" s="9">
        <v>8.1560000000000006</v>
      </c>
      <c r="EG12" s="9">
        <v>2.9740000000000002</v>
      </c>
      <c r="EH12" s="9">
        <v>5.1820000000000004</v>
      </c>
      <c r="EI12" s="9">
        <v>49.064999999999998</v>
      </c>
      <c r="EJ12" s="9">
        <v>14.119</v>
      </c>
      <c r="EK12" s="9">
        <v>34.945</v>
      </c>
      <c r="EL12" s="9">
        <v>87.664000000000001</v>
      </c>
      <c r="EM12" s="9">
        <v>54.625999999999998</v>
      </c>
      <c r="EN12" s="9">
        <v>33.039000000000001</v>
      </c>
      <c r="EO12" s="9">
        <v>42.826000000000001</v>
      </c>
      <c r="EP12" s="9">
        <v>27.975999999999999</v>
      </c>
      <c r="EQ12" s="9">
        <v>14.849</v>
      </c>
      <c r="ER12" s="9">
        <v>33.942999999999998</v>
      </c>
      <c r="ES12" s="9">
        <v>23.012</v>
      </c>
      <c r="ET12" s="9">
        <v>10.93</v>
      </c>
      <c r="EU12" s="9">
        <v>3.9020000000000001</v>
      </c>
      <c r="EV12" s="9">
        <v>1.712</v>
      </c>
      <c r="EW12" s="9">
        <v>2.1909999999999998</v>
      </c>
      <c r="EX12" s="9">
        <v>53.722000000000001</v>
      </c>
      <c r="EY12" s="9">
        <v>31.613</v>
      </c>
      <c r="EZ12" s="9">
        <v>22.108000000000001</v>
      </c>
      <c r="FA12" s="9">
        <v>237.614</v>
      </c>
      <c r="FB12" s="9">
        <v>125.922</v>
      </c>
      <c r="FC12" s="9">
        <v>111.69199999999999</v>
      </c>
      <c r="FD12" s="9">
        <v>37.514000000000003</v>
      </c>
      <c r="FE12" s="9">
        <v>17.805</v>
      </c>
      <c r="FF12" s="9">
        <v>19.707999999999998</v>
      </c>
      <c r="FG12" s="9">
        <v>12.156000000000001</v>
      </c>
      <c r="FH12" s="9">
        <v>5.3250000000000002</v>
      </c>
      <c r="FI12" s="9">
        <v>6.8310000000000004</v>
      </c>
      <c r="FJ12" s="9">
        <v>10.413</v>
      </c>
      <c r="FK12" s="9">
        <v>4.7450000000000001</v>
      </c>
      <c r="FL12" s="9">
        <v>5.6680000000000001</v>
      </c>
      <c r="FM12" s="9">
        <v>14.945</v>
      </c>
      <c r="FN12" s="9">
        <v>7.7350000000000003</v>
      </c>
      <c r="FO12" s="9">
        <v>7.21</v>
      </c>
      <c r="FP12" s="9">
        <v>200.1</v>
      </c>
      <c r="FQ12" s="9">
        <v>108.116</v>
      </c>
      <c r="FR12" s="9">
        <v>91.983999999999995</v>
      </c>
      <c r="FS12" s="9">
        <v>76.341999999999999</v>
      </c>
      <c r="FT12" s="9">
        <v>40.328000000000003</v>
      </c>
      <c r="FU12" s="9">
        <v>36.014000000000003</v>
      </c>
      <c r="FV12" s="9">
        <v>21.675999999999998</v>
      </c>
      <c r="FW12" s="9">
        <v>11.702</v>
      </c>
      <c r="FX12" s="9">
        <v>9.9740000000000002</v>
      </c>
      <c r="FY12" s="9">
        <v>21.994</v>
      </c>
      <c r="FZ12" s="9">
        <v>11.388</v>
      </c>
      <c r="GA12" s="9">
        <v>10.606</v>
      </c>
      <c r="GB12" s="9">
        <v>32.671999999999997</v>
      </c>
      <c r="GC12" s="9">
        <v>17.236999999999998</v>
      </c>
      <c r="GD12" s="9">
        <v>15.435</v>
      </c>
      <c r="GE12" s="9">
        <v>123.758</v>
      </c>
      <c r="GF12" s="9">
        <v>67.787999999999997</v>
      </c>
      <c r="GG12" s="9">
        <v>55.97</v>
      </c>
      <c r="GH12" s="9">
        <v>49.478000000000002</v>
      </c>
      <c r="GI12" s="9">
        <v>25.879000000000001</v>
      </c>
      <c r="GJ12" s="9">
        <v>23.599</v>
      </c>
      <c r="GK12" s="9">
        <v>74.28</v>
      </c>
      <c r="GL12" s="9">
        <v>41.908999999999999</v>
      </c>
      <c r="GM12" s="9">
        <v>32.371000000000002</v>
      </c>
      <c r="GN12" s="9">
        <v>41.923000000000002</v>
      </c>
      <c r="GO12" s="9">
        <v>23.359000000000002</v>
      </c>
      <c r="GP12" s="9">
        <v>18.564</v>
      </c>
      <c r="GQ12" s="9">
        <v>32.356000000000002</v>
      </c>
      <c r="GR12" s="9">
        <v>18.55</v>
      </c>
      <c r="GS12" s="9">
        <v>13.807</v>
      </c>
      <c r="GT12" s="9">
        <v>16.518999999999998</v>
      </c>
      <c r="GU12" s="9">
        <v>8.5589999999999993</v>
      </c>
      <c r="GV12" s="9">
        <v>7.9589999999999996</v>
      </c>
      <c r="GW12" s="9">
        <v>221.095</v>
      </c>
      <c r="GX12" s="9">
        <v>117.363</v>
      </c>
      <c r="GY12" s="9">
        <v>103.733</v>
      </c>
      <c r="GZ12" s="9">
        <v>6.952</v>
      </c>
      <c r="HA12" s="9">
        <v>6.7969999999999997</v>
      </c>
      <c r="HB12" s="9">
        <v>7.1260000000000003</v>
      </c>
      <c r="HC12" s="9">
        <v>417.04899999999998</v>
      </c>
      <c r="HD12" s="9">
        <v>205.48500000000001</v>
      </c>
      <c r="HE12" s="9">
        <v>211.565</v>
      </c>
      <c r="HF12" s="9">
        <v>63.631</v>
      </c>
      <c r="HG12" s="9">
        <v>33.155999999999999</v>
      </c>
      <c r="HH12" s="9">
        <v>30.474</v>
      </c>
      <c r="HI12" s="9">
        <v>43.177999999999997</v>
      </c>
      <c r="HJ12" s="9">
        <v>22.800999999999998</v>
      </c>
      <c r="HK12" s="9">
        <v>20.376999999999999</v>
      </c>
      <c r="HL12" s="9">
        <v>26.225000000000001</v>
      </c>
      <c r="HM12" s="9">
        <v>15.368</v>
      </c>
      <c r="HN12" s="9">
        <v>10.856999999999999</v>
      </c>
      <c r="HO12" s="9">
        <v>16.952000000000002</v>
      </c>
      <c r="HP12" s="9">
        <v>7.4329999999999998</v>
      </c>
      <c r="HQ12" s="9">
        <v>9.52</v>
      </c>
      <c r="HR12" s="9">
        <v>5.58</v>
      </c>
      <c r="HS12" s="9">
        <v>3.0179999999999998</v>
      </c>
      <c r="HT12" s="9">
        <v>2.5630000000000002</v>
      </c>
      <c r="HU12" s="9">
        <v>6.3639999999999999</v>
      </c>
      <c r="HV12" s="9">
        <v>3.4790000000000001</v>
      </c>
      <c r="HW12" s="9">
        <v>2.8849999999999998</v>
      </c>
      <c r="HX12" s="9">
        <v>14.089</v>
      </c>
      <c r="HY12" s="9">
        <v>6.8769999999999998</v>
      </c>
      <c r="HZ12" s="9">
        <v>7.2119999999999997</v>
      </c>
      <c r="IA12" s="9">
        <v>21.286999999999999</v>
      </c>
      <c r="IB12" s="9">
        <v>9.8759999999999994</v>
      </c>
      <c r="IC12" s="9">
        <v>11.411</v>
      </c>
      <c r="ID12" s="9">
        <v>10.89</v>
      </c>
      <c r="IE12" s="9">
        <v>5.6790000000000003</v>
      </c>
      <c r="IF12" s="9">
        <v>5.2110000000000003</v>
      </c>
      <c r="IG12" s="9">
        <v>1.3080000000000001</v>
      </c>
      <c r="IH12" s="9">
        <v>0.70099999999999996</v>
      </c>
      <c r="II12" s="9">
        <v>0.60699999999999998</v>
      </c>
      <c r="IJ12" s="9">
        <v>10.397</v>
      </c>
      <c r="IK12" s="9">
        <v>4.1970000000000001</v>
      </c>
      <c r="IL12" s="9">
        <v>6.2</v>
      </c>
      <c r="IM12" s="9">
        <v>15.685</v>
      </c>
      <c r="IN12" s="9">
        <v>9.0389999999999997</v>
      </c>
      <c r="IO12" s="9">
        <v>6.6449999999999996</v>
      </c>
      <c r="IP12" s="9">
        <v>4.0019999999999998</v>
      </c>
      <c r="IQ12" s="9">
        <v>2.6739999999999999</v>
      </c>
    </row>
    <row r="13" spans="1:251">
      <c r="A13" s="10">
        <v>42767</v>
      </c>
      <c r="B13" s="9">
        <v>683.226</v>
      </c>
      <c r="C13" s="9">
        <v>707.38499999999999</v>
      </c>
      <c r="D13" s="9">
        <v>190.40600000000001</v>
      </c>
      <c r="E13" s="9">
        <v>90.753</v>
      </c>
      <c r="F13" s="9">
        <v>99.653000000000006</v>
      </c>
      <c r="G13" s="9">
        <v>127.492</v>
      </c>
      <c r="H13" s="9">
        <v>60.098999999999997</v>
      </c>
      <c r="I13" s="9">
        <v>67.393000000000001</v>
      </c>
      <c r="J13" s="9">
        <v>76.152000000000001</v>
      </c>
      <c r="K13" s="9">
        <v>36.746000000000002</v>
      </c>
      <c r="L13" s="9">
        <v>39.405999999999999</v>
      </c>
      <c r="M13" s="9">
        <v>51.34</v>
      </c>
      <c r="N13" s="9">
        <v>23.353000000000002</v>
      </c>
      <c r="O13" s="9">
        <v>27.986999999999998</v>
      </c>
      <c r="P13" s="9">
        <v>23.413</v>
      </c>
      <c r="Q13" s="9">
        <v>8.6999999999999993</v>
      </c>
      <c r="R13" s="9">
        <v>14.714</v>
      </c>
      <c r="S13" s="9">
        <v>20.305</v>
      </c>
      <c r="T13" s="9">
        <v>11.613</v>
      </c>
      <c r="U13" s="9">
        <v>8.6920000000000002</v>
      </c>
      <c r="V13" s="9">
        <v>42.607999999999997</v>
      </c>
      <c r="W13" s="9">
        <v>19.041</v>
      </c>
      <c r="X13" s="9">
        <v>23.567</v>
      </c>
      <c r="Y13" s="9">
        <v>67.100999999999999</v>
      </c>
      <c r="Z13" s="9">
        <v>31.55</v>
      </c>
      <c r="AA13" s="9">
        <v>35.551000000000002</v>
      </c>
      <c r="AB13" s="9">
        <v>33.478999999999999</v>
      </c>
      <c r="AC13" s="9">
        <v>17.638000000000002</v>
      </c>
      <c r="AD13" s="9">
        <v>15.842000000000001</v>
      </c>
      <c r="AE13" s="9">
        <v>8.1029999999999998</v>
      </c>
      <c r="AF13" s="9">
        <v>2.2829999999999999</v>
      </c>
      <c r="AG13" s="9">
        <v>5.82</v>
      </c>
      <c r="AH13" s="9">
        <v>33.622</v>
      </c>
      <c r="AI13" s="9">
        <v>13.912000000000001</v>
      </c>
      <c r="AJ13" s="9">
        <v>19.71</v>
      </c>
      <c r="AK13" s="9">
        <v>45.978000000000002</v>
      </c>
      <c r="AL13" s="9">
        <v>26.486000000000001</v>
      </c>
      <c r="AM13" s="9">
        <v>19.492999999999999</v>
      </c>
      <c r="AN13" s="9">
        <v>21.548999999999999</v>
      </c>
      <c r="AO13" s="9">
        <v>11.491</v>
      </c>
      <c r="AP13" s="9">
        <v>10.058</v>
      </c>
      <c r="AQ13" s="9">
        <v>16.686</v>
      </c>
      <c r="AR13" s="9">
        <v>9.7439999999999998</v>
      </c>
      <c r="AS13" s="9">
        <v>6.9429999999999996</v>
      </c>
      <c r="AT13" s="9">
        <v>3.3889999999999998</v>
      </c>
      <c r="AU13" s="9">
        <v>1.748</v>
      </c>
      <c r="AV13" s="9">
        <v>1.641</v>
      </c>
      <c r="AW13" s="9">
        <v>29.292000000000002</v>
      </c>
      <c r="AX13" s="9">
        <v>16.742000000000001</v>
      </c>
      <c r="AY13" s="9">
        <v>12.55</v>
      </c>
      <c r="AZ13" s="9">
        <v>1308.6869999999999</v>
      </c>
      <c r="BA13" s="9">
        <v>718.11199999999997</v>
      </c>
      <c r="BB13" s="9">
        <v>590.57500000000005</v>
      </c>
      <c r="BC13" s="9">
        <v>222.85300000000001</v>
      </c>
      <c r="BD13" s="9">
        <v>120.392</v>
      </c>
      <c r="BE13" s="9">
        <v>102.461</v>
      </c>
      <c r="BF13" s="9">
        <v>68.209000000000003</v>
      </c>
      <c r="BG13" s="9">
        <v>38.223999999999997</v>
      </c>
      <c r="BH13" s="9">
        <v>29.984999999999999</v>
      </c>
      <c r="BI13" s="9">
        <v>68.504999999999995</v>
      </c>
      <c r="BJ13" s="9">
        <v>36.526000000000003</v>
      </c>
      <c r="BK13" s="9">
        <v>31.978999999999999</v>
      </c>
      <c r="BL13" s="9">
        <v>86.138999999999996</v>
      </c>
      <c r="BM13" s="9">
        <v>45.642000000000003</v>
      </c>
      <c r="BN13" s="9">
        <v>40.497</v>
      </c>
      <c r="BO13" s="9">
        <v>1085.8340000000001</v>
      </c>
      <c r="BP13" s="9">
        <v>597.72</v>
      </c>
      <c r="BQ13" s="9">
        <v>488.11399999999998</v>
      </c>
      <c r="BR13" s="9">
        <v>510.29</v>
      </c>
      <c r="BS13" s="9">
        <v>275.97000000000003</v>
      </c>
      <c r="BT13" s="9">
        <v>234.32</v>
      </c>
      <c r="BU13" s="9">
        <v>135.51599999999999</v>
      </c>
      <c r="BV13" s="9">
        <v>64.254999999999995</v>
      </c>
      <c r="BW13" s="9">
        <v>71.260999999999996</v>
      </c>
      <c r="BX13" s="9">
        <v>157.077</v>
      </c>
      <c r="BY13" s="9">
        <v>88.474999999999994</v>
      </c>
      <c r="BZ13" s="9">
        <v>68.602000000000004</v>
      </c>
      <c r="CA13" s="9">
        <v>217.697</v>
      </c>
      <c r="CB13" s="9">
        <v>123.241</v>
      </c>
      <c r="CC13" s="9">
        <v>94.456000000000003</v>
      </c>
      <c r="CD13" s="9">
        <v>575.54399999999998</v>
      </c>
      <c r="CE13" s="9">
        <v>321.75</v>
      </c>
      <c r="CF13" s="9">
        <v>253.79499999999999</v>
      </c>
      <c r="CG13" s="9">
        <v>266.94600000000003</v>
      </c>
      <c r="CH13" s="9">
        <v>146.08500000000001</v>
      </c>
      <c r="CI13" s="9">
        <v>120.861</v>
      </c>
      <c r="CJ13" s="9">
        <v>308.59800000000001</v>
      </c>
      <c r="CK13" s="9">
        <v>175.66499999999999</v>
      </c>
      <c r="CL13" s="9">
        <v>132.934</v>
      </c>
      <c r="CM13" s="9">
        <v>185.197</v>
      </c>
      <c r="CN13" s="9">
        <v>100.777</v>
      </c>
      <c r="CO13" s="9">
        <v>84.42</v>
      </c>
      <c r="CP13" s="9">
        <v>123.401</v>
      </c>
      <c r="CQ13" s="9">
        <v>74.887</v>
      </c>
      <c r="CR13" s="9">
        <v>48.514000000000003</v>
      </c>
      <c r="CS13" s="9">
        <v>98.962999999999994</v>
      </c>
      <c r="CT13" s="9">
        <v>60.250999999999998</v>
      </c>
      <c r="CU13" s="9">
        <v>38.712000000000003</v>
      </c>
      <c r="CV13" s="9">
        <v>1209.7239999999999</v>
      </c>
      <c r="CW13" s="9">
        <v>657.86199999999997</v>
      </c>
      <c r="CX13" s="9">
        <v>551.86300000000006</v>
      </c>
      <c r="CY13" s="9">
        <v>7.5620000000000003</v>
      </c>
      <c r="CZ13" s="9">
        <v>8.39</v>
      </c>
      <c r="DA13" s="9">
        <v>6.5549999999999997</v>
      </c>
      <c r="DB13" s="9">
        <v>2042.4280000000001</v>
      </c>
      <c r="DC13" s="9">
        <v>1022.157</v>
      </c>
      <c r="DD13" s="9">
        <v>1020.27</v>
      </c>
      <c r="DE13" s="9">
        <v>326.05700000000002</v>
      </c>
      <c r="DF13" s="9">
        <v>158.71</v>
      </c>
      <c r="DG13" s="9">
        <v>167.346</v>
      </c>
      <c r="DH13" s="9">
        <v>208.67400000000001</v>
      </c>
      <c r="DI13" s="9">
        <v>113.29600000000001</v>
      </c>
      <c r="DJ13" s="9">
        <v>95.379000000000005</v>
      </c>
      <c r="DK13" s="9">
        <v>138.376</v>
      </c>
      <c r="DL13" s="9">
        <v>82.936999999999998</v>
      </c>
      <c r="DM13" s="9">
        <v>55.439</v>
      </c>
      <c r="DN13" s="9">
        <v>70.298000000000002</v>
      </c>
      <c r="DO13" s="9">
        <v>30.359000000000002</v>
      </c>
      <c r="DP13" s="9">
        <v>39.939</v>
      </c>
      <c r="DQ13" s="9">
        <v>35.558</v>
      </c>
      <c r="DR13" s="9">
        <v>15.15</v>
      </c>
      <c r="DS13" s="9">
        <v>20.408000000000001</v>
      </c>
      <c r="DT13" s="9">
        <v>38.847999999999999</v>
      </c>
      <c r="DU13" s="9">
        <v>19.832000000000001</v>
      </c>
      <c r="DV13" s="9">
        <v>19.015999999999998</v>
      </c>
      <c r="DW13" s="9">
        <v>78.534000000000006</v>
      </c>
      <c r="DX13" s="9">
        <v>25.582000000000001</v>
      </c>
      <c r="DY13" s="9">
        <v>52.951999999999998</v>
      </c>
      <c r="DZ13" s="9">
        <v>117.57899999999999</v>
      </c>
      <c r="EA13" s="9">
        <v>45.405999999999999</v>
      </c>
      <c r="EB13" s="9">
        <v>72.173000000000002</v>
      </c>
      <c r="EC13" s="9">
        <v>61.429000000000002</v>
      </c>
      <c r="ED13" s="9">
        <v>31.308</v>
      </c>
      <c r="EE13" s="9">
        <v>30.120999999999999</v>
      </c>
      <c r="EF13" s="9">
        <v>5.7409999999999997</v>
      </c>
      <c r="EG13" s="9">
        <v>2.9529999999999998</v>
      </c>
      <c r="EH13" s="9">
        <v>2.7879999999999998</v>
      </c>
      <c r="EI13" s="9">
        <v>56.15</v>
      </c>
      <c r="EJ13" s="9">
        <v>14.098000000000001</v>
      </c>
      <c r="EK13" s="9">
        <v>42.052</v>
      </c>
      <c r="EL13" s="9">
        <v>98.766000000000005</v>
      </c>
      <c r="EM13" s="9">
        <v>60.26</v>
      </c>
      <c r="EN13" s="9">
        <v>38.506999999999998</v>
      </c>
      <c r="EO13" s="9">
        <v>50.622999999999998</v>
      </c>
      <c r="EP13" s="9">
        <v>36.167000000000002</v>
      </c>
      <c r="EQ13" s="9">
        <v>14.457000000000001</v>
      </c>
      <c r="ER13" s="9">
        <v>37.533999999999999</v>
      </c>
      <c r="ES13" s="9">
        <v>28.943000000000001</v>
      </c>
      <c r="ET13" s="9">
        <v>8.5909999999999993</v>
      </c>
      <c r="EU13" s="9">
        <v>5.3159999999999998</v>
      </c>
      <c r="EV13" s="9">
        <v>2.8860000000000001</v>
      </c>
      <c r="EW13" s="9">
        <v>2.4300000000000002</v>
      </c>
      <c r="EX13" s="9">
        <v>61.231999999999999</v>
      </c>
      <c r="EY13" s="9">
        <v>31.317</v>
      </c>
      <c r="EZ13" s="9">
        <v>29.916</v>
      </c>
      <c r="FA13" s="9">
        <v>243.93199999999999</v>
      </c>
      <c r="FB13" s="9">
        <v>129.35599999999999</v>
      </c>
      <c r="FC13" s="9">
        <v>114.575</v>
      </c>
      <c r="FD13" s="9">
        <v>40.584000000000003</v>
      </c>
      <c r="FE13" s="9">
        <v>21.452999999999999</v>
      </c>
      <c r="FF13" s="9">
        <v>19.13</v>
      </c>
      <c r="FG13" s="9">
        <v>10.609</v>
      </c>
      <c r="FH13" s="9">
        <v>6.0339999999999998</v>
      </c>
      <c r="FI13" s="9">
        <v>4.5750000000000002</v>
      </c>
      <c r="FJ13" s="9">
        <v>11.997999999999999</v>
      </c>
      <c r="FK13" s="9">
        <v>6.266</v>
      </c>
      <c r="FL13" s="9">
        <v>5.7329999999999997</v>
      </c>
      <c r="FM13" s="9">
        <v>17.975999999999999</v>
      </c>
      <c r="FN13" s="9">
        <v>9.1530000000000005</v>
      </c>
      <c r="FO13" s="9">
        <v>8.8230000000000004</v>
      </c>
      <c r="FP13" s="9">
        <v>203.34800000000001</v>
      </c>
      <c r="FQ13" s="9">
        <v>107.90300000000001</v>
      </c>
      <c r="FR13" s="9">
        <v>95.444999999999993</v>
      </c>
      <c r="FS13" s="9">
        <v>77.510999999999996</v>
      </c>
      <c r="FT13" s="9">
        <v>40.305999999999997</v>
      </c>
      <c r="FU13" s="9">
        <v>37.206000000000003</v>
      </c>
      <c r="FV13" s="9">
        <v>22.341999999999999</v>
      </c>
      <c r="FW13" s="9">
        <v>10.901</v>
      </c>
      <c r="FX13" s="9">
        <v>11.441000000000001</v>
      </c>
      <c r="FY13" s="9">
        <v>22.532</v>
      </c>
      <c r="FZ13" s="9">
        <v>10.634</v>
      </c>
      <c r="GA13" s="9">
        <v>11.898</v>
      </c>
      <c r="GB13" s="9">
        <v>32.637</v>
      </c>
      <c r="GC13" s="9">
        <v>18.771000000000001</v>
      </c>
      <c r="GD13" s="9">
        <v>13.867000000000001</v>
      </c>
      <c r="GE13" s="9">
        <v>125.837</v>
      </c>
      <c r="GF13" s="9">
        <v>67.596999999999994</v>
      </c>
      <c r="GG13" s="9">
        <v>58.238999999999997</v>
      </c>
      <c r="GH13" s="9">
        <v>48.195999999999998</v>
      </c>
      <c r="GI13" s="9">
        <v>25.048999999999999</v>
      </c>
      <c r="GJ13" s="9">
        <v>23.148</v>
      </c>
      <c r="GK13" s="9">
        <v>77.64</v>
      </c>
      <c r="GL13" s="9">
        <v>42.548000000000002</v>
      </c>
      <c r="GM13" s="9">
        <v>35.091999999999999</v>
      </c>
      <c r="GN13" s="9">
        <v>47.002000000000002</v>
      </c>
      <c r="GO13" s="9">
        <v>24.725000000000001</v>
      </c>
      <c r="GP13" s="9">
        <v>22.277000000000001</v>
      </c>
      <c r="GQ13" s="9">
        <v>30.638000000000002</v>
      </c>
      <c r="GR13" s="9">
        <v>17.823</v>
      </c>
      <c r="GS13" s="9">
        <v>12.815</v>
      </c>
      <c r="GT13" s="9">
        <v>18.059000000000001</v>
      </c>
      <c r="GU13" s="9">
        <v>10.316000000000001</v>
      </c>
      <c r="GV13" s="9">
        <v>7.7430000000000003</v>
      </c>
      <c r="GW13" s="9">
        <v>225.87299999999999</v>
      </c>
      <c r="GX13" s="9">
        <v>119.04</v>
      </c>
      <c r="GY13" s="9">
        <v>106.833</v>
      </c>
      <c r="GZ13" s="9">
        <v>7.4029999999999996</v>
      </c>
      <c r="HA13" s="9">
        <v>7.9749999999999996</v>
      </c>
      <c r="HB13" s="9">
        <v>6.758</v>
      </c>
      <c r="HC13" s="9">
        <v>425.88</v>
      </c>
      <c r="HD13" s="9">
        <v>209.6</v>
      </c>
      <c r="HE13" s="9">
        <v>216.28</v>
      </c>
      <c r="HF13" s="9">
        <v>66.581000000000003</v>
      </c>
      <c r="HG13" s="9">
        <v>33.174999999999997</v>
      </c>
      <c r="HH13" s="9">
        <v>33.405999999999999</v>
      </c>
      <c r="HI13" s="9">
        <v>43.838000000000001</v>
      </c>
      <c r="HJ13" s="9">
        <v>21.582000000000001</v>
      </c>
      <c r="HK13" s="9">
        <v>22.254999999999999</v>
      </c>
      <c r="HL13" s="9">
        <v>27.594999999999999</v>
      </c>
      <c r="HM13" s="9">
        <v>15.593999999999999</v>
      </c>
      <c r="HN13" s="9">
        <v>12.000999999999999</v>
      </c>
      <c r="HO13" s="9">
        <v>16.242999999999999</v>
      </c>
      <c r="HP13" s="9">
        <v>5.9889999999999999</v>
      </c>
      <c r="HQ13" s="9">
        <v>10.254</v>
      </c>
      <c r="HR13" s="9">
        <v>6.1029999999999998</v>
      </c>
      <c r="HS13" s="9">
        <v>2.6619999999999999</v>
      </c>
      <c r="HT13" s="9">
        <v>3.4409999999999998</v>
      </c>
      <c r="HU13" s="9">
        <v>6.367</v>
      </c>
      <c r="HV13" s="9">
        <v>3.46</v>
      </c>
      <c r="HW13" s="9">
        <v>2.907</v>
      </c>
      <c r="HX13" s="9">
        <v>16.376000000000001</v>
      </c>
      <c r="HY13" s="9">
        <v>8.1319999999999997</v>
      </c>
      <c r="HZ13" s="9">
        <v>8.2439999999999998</v>
      </c>
      <c r="IA13" s="9">
        <v>25.102</v>
      </c>
      <c r="IB13" s="9">
        <v>12.359</v>
      </c>
      <c r="IC13" s="9">
        <v>12.743</v>
      </c>
      <c r="ID13" s="9">
        <v>13.175000000000001</v>
      </c>
      <c r="IE13" s="9">
        <v>7.6859999999999999</v>
      </c>
      <c r="IF13" s="9">
        <v>5.4889999999999999</v>
      </c>
      <c r="IG13" s="9">
        <v>1.994</v>
      </c>
      <c r="IH13" s="9">
        <v>1.262</v>
      </c>
      <c r="II13" s="9">
        <v>0.73199999999999998</v>
      </c>
      <c r="IJ13" s="9">
        <v>11.926</v>
      </c>
      <c r="IK13" s="9">
        <v>4.673</v>
      </c>
      <c r="IL13" s="9">
        <v>7.2539999999999996</v>
      </c>
      <c r="IM13" s="9">
        <v>15.7</v>
      </c>
      <c r="IN13" s="9">
        <v>9.5489999999999995</v>
      </c>
      <c r="IO13" s="9">
        <v>6.1509999999999998</v>
      </c>
      <c r="IP13" s="9">
        <v>5.6139999999999999</v>
      </c>
      <c r="IQ13" s="9">
        <v>3.823</v>
      </c>
    </row>
    <row r="14" spans="1:251">
      <c r="A14" s="10">
        <v>43132</v>
      </c>
      <c r="B14" s="9">
        <v>691.66399999999999</v>
      </c>
      <c r="C14" s="9">
        <v>717.86800000000005</v>
      </c>
      <c r="D14" s="9">
        <v>202.172</v>
      </c>
      <c r="E14" s="9">
        <v>97.42</v>
      </c>
      <c r="F14" s="9">
        <v>104.752</v>
      </c>
      <c r="G14" s="9">
        <v>147.30000000000001</v>
      </c>
      <c r="H14" s="9">
        <v>68.438999999999993</v>
      </c>
      <c r="I14" s="9">
        <v>78.861000000000004</v>
      </c>
      <c r="J14" s="9">
        <v>91.668000000000006</v>
      </c>
      <c r="K14" s="9">
        <v>47.043999999999997</v>
      </c>
      <c r="L14" s="9">
        <v>44.624000000000002</v>
      </c>
      <c r="M14" s="9">
        <v>55.631999999999998</v>
      </c>
      <c r="N14" s="9">
        <v>21.395</v>
      </c>
      <c r="O14" s="9">
        <v>34.237000000000002</v>
      </c>
      <c r="P14" s="9">
        <v>21.446999999999999</v>
      </c>
      <c r="Q14" s="9">
        <v>8.0440000000000005</v>
      </c>
      <c r="R14" s="9">
        <v>13.403</v>
      </c>
      <c r="S14" s="9">
        <v>20.324999999999999</v>
      </c>
      <c r="T14" s="9">
        <v>12.218999999999999</v>
      </c>
      <c r="U14" s="9">
        <v>8.1059999999999999</v>
      </c>
      <c r="V14" s="9">
        <v>34.546999999999997</v>
      </c>
      <c r="W14" s="9">
        <v>16.763000000000002</v>
      </c>
      <c r="X14" s="9">
        <v>17.783999999999999</v>
      </c>
      <c r="Y14" s="9">
        <v>77.962000000000003</v>
      </c>
      <c r="Z14" s="9">
        <v>37.194000000000003</v>
      </c>
      <c r="AA14" s="9">
        <v>40.768000000000001</v>
      </c>
      <c r="AB14" s="9">
        <v>44.45</v>
      </c>
      <c r="AC14" s="9">
        <v>21.184999999999999</v>
      </c>
      <c r="AD14" s="9">
        <v>23.265000000000001</v>
      </c>
      <c r="AE14" s="9">
        <v>6.1</v>
      </c>
      <c r="AF14" s="9">
        <v>1.415</v>
      </c>
      <c r="AG14" s="9">
        <v>4.6849999999999996</v>
      </c>
      <c r="AH14" s="9">
        <v>33.512</v>
      </c>
      <c r="AI14" s="9">
        <v>16.009</v>
      </c>
      <c r="AJ14" s="9">
        <v>17.503</v>
      </c>
      <c r="AK14" s="9">
        <v>36.902999999999999</v>
      </c>
      <c r="AL14" s="9">
        <v>21.158000000000001</v>
      </c>
      <c r="AM14" s="9">
        <v>15.744999999999999</v>
      </c>
      <c r="AN14" s="9">
        <v>14.715999999999999</v>
      </c>
      <c r="AO14" s="9">
        <v>8.1869999999999994</v>
      </c>
      <c r="AP14" s="9">
        <v>6.5289999999999999</v>
      </c>
      <c r="AQ14" s="9">
        <v>15.542999999999999</v>
      </c>
      <c r="AR14" s="9">
        <v>8.1859999999999999</v>
      </c>
      <c r="AS14" s="9">
        <v>7.3570000000000002</v>
      </c>
      <c r="AT14" s="9">
        <v>4.0439999999999996</v>
      </c>
      <c r="AU14" s="9">
        <v>2.246</v>
      </c>
      <c r="AV14" s="9">
        <v>1.798</v>
      </c>
      <c r="AW14" s="9">
        <v>21.36</v>
      </c>
      <c r="AX14" s="9">
        <v>12.972</v>
      </c>
      <c r="AY14" s="9">
        <v>8.3879999999999999</v>
      </c>
      <c r="AZ14" s="9">
        <v>1347.701</v>
      </c>
      <c r="BA14" s="9">
        <v>726.33900000000006</v>
      </c>
      <c r="BB14" s="9">
        <v>621.36199999999997</v>
      </c>
      <c r="BC14" s="9">
        <v>244.33</v>
      </c>
      <c r="BD14" s="9">
        <v>136.018</v>
      </c>
      <c r="BE14" s="9">
        <v>108.312</v>
      </c>
      <c r="BF14" s="9">
        <v>71.057000000000002</v>
      </c>
      <c r="BG14" s="9">
        <v>40.231999999999999</v>
      </c>
      <c r="BH14" s="9">
        <v>30.824999999999999</v>
      </c>
      <c r="BI14" s="9">
        <v>71.78</v>
      </c>
      <c r="BJ14" s="9">
        <v>43.654000000000003</v>
      </c>
      <c r="BK14" s="9">
        <v>28.125</v>
      </c>
      <c r="BL14" s="9">
        <v>101.49299999999999</v>
      </c>
      <c r="BM14" s="9">
        <v>52.131999999999998</v>
      </c>
      <c r="BN14" s="9">
        <v>49.362000000000002</v>
      </c>
      <c r="BO14" s="9">
        <v>1103.3699999999999</v>
      </c>
      <c r="BP14" s="9">
        <v>590.32100000000003</v>
      </c>
      <c r="BQ14" s="9">
        <v>513.04999999999995</v>
      </c>
      <c r="BR14" s="9">
        <v>482.37700000000001</v>
      </c>
      <c r="BS14" s="9">
        <v>256.14499999999998</v>
      </c>
      <c r="BT14" s="9">
        <v>226.232</v>
      </c>
      <c r="BU14" s="9">
        <v>130.73400000000001</v>
      </c>
      <c r="BV14" s="9">
        <v>68.522999999999996</v>
      </c>
      <c r="BW14" s="9">
        <v>62.210999999999999</v>
      </c>
      <c r="BX14" s="9">
        <v>148.72499999999999</v>
      </c>
      <c r="BY14" s="9">
        <v>82.537000000000006</v>
      </c>
      <c r="BZ14" s="9">
        <v>66.186999999999998</v>
      </c>
      <c r="CA14" s="9">
        <v>202.91900000000001</v>
      </c>
      <c r="CB14" s="9">
        <v>105.08499999999999</v>
      </c>
      <c r="CC14" s="9">
        <v>97.834000000000003</v>
      </c>
      <c r="CD14" s="9">
        <v>620.99300000000005</v>
      </c>
      <c r="CE14" s="9">
        <v>334.17599999999999</v>
      </c>
      <c r="CF14" s="9">
        <v>286.81799999999998</v>
      </c>
      <c r="CG14" s="9">
        <v>281.16000000000003</v>
      </c>
      <c r="CH14" s="9">
        <v>148.13399999999999</v>
      </c>
      <c r="CI14" s="9">
        <v>133.02600000000001</v>
      </c>
      <c r="CJ14" s="9">
        <v>339.834</v>
      </c>
      <c r="CK14" s="9">
        <v>186.041</v>
      </c>
      <c r="CL14" s="9">
        <v>153.792</v>
      </c>
      <c r="CM14" s="9">
        <v>208.28</v>
      </c>
      <c r="CN14" s="9">
        <v>106.72799999999999</v>
      </c>
      <c r="CO14" s="9">
        <v>101.55200000000001</v>
      </c>
      <c r="CP14" s="9">
        <v>131.554</v>
      </c>
      <c r="CQ14" s="9">
        <v>79.313000000000002</v>
      </c>
      <c r="CR14" s="9">
        <v>52.24</v>
      </c>
      <c r="CS14" s="9">
        <v>99.787999999999997</v>
      </c>
      <c r="CT14" s="9">
        <v>61.536000000000001</v>
      </c>
      <c r="CU14" s="9">
        <v>38.252000000000002</v>
      </c>
      <c r="CV14" s="9">
        <v>1247.912</v>
      </c>
      <c r="CW14" s="9">
        <v>664.803</v>
      </c>
      <c r="CX14" s="9">
        <v>583.11</v>
      </c>
      <c r="CY14" s="9">
        <v>7.4039999999999999</v>
      </c>
      <c r="CZ14" s="9">
        <v>8.4719999999999995</v>
      </c>
      <c r="DA14" s="9">
        <v>6.1559999999999997</v>
      </c>
      <c r="DB14" s="9">
        <v>2076.0709999999999</v>
      </c>
      <c r="DC14" s="9">
        <v>1032.319</v>
      </c>
      <c r="DD14" s="9">
        <v>1043.752</v>
      </c>
      <c r="DE14" s="9">
        <v>324.97800000000001</v>
      </c>
      <c r="DF14" s="9">
        <v>166.40299999999999</v>
      </c>
      <c r="DG14" s="9">
        <v>158.57499999999999</v>
      </c>
      <c r="DH14" s="9">
        <v>222.923</v>
      </c>
      <c r="DI14" s="9">
        <v>121.491</v>
      </c>
      <c r="DJ14" s="9">
        <v>101.432</v>
      </c>
      <c r="DK14" s="9">
        <v>151.39400000000001</v>
      </c>
      <c r="DL14" s="9">
        <v>89.438000000000002</v>
      </c>
      <c r="DM14" s="9">
        <v>61.954999999999998</v>
      </c>
      <c r="DN14" s="9">
        <v>71.528999999999996</v>
      </c>
      <c r="DO14" s="9">
        <v>32.052999999999997</v>
      </c>
      <c r="DP14" s="9">
        <v>39.476999999999997</v>
      </c>
      <c r="DQ14" s="9">
        <v>35.066000000000003</v>
      </c>
      <c r="DR14" s="9">
        <v>15.651999999999999</v>
      </c>
      <c r="DS14" s="9">
        <v>19.414000000000001</v>
      </c>
      <c r="DT14" s="9">
        <v>36.113999999999997</v>
      </c>
      <c r="DU14" s="9">
        <v>19.765999999999998</v>
      </c>
      <c r="DV14" s="9">
        <v>16.347999999999999</v>
      </c>
      <c r="DW14" s="9">
        <v>65.94</v>
      </c>
      <c r="DX14" s="9">
        <v>25.146000000000001</v>
      </c>
      <c r="DY14" s="9">
        <v>40.793999999999997</v>
      </c>
      <c r="DZ14" s="9">
        <v>123.979</v>
      </c>
      <c r="EA14" s="9">
        <v>61.637</v>
      </c>
      <c r="EB14" s="9">
        <v>62.341999999999999</v>
      </c>
      <c r="EC14" s="9">
        <v>73.203000000000003</v>
      </c>
      <c r="ED14" s="9">
        <v>43.122999999999998</v>
      </c>
      <c r="EE14" s="9">
        <v>30.08</v>
      </c>
      <c r="EF14" s="9">
        <v>7.9219999999999997</v>
      </c>
      <c r="EG14" s="9">
        <v>2.8420000000000001</v>
      </c>
      <c r="EH14" s="9">
        <v>5.08</v>
      </c>
      <c r="EI14" s="9">
        <v>50.776000000000003</v>
      </c>
      <c r="EJ14" s="9">
        <v>18.515000000000001</v>
      </c>
      <c r="EK14" s="9">
        <v>32.262</v>
      </c>
      <c r="EL14" s="9">
        <v>77.864000000000004</v>
      </c>
      <c r="EM14" s="9">
        <v>44.811</v>
      </c>
      <c r="EN14" s="9">
        <v>33.052999999999997</v>
      </c>
      <c r="EO14" s="9">
        <v>36.228999999999999</v>
      </c>
      <c r="EP14" s="9">
        <v>23.071000000000002</v>
      </c>
      <c r="EQ14" s="9">
        <v>13.157</v>
      </c>
      <c r="ER14" s="9">
        <v>26.585000000000001</v>
      </c>
      <c r="ES14" s="9">
        <v>18.413</v>
      </c>
      <c r="ET14" s="9">
        <v>8.1720000000000006</v>
      </c>
      <c r="EU14" s="9">
        <v>5.1970000000000001</v>
      </c>
      <c r="EV14" s="9">
        <v>2.831</v>
      </c>
      <c r="EW14" s="9">
        <v>2.3660000000000001</v>
      </c>
      <c r="EX14" s="9">
        <v>51.279000000000003</v>
      </c>
      <c r="EY14" s="9">
        <v>26.398</v>
      </c>
      <c r="EZ14" s="9">
        <v>24.881</v>
      </c>
      <c r="FA14" s="9">
        <v>255.15700000000001</v>
      </c>
      <c r="FB14" s="9">
        <v>131.41200000000001</v>
      </c>
      <c r="FC14" s="9">
        <v>123.745</v>
      </c>
      <c r="FD14" s="9">
        <v>47.921999999999997</v>
      </c>
      <c r="FE14" s="9">
        <v>24.07</v>
      </c>
      <c r="FF14" s="9">
        <v>23.852</v>
      </c>
      <c r="FG14" s="9">
        <v>14.109</v>
      </c>
      <c r="FH14" s="9">
        <v>6.7069999999999999</v>
      </c>
      <c r="FI14" s="9">
        <v>7.4020000000000001</v>
      </c>
      <c r="FJ14" s="9">
        <v>14.404</v>
      </c>
      <c r="FK14" s="9">
        <v>6.907</v>
      </c>
      <c r="FL14" s="9">
        <v>7.4980000000000002</v>
      </c>
      <c r="FM14" s="9">
        <v>19.408999999999999</v>
      </c>
      <c r="FN14" s="9">
        <v>10.457000000000001</v>
      </c>
      <c r="FO14" s="9">
        <v>8.9529999999999994</v>
      </c>
      <c r="FP14" s="9">
        <v>207.23500000000001</v>
      </c>
      <c r="FQ14" s="9">
        <v>107.342</v>
      </c>
      <c r="FR14" s="9">
        <v>99.893000000000001</v>
      </c>
      <c r="FS14" s="9">
        <v>82.194999999999993</v>
      </c>
      <c r="FT14" s="9">
        <v>42.95</v>
      </c>
      <c r="FU14" s="9">
        <v>39.244999999999997</v>
      </c>
      <c r="FV14" s="9">
        <v>22.349</v>
      </c>
      <c r="FW14" s="9">
        <v>12.029</v>
      </c>
      <c r="FX14" s="9">
        <v>10.32</v>
      </c>
      <c r="FY14" s="9">
        <v>26.483000000000001</v>
      </c>
      <c r="FZ14" s="9">
        <v>13.968999999999999</v>
      </c>
      <c r="GA14" s="9">
        <v>12.513999999999999</v>
      </c>
      <c r="GB14" s="9">
        <v>33.363</v>
      </c>
      <c r="GC14" s="9">
        <v>16.951000000000001</v>
      </c>
      <c r="GD14" s="9">
        <v>16.411999999999999</v>
      </c>
      <c r="GE14" s="9">
        <v>125.04</v>
      </c>
      <c r="GF14" s="9">
        <v>64.391999999999996</v>
      </c>
      <c r="GG14" s="9">
        <v>60.648000000000003</v>
      </c>
      <c r="GH14" s="9">
        <v>48.710999999999999</v>
      </c>
      <c r="GI14" s="9">
        <v>25.068999999999999</v>
      </c>
      <c r="GJ14" s="9">
        <v>23.641999999999999</v>
      </c>
      <c r="GK14" s="9">
        <v>76.328999999999994</v>
      </c>
      <c r="GL14" s="9">
        <v>39.323999999999998</v>
      </c>
      <c r="GM14" s="9">
        <v>37.005000000000003</v>
      </c>
      <c r="GN14" s="9">
        <v>45.584000000000003</v>
      </c>
      <c r="GO14" s="9">
        <v>21.495999999999999</v>
      </c>
      <c r="GP14" s="9">
        <v>24.088000000000001</v>
      </c>
      <c r="GQ14" s="9">
        <v>30.745000000000001</v>
      </c>
      <c r="GR14" s="9">
        <v>17.827999999999999</v>
      </c>
      <c r="GS14" s="9">
        <v>12.917</v>
      </c>
      <c r="GT14" s="9">
        <v>20.234999999999999</v>
      </c>
      <c r="GU14" s="9">
        <v>10.125</v>
      </c>
      <c r="GV14" s="9">
        <v>10.11</v>
      </c>
      <c r="GW14" s="9">
        <v>234.922</v>
      </c>
      <c r="GX14" s="9">
        <v>121.28700000000001</v>
      </c>
      <c r="GY14" s="9">
        <v>113.63500000000001</v>
      </c>
      <c r="GZ14" s="9">
        <v>7.931</v>
      </c>
      <c r="HA14" s="9">
        <v>7.7050000000000001</v>
      </c>
      <c r="HB14" s="9">
        <v>8.17</v>
      </c>
      <c r="HC14" s="9">
        <v>436.77100000000002</v>
      </c>
      <c r="HD14" s="9">
        <v>215.405</v>
      </c>
      <c r="HE14" s="9">
        <v>221.36600000000001</v>
      </c>
      <c r="HF14" s="9">
        <v>71.831999999999994</v>
      </c>
      <c r="HG14" s="9">
        <v>34.505000000000003</v>
      </c>
      <c r="HH14" s="9">
        <v>37.326999999999998</v>
      </c>
      <c r="HI14" s="9">
        <v>51.642000000000003</v>
      </c>
      <c r="HJ14" s="9">
        <v>24.831</v>
      </c>
      <c r="HK14" s="9">
        <v>26.81</v>
      </c>
      <c r="HL14" s="9">
        <v>29.763000000000002</v>
      </c>
      <c r="HM14" s="9">
        <v>15.169</v>
      </c>
      <c r="HN14" s="9">
        <v>14.593999999999999</v>
      </c>
      <c r="HO14" s="9">
        <v>21.879000000000001</v>
      </c>
      <c r="HP14" s="9">
        <v>9.6630000000000003</v>
      </c>
      <c r="HQ14" s="9">
        <v>12.215999999999999</v>
      </c>
      <c r="HR14" s="9">
        <v>8.3689999999999998</v>
      </c>
      <c r="HS14" s="9">
        <v>3.5659999999999998</v>
      </c>
      <c r="HT14" s="9">
        <v>4.8029999999999999</v>
      </c>
      <c r="HU14" s="9">
        <v>6.8259999999999996</v>
      </c>
      <c r="HV14" s="9">
        <v>3.5070000000000001</v>
      </c>
      <c r="HW14" s="9">
        <v>3.319</v>
      </c>
      <c r="HX14" s="9">
        <v>13.364000000000001</v>
      </c>
      <c r="HY14" s="9">
        <v>6.1669999999999998</v>
      </c>
      <c r="HZ14" s="9">
        <v>7.1970000000000001</v>
      </c>
      <c r="IA14" s="9">
        <v>26.867999999999999</v>
      </c>
      <c r="IB14" s="9">
        <v>12.067</v>
      </c>
      <c r="IC14" s="9">
        <v>14.801</v>
      </c>
      <c r="ID14" s="9">
        <v>16.542000000000002</v>
      </c>
      <c r="IE14" s="9">
        <v>8.2680000000000007</v>
      </c>
      <c r="IF14" s="9">
        <v>8.2750000000000004</v>
      </c>
      <c r="IG14" s="9">
        <v>2.504</v>
      </c>
      <c r="IH14" s="9">
        <v>0.91900000000000004</v>
      </c>
      <c r="II14" s="9">
        <v>1.585</v>
      </c>
      <c r="IJ14" s="9">
        <v>10.326000000000001</v>
      </c>
      <c r="IK14" s="9">
        <v>3.8</v>
      </c>
      <c r="IL14" s="9">
        <v>6.5259999999999998</v>
      </c>
      <c r="IM14" s="9">
        <v>13.557</v>
      </c>
      <c r="IN14" s="9">
        <v>7.7320000000000002</v>
      </c>
      <c r="IO14" s="9">
        <v>5.8250000000000002</v>
      </c>
      <c r="IP14" s="9">
        <v>5.3529999999999998</v>
      </c>
      <c r="IQ14" s="9">
        <v>2.9590000000000001</v>
      </c>
    </row>
    <row r="15" spans="1:251">
      <c r="A15" s="10">
        <v>43497</v>
      </c>
      <c r="B15" s="9">
        <v>702.82299999999998</v>
      </c>
      <c r="C15" s="9">
        <v>725.45399999999995</v>
      </c>
      <c r="D15" s="9">
        <v>202.83500000000001</v>
      </c>
      <c r="E15" s="9">
        <v>98.137</v>
      </c>
      <c r="F15" s="9">
        <v>104.69799999999999</v>
      </c>
      <c r="G15" s="9">
        <v>146.661</v>
      </c>
      <c r="H15" s="9">
        <v>73.387</v>
      </c>
      <c r="I15" s="9">
        <v>73.274000000000001</v>
      </c>
      <c r="J15" s="9">
        <v>82.308999999999997</v>
      </c>
      <c r="K15" s="9">
        <v>45.366999999999997</v>
      </c>
      <c r="L15" s="9">
        <v>36.942</v>
      </c>
      <c r="M15" s="9">
        <v>64.352000000000004</v>
      </c>
      <c r="N15" s="9">
        <v>28.02</v>
      </c>
      <c r="O15" s="9">
        <v>36.332000000000001</v>
      </c>
      <c r="P15" s="9">
        <v>18.853999999999999</v>
      </c>
      <c r="Q15" s="9">
        <v>7.3819999999999997</v>
      </c>
      <c r="R15" s="9">
        <v>11.472</v>
      </c>
      <c r="S15" s="9">
        <v>18.318000000000001</v>
      </c>
      <c r="T15" s="9">
        <v>10.93</v>
      </c>
      <c r="U15" s="9">
        <v>7.3879999999999999</v>
      </c>
      <c r="V15" s="9">
        <v>37.856000000000002</v>
      </c>
      <c r="W15" s="9">
        <v>13.82</v>
      </c>
      <c r="X15" s="9">
        <v>24.036000000000001</v>
      </c>
      <c r="Y15" s="9">
        <v>71.236999999999995</v>
      </c>
      <c r="Z15" s="9">
        <v>34.665999999999997</v>
      </c>
      <c r="AA15" s="9">
        <v>36.57</v>
      </c>
      <c r="AB15" s="9">
        <v>42.420999999999999</v>
      </c>
      <c r="AC15" s="9">
        <v>23.968</v>
      </c>
      <c r="AD15" s="9">
        <v>18.452999999999999</v>
      </c>
      <c r="AE15" s="9">
        <v>6.7530000000000001</v>
      </c>
      <c r="AF15" s="9">
        <v>2.1219999999999999</v>
      </c>
      <c r="AG15" s="9">
        <v>4.6310000000000002</v>
      </c>
      <c r="AH15" s="9">
        <v>28.815999999999999</v>
      </c>
      <c r="AI15" s="9">
        <v>10.698</v>
      </c>
      <c r="AJ15" s="9">
        <v>18.117999999999999</v>
      </c>
      <c r="AK15" s="9">
        <v>41.384</v>
      </c>
      <c r="AL15" s="9">
        <v>23.302</v>
      </c>
      <c r="AM15" s="9">
        <v>18.082999999999998</v>
      </c>
      <c r="AN15" s="9">
        <v>19.864999999999998</v>
      </c>
      <c r="AO15" s="9">
        <v>11.978</v>
      </c>
      <c r="AP15" s="9">
        <v>7.8869999999999996</v>
      </c>
      <c r="AQ15" s="9">
        <v>14.026</v>
      </c>
      <c r="AR15" s="9">
        <v>9.25</v>
      </c>
      <c r="AS15" s="9">
        <v>4.7759999999999998</v>
      </c>
      <c r="AT15" s="9">
        <v>2.4580000000000002</v>
      </c>
      <c r="AU15" s="9">
        <v>1.2909999999999999</v>
      </c>
      <c r="AV15" s="9">
        <v>1.167</v>
      </c>
      <c r="AW15" s="9">
        <v>27.358000000000001</v>
      </c>
      <c r="AX15" s="9">
        <v>14.052</v>
      </c>
      <c r="AY15" s="9">
        <v>13.305999999999999</v>
      </c>
      <c r="AZ15" s="9">
        <v>1362.43</v>
      </c>
      <c r="BA15" s="9">
        <v>738.274</v>
      </c>
      <c r="BB15" s="9">
        <v>624.15599999999995</v>
      </c>
      <c r="BC15" s="9">
        <v>254.87100000000001</v>
      </c>
      <c r="BD15" s="9">
        <v>143.53899999999999</v>
      </c>
      <c r="BE15" s="9">
        <v>111.33199999999999</v>
      </c>
      <c r="BF15" s="9">
        <v>71.427999999999997</v>
      </c>
      <c r="BG15" s="9">
        <v>44.497</v>
      </c>
      <c r="BH15" s="9">
        <v>26.931000000000001</v>
      </c>
      <c r="BI15" s="9">
        <v>74.543999999999997</v>
      </c>
      <c r="BJ15" s="9">
        <v>38.15</v>
      </c>
      <c r="BK15" s="9">
        <v>36.393000000000001</v>
      </c>
      <c r="BL15" s="9">
        <v>108.9</v>
      </c>
      <c r="BM15" s="9">
        <v>60.892000000000003</v>
      </c>
      <c r="BN15" s="9">
        <v>48.008000000000003</v>
      </c>
      <c r="BO15" s="9">
        <v>1107.558</v>
      </c>
      <c r="BP15" s="9">
        <v>594.73500000000001</v>
      </c>
      <c r="BQ15" s="9">
        <v>512.82399999999996</v>
      </c>
      <c r="BR15" s="9">
        <v>470.31099999999998</v>
      </c>
      <c r="BS15" s="9">
        <v>246.98599999999999</v>
      </c>
      <c r="BT15" s="9">
        <v>223.32499999999999</v>
      </c>
      <c r="BU15" s="9">
        <v>128.49299999999999</v>
      </c>
      <c r="BV15" s="9">
        <v>68.927999999999997</v>
      </c>
      <c r="BW15" s="9">
        <v>59.564999999999998</v>
      </c>
      <c r="BX15" s="9">
        <v>139.43199999999999</v>
      </c>
      <c r="BY15" s="9">
        <v>70.400999999999996</v>
      </c>
      <c r="BZ15" s="9">
        <v>69.031000000000006</v>
      </c>
      <c r="CA15" s="9">
        <v>202.386</v>
      </c>
      <c r="CB15" s="9">
        <v>107.658</v>
      </c>
      <c r="CC15" s="9">
        <v>94.727999999999994</v>
      </c>
      <c r="CD15" s="9">
        <v>637.24699999999996</v>
      </c>
      <c r="CE15" s="9">
        <v>347.74799999999999</v>
      </c>
      <c r="CF15" s="9">
        <v>289.49900000000002</v>
      </c>
      <c r="CG15" s="9">
        <v>290.80900000000003</v>
      </c>
      <c r="CH15" s="9">
        <v>153.786</v>
      </c>
      <c r="CI15" s="9">
        <v>137.023</v>
      </c>
      <c r="CJ15" s="9">
        <v>346.43799999999999</v>
      </c>
      <c r="CK15" s="9">
        <v>193.96199999999999</v>
      </c>
      <c r="CL15" s="9">
        <v>152.476</v>
      </c>
      <c r="CM15" s="9">
        <v>214.70699999999999</v>
      </c>
      <c r="CN15" s="9">
        <v>114.271</v>
      </c>
      <c r="CO15" s="9">
        <v>100.43600000000001</v>
      </c>
      <c r="CP15" s="9">
        <v>131.732</v>
      </c>
      <c r="CQ15" s="9">
        <v>79.691000000000003</v>
      </c>
      <c r="CR15" s="9">
        <v>52.04</v>
      </c>
      <c r="CS15" s="9">
        <v>122.15900000000001</v>
      </c>
      <c r="CT15" s="9">
        <v>80.908000000000001</v>
      </c>
      <c r="CU15" s="9">
        <v>41.250999999999998</v>
      </c>
      <c r="CV15" s="9">
        <v>1240.271</v>
      </c>
      <c r="CW15" s="9">
        <v>657.36599999999999</v>
      </c>
      <c r="CX15" s="9">
        <v>582.90499999999997</v>
      </c>
      <c r="CY15" s="9">
        <v>8.9659999999999993</v>
      </c>
      <c r="CZ15" s="9">
        <v>10.959</v>
      </c>
      <c r="DA15" s="9">
        <v>6.609</v>
      </c>
      <c r="DB15" s="9">
        <v>2084.4340000000002</v>
      </c>
      <c r="DC15" s="9">
        <v>1039.1669999999999</v>
      </c>
      <c r="DD15" s="9">
        <v>1045.2670000000001</v>
      </c>
      <c r="DE15" s="9">
        <v>349.84399999999999</v>
      </c>
      <c r="DF15" s="9">
        <v>185.572</v>
      </c>
      <c r="DG15" s="9">
        <v>164.27199999999999</v>
      </c>
      <c r="DH15" s="9">
        <v>242.86500000000001</v>
      </c>
      <c r="DI15" s="9">
        <v>139.155</v>
      </c>
      <c r="DJ15" s="9">
        <v>103.71</v>
      </c>
      <c r="DK15" s="9">
        <v>162.43199999999999</v>
      </c>
      <c r="DL15" s="9">
        <v>106.42100000000001</v>
      </c>
      <c r="DM15" s="9">
        <v>56.011000000000003</v>
      </c>
      <c r="DN15" s="9">
        <v>80.433000000000007</v>
      </c>
      <c r="DO15" s="9">
        <v>32.734000000000002</v>
      </c>
      <c r="DP15" s="9">
        <v>47.698999999999998</v>
      </c>
      <c r="DQ15" s="9">
        <v>32.253</v>
      </c>
      <c r="DR15" s="9">
        <v>15.23</v>
      </c>
      <c r="DS15" s="9">
        <v>17.024000000000001</v>
      </c>
      <c r="DT15" s="9">
        <v>35.72</v>
      </c>
      <c r="DU15" s="9">
        <v>20.956</v>
      </c>
      <c r="DV15" s="9">
        <v>14.763999999999999</v>
      </c>
      <c r="DW15" s="9">
        <v>71.260000000000005</v>
      </c>
      <c r="DX15" s="9">
        <v>25.462</v>
      </c>
      <c r="DY15" s="9">
        <v>45.798999999999999</v>
      </c>
      <c r="DZ15" s="9">
        <v>140.82300000000001</v>
      </c>
      <c r="EA15" s="9">
        <v>76.406999999999996</v>
      </c>
      <c r="EB15" s="9">
        <v>64.417000000000002</v>
      </c>
      <c r="EC15" s="9">
        <v>88.316000000000003</v>
      </c>
      <c r="ED15" s="9">
        <v>58.417000000000002</v>
      </c>
      <c r="EE15" s="9">
        <v>29.899000000000001</v>
      </c>
      <c r="EF15" s="9">
        <v>10.487</v>
      </c>
      <c r="EG15" s="9">
        <v>4.9080000000000004</v>
      </c>
      <c r="EH15" s="9">
        <v>5.5789999999999997</v>
      </c>
      <c r="EI15" s="9">
        <v>52.506999999999998</v>
      </c>
      <c r="EJ15" s="9">
        <v>17.989999999999998</v>
      </c>
      <c r="EK15" s="9">
        <v>34.518000000000001</v>
      </c>
      <c r="EL15" s="9">
        <v>88.314999999999998</v>
      </c>
      <c r="EM15" s="9">
        <v>50.918999999999997</v>
      </c>
      <c r="EN15" s="9">
        <v>37.396999999999998</v>
      </c>
      <c r="EO15" s="9">
        <v>37.228999999999999</v>
      </c>
      <c r="EP15" s="9">
        <v>24.931000000000001</v>
      </c>
      <c r="EQ15" s="9">
        <v>12.297000000000001</v>
      </c>
      <c r="ER15" s="9">
        <v>33.843000000000004</v>
      </c>
      <c r="ES15" s="9">
        <v>22.491</v>
      </c>
      <c r="ET15" s="9">
        <v>11.352</v>
      </c>
      <c r="EU15" s="9">
        <v>3.0470000000000002</v>
      </c>
      <c r="EV15" s="9">
        <v>1.663</v>
      </c>
      <c r="EW15" s="9">
        <v>1.3839999999999999</v>
      </c>
      <c r="EX15" s="9">
        <v>54.472000000000001</v>
      </c>
      <c r="EY15" s="9">
        <v>28.428000000000001</v>
      </c>
      <c r="EZ15" s="9">
        <v>26.045000000000002</v>
      </c>
      <c r="FA15" s="9">
        <v>257.81400000000002</v>
      </c>
      <c r="FB15" s="9">
        <v>135.99799999999999</v>
      </c>
      <c r="FC15" s="9">
        <v>121.81699999999999</v>
      </c>
      <c r="FD15" s="9">
        <v>46.86</v>
      </c>
      <c r="FE15" s="9">
        <v>25.521000000000001</v>
      </c>
      <c r="FF15" s="9">
        <v>21.338999999999999</v>
      </c>
      <c r="FG15" s="9">
        <v>13.74</v>
      </c>
      <c r="FH15" s="9">
        <v>7.1379999999999999</v>
      </c>
      <c r="FI15" s="9">
        <v>6.6020000000000003</v>
      </c>
      <c r="FJ15" s="9">
        <v>11.384</v>
      </c>
      <c r="FK15" s="9">
        <v>5.8810000000000002</v>
      </c>
      <c r="FL15" s="9">
        <v>5.5030000000000001</v>
      </c>
      <c r="FM15" s="9">
        <v>21.734999999999999</v>
      </c>
      <c r="FN15" s="9">
        <v>12.500999999999999</v>
      </c>
      <c r="FO15" s="9">
        <v>9.234</v>
      </c>
      <c r="FP15" s="9">
        <v>210.95400000000001</v>
      </c>
      <c r="FQ15" s="9">
        <v>110.477</v>
      </c>
      <c r="FR15" s="9">
        <v>100.47799999999999</v>
      </c>
      <c r="FS15" s="9">
        <v>85.103999999999999</v>
      </c>
      <c r="FT15" s="9">
        <v>41.515999999999998</v>
      </c>
      <c r="FU15" s="9">
        <v>43.588000000000001</v>
      </c>
      <c r="FV15" s="9">
        <v>27.841000000000001</v>
      </c>
      <c r="FW15" s="9">
        <v>13.766</v>
      </c>
      <c r="FX15" s="9">
        <v>14.074999999999999</v>
      </c>
      <c r="FY15" s="9">
        <v>22.661000000000001</v>
      </c>
      <c r="FZ15" s="9">
        <v>9.3970000000000002</v>
      </c>
      <c r="GA15" s="9">
        <v>13.265000000000001</v>
      </c>
      <c r="GB15" s="9">
        <v>34.601999999999997</v>
      </c>
      <c r="GC15" s="9">
        <v>18.353999999999999</v>
      </c>
      <c r="GD15" s="9">
        <v>16.248000000000001</v>
      </c>
      <c r="GE15" s="9">
        <v>125.851</v>
      </c>
      <c r="GF15" s="9">
        <v>68.960999999999999</v>
      </c>
      <c r="GG15" s="9">
        <v>56.89</v>
      </c>
      <c r="GH15" s="9">
        <v>43.963000000000001</v>
      </c>
      <c r="GI15" s="9">
        <v>23.556000000000001</v>
      </c>
      <c r="GJ15" s="9">
        <v>20.407</v>
      </c>
      <c r="GK15" s="9">
        <v>81.888000000000005</v>
      </c>
      <c r="GL15" s="9">
        <v>45.405000000000001</v>
      </c>
      <c r="GM15" s="9">
        <v>36.482999999999997</v>
      </c>
      <c r="GN15" s="9">
        <v>47.05</v>
      </c>
      <c r="GO15" s="9">
        <v>23.960999999999999</v>
      </c>
      <c r="GP15" s="9">
        <v>23.088999999999999</v>
      </c>
      <c r="GQ15" s="9">
        <v>34.838000000000001</v>
      </c>
      <c r="GR15" s="9">
        <v>21.443999999999999</v>
      </c>
      <c r="GS15" s="9">
        <v>13.394</v>
      </c>
      <c r="GT15" s="9">
        <v>23.459</v>
      </c>
      <c r="GU15" s="9">
        <v>14.016</v>
      </c>
      <c r="GV15" s="9">
        <v>9.4429999999999996</v>
      </c>
      <c r="GW15" s="9">
        <v>234.35499999999999</v>
      </c>
      <c r="GX15" s="9">
        <v>121.982</v>
      </c>
      <c r="GY15" s="9">
        <v>112.373</v>
      </c>
      <c r="GZ15" s="9">
        <v>9.0990000000000002</v>
      </c>
      <c r="HA15" s="9">
        <v>10.305999999999999</v>
      </c>
      <c r="HB15" s="9">
        <v>7.7519999999999998</v>
      </c>
      <c r="HC15" s="9">
        <v>446.38299999999998</v>
      </c>
      <c r="HD15" s="9">
        <v>219.34399999999999</v>
      </c>
      <c r="HE15" s="9">
        <v>227.03899999999999</v>
      </c>
      <c r="HF15" s="9">
        <v>71.614000000000004</v>
      </c>
      <c r="HG15" s="9">
        <v>34.225000000000001</v>
      </c>
      <c r="HH15" s="9">
        <v>37.39</v>
      </c>
      <c r="HI15" s="9">
        <v>51.731000000000002</v>
      </c>
      <c r="HJ15" s="9">
        <v>25.981000000000002</v>
      </c>
      <c r="HK15" s="9">
        <v>25.75</v>
      </c>
      <c r="HL15" s="9">
        <v>33.869999999999997</v>
      </c>
      <c r="HM15" s="9">
        <v>18.995000000000001</v>
      </c>
      <c r="HN15" s="9">
        <v>14.875</v>
      </c>
      <c r="HO15" s="9">
        <v>17.861000000000001</v>
      </c>
      <c r="HP15" s="9">
        <v>6.9859999999999998</v>
      </c>
      <c r="HQ15" s="9">
        <v>10.874000000000001</v>
      </c>
      <c r="HR15" s="9">
        <v>8.2810000000000006</v>
      </c>
      <c r="HS15" s="9">
        <v>2.4590000000000001</v>
      </c>
      <c r="HT15" s="9">
        <v>5.8220000000000001</v>
      </c>
      <c r="HU15" s="9">
        <v>6.4749999999999996</v>
      </c>
      <c r="HV15" s="9">
        <v>3.121</v>
      </c>
      <c r="HW15" s="9">
        <v>3.3530000000000002</v>
      </c>
      <c r="HX15" s="9">
        <v>13.409000000000001</v>
      </c>
      <c r="HY15" s="9">
        <v>5.1219999999999999</v>
      </c>
      <c r="HZ15" s="9">
        <v>8.2870000000000008</v>
      </c>
      <c r="IA15" s="9">
        <v>29.09</v>
      </c>
      <c r="IB15" s="9">
        <v>14.477</v>
      </c>
      <c r="IC15" s="9">
        <v>14.614000000000001</v>
      </c>
      <c r="ID15" s="9">
        <v>18.085000000000001</v>
      </c>
      <c r="IE15" s="9">
        <v>10.457000000000001</v>
      </c>
      <c r="IF15" s="9">
        <v>7.6280000000000001</v>
      </c>
      <c r="IG15" s="9">
        <v>2.0630000000000002</v>
      </c>
      <c r="IH15" s="9">
        <v>0.69299999999999995</v>
      </c>
      <c r="II15" s="9">
        <v>1.37</v>
      </c>
      <c r="IJ15" s="9">
        <v>11.005000000000001</v>
      </c>
      <c r="IK15" s="9">
        <v>4.0199999999999996</v>
      </c>
      <c r="IL15" s="9">
        <v>6.9850000000000003</v>
      </c>
      <c r="IM15" s="9">
        <v>14.252000000000001</v>
      </c>
      <c r="IN15" s="9">
        <v>7.7830000000000004</v>
      </c>
      <c r="IO15" s="9">
        <v>6.47</v>
      </c>
      <c r="IP15" s="9">
        <v>3.5710000000000002</v>
      </c>
      <c r="IQ15" s="9">
        <v>2.5299999999999998</v>
      </c>
    </row>
    <row r="16" spans="1:251">
      <c r="A16" s="10">
        <v>43862</v>
      </c>
      <c r="B16" s="9">
        <v>713.37099999999998</v>
      </c>
      <c r="C16" s="9">
        <v>736.10900000000004</v>
      </c>
      <c r="D16" s="9">
        <v>226.69499999999999</v>
      </c>
      <c r="E16" s="9">
        <v>107.456</v>
      </c>
      <c r="F16" s="9">
        <v>119.238</v>
      </c>
      <c r="G16" s="9">
        <v>160.571</v>
      </c>
      <c r="H16" s="9">
        <v>76.953999999999994</v>
      </c>
      <c r="I16" s="9">
        <v>83.617000000000004</v>
      </c>
      <c r="J16" s="9">
        <v>106.483</v>
      </c>
      <c r="K16" s="9">
        <v>53.191000000000003</v>
      </c>
      <c r="L16" s="9">
        <v>53.292000000000002</v>
      </c>
      <c r="M16" s="9">
        <v>54.088000000000001</v>
      </c>
      <c r="N16" s="9">
        <v>23.763000000000002</v>
      </c>
      <c r="O16" s="9">
        <v>30.324999999999999</v>
      </c>
      <c r="P16" s="9">
        <v>25.224</v>
      </c>
      <c r="Q16" s="9">
        <v>10.709</v>
      </c>
      <c r="R16" s="9">
        <v>14.515000000000001</v>
      </c>
      <c r="S16" s="9">
        <v>19.866</v>
      </c>
      <c r="T16" s="9">
        <v>11.387</v>
      </c>
      <c r="U16" s="9">
        <v>8.4789999999999992</v>
      </c>
      <c r="V16" s="9">
        <v>46.258000000000003</v>
      </c>
      <c r="W16" s="9">
        <v>19.114999999999998</v>
      </c>
      <c r="X16" s="9">
        <v>27.143000000000001</v>
      </c>
      <c r="Y16" s="9">
        <v>87.451999999999998</v>
      </c>
      <c r="Z16" s="9">
        <v>37.521000000000001</v>
      </c>
      <c r="AA16" s="9">
        <v>49.930999999999997</v>
      </c>
      <c r="AB16" s="9">
        <v>49.975000000000001</v>
      </c>
      <c r="AC16" s="9">
        <v>23.062999999999999</v>
      </c>
      <c r="AD16" s="9">
        <v>26.913</v>
      </c>
      <c r="AE16" s="9">
        <v>5.8449999999999998</v>
      </c>
      <c r="AF16" s="9">
        <v>1.272</v>
      </c>
      <c r="AG16" s="9">
        <v>4.5730000000000004</v>
      </c>
      <c r="AH16" s="9">
        <v>37.476999999999997</v>
      </c>
      <c r="AI16" s="9">
        <v>14.459</v>
      </c>
      <c r="AJ16" s="9">
        <v>23.018000000000001</v>
      </c>
      <c r="AK16" s="9">
        <v>48.954000000000001</v>
      </c>
      <c r="AL16" s="9">
        <v>29.899000000000001</v>
      </c>
      <c r="AM16" s="9">
        <v>19.053999999999998</v>
      </c>
      <c r="AN16" s="9">
        <v>20.629000000000001</v>
      </c>
      <c r="AO16" s="9">
        <v>14.782</v>
      </c>
      <c r="AP16" s="9">
        <v>5.8470000000000004</v>
      </c>
      <c r="AQ16" s="9">
        <v>20.306999999999999</v>
      </c>
      <c r="AR16" s="9">
        <v>13.856</v>
      </c>
      <c r="AS16" s="9">
        <v>6.4509999999999996</v>
      </c>
      <c r="AT16" s="9">
        <v>5.2880000000000003</v>
      </c>
      <c r="AU16" s="9">
        <v>3.4670000000000001</v>
      </c>
      <c r="AV16" s="9">
        <v>1.82</v>
      </c>
      <c r="AW16" s="9">
        <v>28.646999999999998</v>
      </c>
      <c r="AX16" s="9">
        <v>16.042999999999999</v>
      </c>
      <c r="AY16" s="9">
        <v>12.603</v>
      </c>
      <c r="AZ16" s="9">
        <v>1400.954</v>
      </c>
      <c r="BA16" s="9">
        <v>757.37699999999995</v>
      </c>
      <c r="BB16" s="9">
        <v>643.577</v>
      </c>
      <c r="BC16" s="9">
        <v>263.89999999999998</v>
      </c>
      <c r="BD16" s="9">
        <v>142.33000000000001</v>
      </c>
      <c r="BE16" s="9">
        <v>121.57</v>
      </c>
      <c r="BF16" s="9">
        <v>71.284000000000006</v>
      </c>
      <c r="BG16" s="9">
        <v>39.984999999999999</v>
      </c>
      <c r="BH16" s="9">
        <v>31.298999999999999</v>
      </c>
      <c r="BI16" s="9">
        <v>83.033000000000001</v>
      </c>
      <c r="BJ16" s="9">
        <v>43.253999999999998</v>
      </c>
      <c r="BK16" s="9">
        <v>39.78</v>
      </c>
      <c r="BL16" s="9">
        <v>109.58199999999999</v>
      </c>
      <c r="BM16" s="9">
        <v>59.091000000000001</v>
      </c>
      <c r="BN16" s="9">
        <v>50.491</v>
      </c>
      <c r="BO16" s="9">
        <v>1137.0540000000001</v>
      </c>
      <c r="BP16" s="9">
        <v>615.04700000000003</v>
      </c>
      <c r="BQ16" s="9">
        <v>522.00699999999995</v>
      </c>
      <c r="BR16" s="9">
        <v>492.68400000000003</v>
      </c>
      <c r="BS16" s="9">
        <v>259.505</v>
      </c>
      <c r="BT16" s="9">
        <v>233.179</v>
      </c>
      <c r="BU16" s="9">
        <v>131.458</v>
      </c>
      <c r="BV16" s="9">
        <v>72.025999999999996</v>
      </c>
      <c r="BW16" s="9">
        <v>59.432000000000002</v>
      </c>
      <c r="BX16" s="9">
        <v>164.571</v>
      </c>
      <c r="BY16" s="9">
        <v>89.688000000000002</v>
      </c>
      <c r="BZ16" s="9">
        <v>74.882999999999996</v>
      </c>
      <c r="CA16" s="9">
        <v>196.655</v>
      </c>
      <c r="CB16" s="9">
        <v>97.790999999999997</v>
      </c>
      <c r="CC16" s="9">
        <v>98.864000000000004</v>
      </c>
      <c r="CD16" s="9">
        <v>644.37</v>
      </c>
      <c r="CE16" s="9">
        <v>355.54199999999997</v>
      </c>
      <c r="CF16" s="9">
        <v>288.82799999999997</v>
      </c>
      <c r="CG16" s="9">
        <v>283.125</v>
      </c>
      <c r="CH16" s="9">
        <v>154.21799999999999</v>
      </c>
      <c r="CI16" s="9">
        <v>128.90700000000001</v>
      </c>
      <c r="CJ16" s="9">
        <v>361.245</v>
      </c>
      <c r="CK16" s="9">
        <v>201.32400000000001</v>
      </c>
      <c r="CL16" s="9">
        <v>159.922</v>
      </c>
      <c r="CM16" s="9">
        <v>218.083</v>
      </c>
      <c r="CN16" s="9">
        <v>112.264</v>
      </c>
      <c r="CO16" s="9">
        <v>105.819</v>
      </c>
      <c r="CP16" s="9">
        <v>143.16200000000001</v>
      </c>
      <c r="CQ16" s="9">
        <v>89.06</v>
      </c>
      <c r="CR16" s="9">
        <v>54.103000000000002</v>
      </c>
      <c r="CS16" s="9">
        <v>113.116</v>
      </c>
      <c r="CT16" s="9">
        <v>64.076999999999998</v>
      </c>
      <c r="CU16" s="9">
        <v>49.037999999999997</v>
      </c>
      <c r="CV16" s="9">
        <v>1287.838</v>
      </c>
      <c r="CW16" s="9">
        <v>693.29899999999998</v>
      </c>
      <c r="CX16" s="9">
        <v>594.53899999999999</v>
      </c>
      <c r="CY16" s="9">
        <v>8.0739999999999998</v>
      </c>
      <c r="CZ16" s="9">
        <v>8.4600000000000009</v>
      </c>
      <c r="DA16" s="9">
        <v>7.62</v>
      </c>
      <c r="DB16" s="9">
        <v>2160.2220000000002</v>
      </c>
      <c r="DC16" s="9">
        <v>1073.694</v>
      </c>
      <c r="DD16" s="9">
        <v>1086.528</v>
      </c>
      <c r="DE16" s="9">
        <v>363.11200000000002</v>
      </c>
      <c r="DF16" s="9">
        <v>186.339</v>
      </c>
      <c r="DG16" s="9">
        <v>176.773</v>
      </c>
      <c r="DH16" s="9">
        <v>265.642</v>
      </c>
      <c r="DI16" s="9">
        <v>141.512</v>
      </c>
      <c r="DJ16" s="9">
        <v>124.13</v>
      </c>
      <c r="DK16" s="9">
        <v>164.98500000000001</v>
      </c>
      <c r="DL16" s="9">
        <v>91.602000000000004</v>
      </c>
      <c r="DM16" s="9">
        <v>73.382999999999996</v>
      </c>
      <c r="DN16" s="9">
        <v>100.65600000000001</v>
      </c>
      <c r="DO16" s="9">
        <v>49.908999999999999</v>
      </c>
      <c r="DP16" s="9">
        <v>50.747</v>
      </c>
      <c r="DQ16" s="9">
        <v>37.253999999999998</v>
      </c>
      <c r="DR16" s="9">
        <v>16.07</v>
      </c>
      <c r="DS16" s="9">
        <v>21.184000000000001</v>
      </c>
      <c r="DT16" s="9">
        <v>27.44</v>
      </c>
      <c r="DU16" s="9">
        <v>15.332000000000001</v>
      </c>
      <c r="DV16" s="9">
        <v>12.108000000000001</v>
      </c>
      <c r="DW16" s="9">
        <v>70.031000000000006</v>
      </c>
      <c r="DX16" s="9">
        <v>29.495999999999999</v>
      </c>
      <c r="DY16" s="9">
        <v>40.534999999999997</v>
      </c>
      <c r="DZ16" s="9">
        <v>135.80199999999999</v>
      </c>
      <c r="EA16" s="9">
        <v>62.399000000000001</v>
      </c>
      <c r="EB16" s="9">
        <v>73.403999999999996</v>
      </c>
      <c r="EC16" s="9">
        <v>87.617000000000004</v>
      </c>
      <c r="ED16" s="9">
        <v>46.406999999999996</v>
      </c>
      <c r="EE16" s="9">
        <v>41.21</v>
      </c>
      <c r="EF16" s="9">
        <v>9.5340000000000007</v>
      </c>
      <c r="EG16" s="9">
        <v>3.5249999999999999</v>
      </c>
      <c r="EH16" s="9">
        <v>6.0090000000000003</v>
      </c>
      <c r="EI16" s="9">
        <v>48.185000000000002</v>
      </c>
      <c r="EJ16" s="9">
        <v>15.991</v>
      </c>
      <c r="EK16" s="9">
        <v>32.194000000000003</v>
      </c>
      <c r="EL16" s="9">
        <v>74.784000000000006</v>
      </c>
      <c r="EM16" s="9">
        <v>46.506</v>
      </c>
      <c r="EN16" s="9">
        <v>28.277999999999999</v>
      </c>
      <c r="EO16" s="9">
        <v>25.917000000000002</v>
      </c>
      <c r="EP16" s="9">
        <v>18.021999999999998</v>
      </c>
      <c r="EQ16" s="9">
        <v>7.8949999999999996</v>
      </c>
      <c r="ER16" s="9">
        <v>25.498999999999999</v>
      </c>
      <c r="ES16" s="9">
        <v>17.670000000000002</v>
      </c>
      <c r="ET16" s="9">
        <v>7.8280000000000003</v>
      </c>
      <c r="EU16" s="9">
        <v>4.1429999999999998</v>
      </c>
      <c r="EV16" s="9">
        <v>2.2280000000000002</v>
      </c>
      <c r="EW16" s="9">
        <v>1.9139999999999999</v>
      </c>
      <c r="EX16" s="9">
        <v>49.284999999999997</v>
      </c>
      <c r="EY16" s="9">
        <v>28.835999999999999</v>
      </c>
      <c r="EZ16" s="9">
        <v>20.449000000000002</v>
      </c>
      <c r="FA16" s="9">
        <v>272.04700000000003</v>
      </c>
      <c r="FB16" s="9">
        <v>143.374</v>
      </c>
      <c r="FC16" s="9">
        <v>128.673</v>
      </c>
      <c r="FD16" s="9">
        <v>48.097000000000001</v>
      </c>
      <c r="FE16" s="9">
        <v>25.984000000000002</v>
      </c>
      <c r="FF16" s="9">
        <v>22.113</v>
      </c>
      <c r="FG16" s="9">
        <v>12.231</v>
      </c>
      <c r="FH16" s="9">
        <v>6.0490000000000004</v>
      </c>
      <c r="FI16" s="9">
        <v>6.1820000000000004</v>
      </c>
      <c r="FJ16" s="9">
        <v>14.16</v>
      </c>
      <c r="FK16" s="9">
        <v>8.1140000000000008</v>
      </c>
      <c r="FL16" s="9">
        <v>6.0460000000000003</v>
      </c>
      <c r="FM16" s="9">
        <v>21.706</v>
      </c>
      <c r="FN16" s="9">
        <v>11.821</v>
      </c>
      <c r="FO16" s="9">
        <v>9.8859999999999992</v>
      </c>
      <c r="FP16" s="9">
        <v>223.94900000000001</v>
      </c>
      <c r="FQ16" s="9">
        <v>117.39</v>
      </c>
      <c r="FR16" s="9">
        <v>106.56</v>
      </c>
      <c r="FS16" s="9">
        <v>93.376999999999995</v>
      </c>
      <c r="FT16" s="9">
        <v>47.96</v>
      </c>
      <c r="FU16" s="9">
        <v>45.417000000000002</v>
      </c>
      <c r="FV16" s="9">
        <v>27.045000000000002</v>
      </c>
      <c r="FW16" s="9">
        <v>13.513999999999999</v>
      </c>
      <c r="FX16" s="9">
        <v>13.532</v>
      </c>
      <c r="FY16" s="9">
        <v>25.821999999999999</v>
      </c>
      <c r="FZ16" s="9">
        <v>13.454000000000001</v>
      </c>
      <c r="GA16" s="9">
        <v>12.367000000000001</v>
      </c>
      <c r="GB16" s="9">
        <v>40.51</v>
      </c>
      <c r="GC16" s="9">
        <v>20.992000000000001</v>
      </c>
      <c r="GD16" s="9">
        <v>19.518000000000001</v>
      </c>
      <c r="GE16" s="9">
        <v>130.572</v>
      </c>
      <c r="GF16" s="9">
        <v>69.429000000000002</v>
      </c>
      <c r="GG16" s="9">
        <v>61.143000000000001</v>
      </c>
      <c r="GH16" s="9">
        <v>46.222999999999999</v>
      </c>
      <c r="GI16" s="9">
        <v>24.263999999999999</v>
      </c>
      <c r="GJ16" s="9">
        <v>21.957999999999998</v>
      </c>
      <c r="GK16" s="9">
        <v>84.349000000000004</v>
      </c>
      <c r="GL16" s="9">
        <v>45.164999999999999</v>
      </c>
      <c r="GM16" s="9">
        <v>39.183999999999997</v>
      </c>
      <c r="GN16" s="9">
        <v>48.771999999999998</v>
      </c>
      <c r="GO16" s="9">
        <v>24.974</v>
      </c>
      <c r="GP16" s="9">
        <v>23.797999999999998</v>
      </c>
      <c r="GQ16" s="9">
        <v>35.576999999999998</v>
      </c>
      <c r="GR16" s="9">
        <v>20.190999999999999</v>
      </c>
      <c r="GS16" s="9">
        <v>15.385999999999999</v>
      </c>
      <c r="GT16" s="9">
        <v>20.834</v>
      </c>
      <c r="GU16" s="9">
        <v>11.794</v>
      </c>
      <c r="GV16" s="9">
        <v>9.0399999999999991</v>
      </c>
      <c r="GW16" s="9">
        <v>251.21299999999999</v>
      </c>
      <c r="GX16" s="9">
        <v>131.58000000000001</v>
      </c>
      <c r="GY16" s="9">
        <v>119.633</v>
      </c>
      <c r="GZ16" s="9">
        <v>7.6580000000000004</v>
      </c>
      <c r="HA16" s="9">
        <v>8.2260000000000009</v>
      </c>
      <c r="HB16" s="9">
        <v>7.0259999999999998</v>
      </c>
      <c r="HC16" s="9">
        <v>457.19099999999997</v>
      </c>
      <c r="HD16" s="9">
        <v>225.46700000000001</v>
      </c>
      <c r="HE16" s="9">
        <v>231.72399999999999</v>
      </c>
      <c r="HF16" s="9">
        <v>75.167000000000002</v>
      </c>
      <c r="HG16" s="9">
        <v>36.805999999999997</v>
      </c>
      <c r="HH16" s="9">
        <v>38.360999999999997</v>
      </c>
      <c r="HI16" s="9">
        <v>54.426000000000002</v>
      </c>
      <c r="HJ16" s="9">
        <v>28.492000000000001</v>
      </c>
      <c r="HK16" s="9">
        <v>25.934999999999999</v>
      </c>
      <c r="HL16" s="9">
        <v>32.725999999999999</v>
      </c>
      <c r="HM16" s="9">
        <v>18.867000000000001</v>
      </c>
      <c r="HN16" s="9">
        <v>13.859</v>
      </c>
      <c r="HO16" s="9">
        <v>21.701000000000001</v>
      </c>
      <c r="HP16" s="9">
        <v>9.625</v>
      </c>
      <c r="HQ16" s="9">
        <v>12.076000000000001</v>
      </c>
      <c r="HR16" s="9">
        <v>9.0950000000000006</v>
      </c>
      <c r="HS16" s="9">
        <v>3.952</v>
      </c>
      <c r="HT16" s="9">
        <v>5.1429999999999998</v>
      </c>
      <c r="HU16" s="9">
        <v>6.9349999999999996</v>
      </c>
      <c r="HV16" s="9">
        <v>4.46</v>
      </c>
      <c r="HW16" s="9">
        <v>2.4750000000000001</v>
      </c>
      <c r="HX16" s="9">
        <v>13.805</v>
      </c>
      <c r="HY16" s="9">
        <v>3.8540000000000001</v>
      </c>
      <c r="HZ16" s="9">
        <v>9.9510000000000005</v>
      </c>
      <c r="IA16" s="9">
        <v>27.742999999999999</v>
      </c>
      <c r="IB16" s="9">
        <v>13.706</v>
      </c>
      <c r="IC16" s="9">
        <v>14.037000000000001</v>
      </c>
      <c r="ID16" s="9">
        <v>16.181000000000001</v>
      </c>
      <c r="IE16" s="9">
        <v>9.4269999999999996</v>
      </c>
      <c r="IF16" s="9">
        <v>6.7549999999999999</v>
      </c>
      <c r="IG16" s="9">
        <v>2.4329999999999998</v>
      </c>
      <c r="IH16" s="9">
        <v>0.88300000000000001</v>
      </c>
      <c r="II16" s="9">
        <v>1.55</v>
      </c>
      <c r="IJ16" s="9">
        <v>11.561999999999999</v>
      </c>
      <c r="IK16" s="9">
        <v>4.2789999999999999</v>
      </c>
      <c r="IL16" s="9">
        <v>7.2830000000000004</v>
      </c>
      <c r="IM16" s="9">
        <v>13.831</v>
      </c>
      <c r="IN16" s="9">
        <v>6.4020000000000001</v>
      </c>
      <c r="IO16" s="9">
        <v>7.4290000000000003</v>
      </c>
      <c r="IP16" s="9">
        <v>4.4749999999999996</v>
      </c>
      <c r="IQ16" s="9">
        <v>2.1480000000000001</v>
      </c>
    </row>
    <row r="17" spans="1:251">
      <c r="A17" s="10">
        <v>44228</v>
      </c>
      <c r="B17" s="9">
        <v>723.255</v>
      </c>
      <c r="C17" s="9">
        <v>752.38099999999997</v>
      </c>
      <c r="D17" s="9">
        <v>193.417</v>
      </c>
      <c r="E17" s="9">
        <v>93.933999999999997</v>
      </c>
      <c r="F17" s="9">
        <v>99.481999999999999</v>
      </c>
      <c r="G17" s="9">
        <v>143.083</v>
      </c>
      <c r="H17" s="9">
        <v>69.236999999999995</v>
      </c>
      <c r="I17" s="9">
        <v>73.846000000000004</v>
      </c>
      <c r="J17" s="9">
        <v>91.733999999999995</v>
      </c>
      <c r="K17" s="9">
        <v>45.997999999999998</v>
      </c>
      <c r="L17" s="9">
        <v>45.735999999999997</v>
      </c>
      <c r="M17" s="9">
        <v>51.347999999999999</v>
      </c>
      <c r="N17" s="9">
        <v>23.239000000000001</v>
      </c>
      <c r="O17" s="9">
        <v>28.11</v>
      </c>
      <c r="P17" s="9">
        <v>22.234999999999999</v>
      </c>
      <c r="Q17" s="9">
        <v>11.141</v>
      </c>
      <c r="R17" s="9">
        <v>11.093999999999999</v>
      </c>
      <c r="S17" s="9">
        <v>18.994</v>
      </c>
      <c r="T17" s="9">
        <v>10.791</v>
      </c>
      <c r="U17" s="9">
        <v>8.2029999999999994</v>
      </c>
      <c r="V17" s="9">
        <v>31.34</v>
      </c>
      <c r="W17" s="9">
        <v>13.906000000000001</v>
      </c>
      <c r="X17" s="9">
        <v>17.433</v>
      </c>
      <c r="Y17" s="9">
        <v>67.260999999999996</v>
      </c>
      <c r="Z17" s="9">
        <v>31.152000000000001</v>
      </c>
      <c r="AA17" s="9">
        <v>36.109000000000002</v>
      </c>
      <c r="AB17" s="9">
        <v>40.994</v>
      </c>
      <c r="AC17" s="9">
        <v>20.628</v>
      </c>
      <c r="AD17" s="9">
        <v>20.366</v>
      </c>
      <c r="AE17" s="9">
        <v>5.99</v>
      </c>
      <c r="AF17" s="9">
        <v>3.4470000000000001</v>
      </c>
      <c r="AG17" s="9">
        <v>2.5430000000000001</v>
      </c>
      <c r="AH17" s="9">
        <v>26.266999999999999</v>
      </c>
      <c r="AI17" s="9">
        <v>10.523999999999999</v>
      </c>
      <c r="AJ17" s="9">
        <v>15.743</v>
      </c>
      <c r="AK17" s="9">
        <v>42.234000000000002</v>
      </c>
      <c r="AL17" s="9">
        <v>24.254000000000001</v>
      </c>
      <c r="AM17" s="9">
        <v>17.98</v>
      </c>
      <c r="AN17" s="9">
        <v>20.617000000000001</v>
      </c>
      <c r="AO17" s="9">
        <v>12.571</v>
      </c>
      <c r="AP17" s="9">
        <v>8.0470000000000006</v>
      </c>
      <c r="AQ17" s="9">
        <v>18.167000000000002</v>
      </c>
      <c r="AR17" s="9">
        <v>10.081</v>
      </c>
      <c r="AS17" s="9">
        <v>8.0860000000000003</v>
      </c>
      <c r="AT17" s="9">
        <v>4.133</v>
      </c>
      <c r="AU17" s="9">
        <v>1.8160000000000001</v>
      </c>
      <c r="AV17" s="9">
        <v>2.3180000000000001</v>
      </c>
      <c r="AW17" s="9">
        <v>24.067</v>
      </c>
      <c r="AX17" s="9">
        <v>14.173</v>
      </c>
      <c r="AY17" s="9">
        <v>9.8930000000000007</v>
      </c>
      <c r="AZ17" s="9">
        <v>1408.1569999999999</v>
      </c>
      <c r="BA17" s="9">
        <v>757.62</v>
      </c>
      <c r="BB17" s="9">
        <v>650.53700000000003</v>
      </c>
      <c r="BC17" s="9">
        <v>272.61900000000003</v>
      </c>
      <c r="BD17" s="9">
        <v>140.69300000000001</v>
      </c>
      <c r="BE17" s="9">
        <v>131.92599999999999</v>
      </c>
      <c r="BF17" s="9">
        <v>83.05</v>
      </c>
      <c r="BG17" s="9">
        <v>40.316000000000003</v>
      </c>
      <c r="BH17" s="9">
        <v>42.734000000000002</v>
      </c>
      <c r="BI17" s="9">
        <v>83.733000000000004</v>
      </c>
      <c r="BJ17" s="9">
        <v>43.74</v>
      </c>
      <c r="BK17" s="9">
        <v>39.991999999999997</v>
      </c>
      <c r="BL17" s="9">
        <v>105.836</v>
      </c>
      <c r="BM17" s="9">
        <v>56.636000000000003</v>
      </c>
      <c r="BN17" s="9">
        <v>49.2</v>
      </c>
      <c r="BO17" s="9">
        <v>1135.538</v>
      </c>
      <c r="BP17" s="9">
        <v>616.92700000000002</v>
      </c>
      <c r="BQ17" s="9">
        <v>518.61099999999999</v>
      </c>
      <c r="BR17" s="9">
        <v>479.32</v>
      </c>
      <c r="BS17" s="9">
        <v>256.93</v>
      </c>
      <c r="BT17" s="9">
        <v>222.39099999999999</v>
      </c>
      <c r="BU17" s="9">
        <v>126.27200000000001</v>
      </c>
      <c r="BV17" s="9">
        <v>68.156999999999996</v>
      </c>
      <c r="BW17" s="9">
        <v>58.115000000000002</v>
      </c>
      <c r="BX17" s="9">
        <v>146.67599999999999</v>
      </c>
      <c r="BY17" s="9">
        <v>71.350999999999999</v>
      </c>
      <c r="BZ17" s="9">
        <v>75.323999999999998</v>
      </c>
      <c r="CA17" s="9">
        <v>206.37200000000001</v>
      </c>
      <c r="CB17" s="9">
        <v>117.42100000000001</v>
      </c>
      <c r="CC17" s="9">
        <v>88.950999999999993</v>
      </c>
      <c r="CD17" s="9">
        <v>656.21699999999998</v>
      </c>
      <c r="CE17" s="9">
        <v>359.99700000000001</v>
      </c>
      <c r="CF17" s="9">
        <v>296.22000000000003</v>
      </c>
      <c r="CG17" s="9">
        <v>280.54500000000002</v>
      </c>
      <c r="CH17" s="9">
        <v>140.631</v>
      </c>
      <c r="CI17" s="9">
        <v>139.91399999999999</v>
      </c>
      <c r="CJ17" s="9">
        <v>375.67200000000003</v>
      </c>
      <c r="CK17" s="9">
        <v>219.36699999999999</v>
      </c>
      <c r="CL17" s="9">
        <v>156.30600000000001</v>
      </c>
      <c r="CM17" s="9">
        <v>240.411</v>
      </c>
      <c r="CN17" s="9">
        <v>137.61099999999999</v>
      </c>
      <c r="CO17" s="9">
        <v>102.8</v>
      </c>
      <c r="CP17" s="9">
        <v>135.261</v>
      </c>
      <c r="CQ17" s="9">
        <v>81.756</v>
      </c>
      <c r="CR17" s="9">
        <v>53.505000000000003</v>
      </c>
      <c r="CS17" s="9">
        <v>130.82300000000001</v>
      </c>
      <c r="CT17" s="9">
        <v>66.923000000000002</v>
      </c>
      <c r="CU17" s="9">
        <v>63.9</v>
      </c>
      <c r="CV17" s="9">
        <v>1277.3340000000001</v>
      </c>
      <c r="CW17" s="9">
        <v>690.697</v>
      </c>
      <c r="CX17" s="9">
        <v>586.63699999999994</v>
      </c>
      <c r="CY17" s="9">
        <v>9.2899999999999991</v>
      </c>
      <c r="CZ17" s="9">
        <v>8.8330000000000002</v>
      </c>
      <c r="DA17" s="9">
        <v>9.8230000000000004</v>
      </c>
      <c r="DB17" s="9">
        <v>2177.8409999999999</v>
      </c>
      <c r="DC17" s="9">
        <v>1086.569</v>
      </c>
      <c r="DD17" s="9">
        <v>1091.2719999999999</v>
      </c>
      <c r="DE17" s="9">
        <v>396.60500000000002</v>
      </c>
      <c r="DF17" s="9">
        <v>185.04300000000001</v>
      </c>
      <c r="DG17" s="9">
        <v>211.56200000000001</v>
      </c>
      <c r="DH17" s="9">
        <v>278.185</v>
      </c>
      <c r="DI17" s="9">
        <v>133.01499999999999</v>
      </c>
      <c r="DJ17" s="9">
        <v>145.16900000000001</v>
      </c>
      <c r="DK17" s="9">
        <v>179.714</v>
      </c>
      <c r="DL17" s="9">
        <v>90.474000000000004</v>
      </c>
      <c r="DM17" s="9">
        <v>89.24</v>
      </c>
      <c r="DN17" s="9">
        <v>98.471000000000004</v>
      </c>
      <c r="DO17" s="9">
        <v>42.540999999999997</v>
      </c>
      <c r="DP17" s="9">
        <v>55.929000000000002</v>
      </c>
      <c r="DQ17" s="9">
        <v>34.587000000000003</v>
      </c>
      <c r="DR17" s="9">
        <v>13.18</v>
      </c>
      <c r="DS17" s="9">
        <v>21.407</v>
      </c>
      <c r="DT17" s="9">
        <v>38.454999999999998</v>
      </c>
      <c r="DU17" s="9">
        <v>24.343</v>
      </c>
      <c r="DV17" s="9">
        <v>14.112</v>
      </c>
      <c r="DW17" s="9">
        <v>79.965000000000003</v>
      </c>
      <c r="DX17" s="9">
        <v>27.684000000000001</v>
      </c>
      <c r="DY17" s="9">
        <v>52.28</v>
      </c>
      <c r="DZ17" s="9">
        <v>166.91800000000001</v>
      </c>
      <c r="EA17" s="9">
        <v>72.995000000000005</v>
      </c>
      <c r="EB17" s="9">
        <v>93.923000000000002</v>
      </c>
      <c r="EC17" s="9">
        <v>95.408000000000001</v>
      </c>
      <c r="ED17" s="9">
        <v>48.048000000000002</v>
      </c>
      <c r="EE17" s="9">
        <v>47.36</v>
      </c>
      <c r="EF17" s="9">
        <v>12.189</v>
      </c>
      <c r="EG17" s="9">
        <v>4.3780000000000001</v>
      </c>
      <c r="EH17" s="9">
        <v>7.8109999999999999</v>
      </c>
      <c r="EI17" s="9">
        <v>71.510000000000005</v>
      </c>
      <c r="EJ17" s="9">
        <v>24.948</v>
      </c>
      <c r="EK17" s="9">
        <v>46.563000000000002</v>
      </c>
      <c r="EL17" s="9">
        <v>82.325000000000003</v>
      </c>
      <c r="EM17" s="9">
        <v>45.956000000000003</v>
      </c>
      <c r="EN17" s="9">
        <v>36.369</v>
      </c>
      <c r="EO17" s="9">
        <v>33.584000000000003</v>
      </c>
      <c r="EP17" s="9">
        <v>20.2</v>
      </c>
      <c r="EQ17" s="9">
        <v>13.384</v>
      </c>
      <c r="ER17" s="9">
        <v>35.414999999999999</v>
      </c>
      <c r="ES17" s="9">
        <v>18.876000000000001</v>
      </c>
      <c r="ET17" s="9">
        <v>16.539000000000001</v>
      </c>
      <c r="EU17" s="9">
        <v>5.3040000000000003</v>
      </c>
      <c r="EV17" s="9">
        <v>0.45400000000000001</v>
      </c>
      <c r="EW17" s="9">
        <v>4.8499999999999996</v>
      </c>
      <c r="EX17" s="9">
        <v>46.91</v>
      </c>
      <c r="EY17" s="9">
        <v>27.08</v>
      </c>
      <c r="EZ17" s="9">
        <v>19.829999999999998</v>
      </c>
      <c r="FA17" s="9">
        <v>273.88299999999998</v>
      </c>
      <c r="FB17" s="9">
        <v>144.49</v>
      </c>
      <c r="FC17" s="9">
        <v>129.393</v>
      </c>
      <c r="FD17" s="9">
        <v>50.484999999999999</v>
      </c>
      <c r="FE17" s="9">
        <v>26.056999999999999</v>
      </c>
      <c r="FF17" s="9">
        <v>24.428000000000001</v>
      </c>
      <c r="FG17" s="9">
        <v>16.724</v>
      </c>
      <c r="FH17" s="9">
        <v>8.6829999999999998</v>
      </c>
      <c r="FI17" s="9">
        <v>8.0410000000000004</v>
      </c>
      <c r="FJ17" s="9">
        <v>16.978000000000002</v>
      </c>
      <c r="FK17" s="9">
        <v>9.0259999999999998</v>
      </c>
      <c r="FL17" s="9">
        <v>7.952</v>
      </c>
      <c r="FM17" s="9">
        <v>16.782</v>
      </c>
      <c r="FN17" s="9">
        <v>8.3480000000000008</v>
      </c>
      <c r="FO17" s="9">
        <v>8.4350000000000005</v>
      </c>
      <c r="FP17" s="9">
        <v>223.398</v>
      </c>
      <c r="FQ17" s="9">
        <v>118.43300000000001</v>
      </c>
      <c r="FR17" s="9">
        <v>104.965</v>
      </c>
      <c r="FS17" s="9">
        <v>93.825000000000003</v>
      </c>
      <c r="FT17" s="9">
        <v>51.23</v>
      </c>
      <c r="FU17" s="9">
        <v>42.594000000000001</v>
      </c>
      <c r="FV17" s="9">
        <v>26.834</v>
      </c>
      <c r="FW17" s="9">
        <v>14.459</v>
      </c>
      <c r="FX17" s="9">
        <v>12.375</v>
      </c>
      <c r="FY17" s="9">
        <v>27.959</v>
      </c>
      <c r="FZ17" s="9">
        <v>14.78</v>
      </c>
      <c r="GA17" s="9">
        <v>13.179</v>
      </c>
      <c r="GB17" s="9">
        <v>39.031999999999996</v>
      </c>
      <c r="GC17" s="9">
        <v>21.992000000000001</v>
      </c>
      <c r="GD17" s="9">
        <v>17.04</v>
      </c>
      <c r="GE17" s="9">
        <v>129.57400000000001</v>
      </c>
      <c r="GF17" s="9">
        <v>67.203000000000003</v>
      </c>
      <c r="GG17" s="9">
        <v>62.371000000000002</v>
      </c>
      <c r="GH17" s="9">
        <v>50.35</v>
      </c>
      <c r="GI17" s="9">
        <v>25.687000000000001</v>
      </c>
      <c r="GJ17" s="9">
        <v>24.663</v>
      </c>
      <c r="GK17" s="9">
        <v>79.224000000000004</v>
      </c>
      <c r="GL17" s="9">
        <v>41.515999999999998</v>
      </c>
      <c r="GM17" s="9">
        <v>37.707999999999998</v>
      </c>
      <c r="GN17" s="9">
        <v>43.104999999999997</v>
      </c>
      <c r="GO17" s="9">
        <v>21.751999999999999</v>
      </c>
      <c r="GP17" s="9">
        <v>21.353000000000002</v>
      </c>
      <c r="GQ17" s="9">
        <v>36.119</v>
      </c>
      <c r="GR17" s="9">
        <v>19.765000000000001</v>
      </c>
      <c r="GS17" s="9">
        <v>16.355</v>
      </c>
      <c r="GT17" s="9">
        <v>24.103999999999999</v>
      </c>
      <c r="GU17" s="9">
        <v>12.624000000000001</v>
      </c>
      <c r="GV17" s="9">
        <v>11.48</v>
      </c>
      <c r="GW17" s="9">
        <v>249.779</v>
      </c>
      <c r="GX17" s="9">
        <v>131.86600000000001</v>
      </c>
      <c r="GY17" s="9">
        <v>117.913</v>
      </c>
      <c r="GZ17" s="9">
        <v>8.8010000000000002</v>
      </c>
      <c r="HA17" s="9">
        <v>8.7370000000000001</v>
      </c>
      <c r="HB17" s="9">
        <v>8.8719999999999999</v>
      </c>
      <c r="HC17" s="9">
        <v>466.25799999999998</v>
      </c>
      <c r="HD17" s="9">
        <v>230.167</v>
      </c>
      <c r="HE17" s="9">
        <v>236.09100000000001</v>
      </c>
      <c r="HF17" s="9">
        <v>73.308999999999997</v>
      </c>
      <c r="HG17" s="9">
        <v>36.506</v>
      </c>
      <c r="HH17" s="9">
        <v>36.802999999999997</v>
      </c>
      <c r="HI17" s="9">
        <v>54.161000000000001</v>
      </c>
      <c r="HJ17" s="9">
        <v>27.341999999999999</v>
      </c>
      <c r="HK17" s="9">
        <v>26.818999999999999</v>
      </c>
      <c r="HL17" s="9">
        <v>35.847999999999999</v>
      </c>
      <c r="HM17" s="9">
        <v>17.794</v>
      </c>
      <c r="HN17" s="9">
        <v>18.053999999999998</v>
      </c>
      <c r="HO17" s="9">
        <v>18.312000000000001</v>
      </c>
      <c r="HP17" s="9">
        <v>9.548</v>
      </c>
      <c r="HQ17" s="9">
        <v>8.7650000000000006</v>
      </c>
      <c r="HR17" s="9">
        <v>8.3740000000000006</v>
      </c>
      <c r="HS17" s="9">
        <v>3.66</v>
      </c>
      <c r="HT17" s="9">
        <v>4.7140000000000004</v>
      </c>
      <c r="HU17" s="9">
        <v>4.5999999999999996</v>
      </c>
      <c r="HV17" s="9">
        <v>2.5369999999999999</v>
      </c>
      <c r="HW17" s="9">
        <v>2.0619999999999998</v>
      </c>
      <c r="HX17" s="9">
        <v>14.548999999999999</v>
      </c>
      <c r="HY17" s="9">
        <v>6.6269999999999998</v>
      </c>
      <c r="HZ17" s="9">
        <v>7.9219999999999997</v>
      </c>
      <c r="IA17" s="9">
        <v>26.655000000000001</v>
      </c>
      <c r="IB17" s="9">
        <v>13.37</v>
      </c>
      <c r="IC17" s="9">
        <v>13.285</v>
      </c>
      <c r="ID17" s="9">
        <v>17.222000000000001</v>
      </c>
      <c r="IE17" s="9">
        <v>9.3979999999999997</v>
      </c>
      <c r="IF17" s="9">
        <v>7.8239999999999998</v>
      </c>
      <c r="IG17" s="9">
        <v>2.4300000000000002</v>
      </c>
      <c r="IH17" s="9">
        <v>0.92100000000000004</v>
      </c>
      <c r="II17" s="9">
        <v>1.51</v>
      </c>
      <c r="IJ17" s="9">
        <v>9.4329999999999998</v>
      </c>
      <c r="IK17" s="9">
        <v>3.9710000000000001</v>
      </c>
      <c r="IL17" s="9">
        <v>5.4610000000000003</v>
      </c>
      <c r="IM17" s="9">
        <v>16.597999999999999</v>
      </c>
      <c r="IN17" s="9">
        <v>8.4190000000000005</v>
      </c>
      <c r="IO17" s="9">
        <v>8.18</v>
      </c>
      <c r="IP17" s="9">
        <v>6.6529999999999996</v>
      </c>
      <c r="IQ17" s="9">
        <v>4.1900000000000004</v>
      </c>
    </row>
    <row r="18" spans="1:251">
      <c r="A18" s="10">
        <v>44593</v>
      </c>
      <c r="B18" s="9">
        <v>727.89800000000002</v>
      </c>
      <c r="C18" s="9">
        <v>756.70299999999997</v>
      </c>
      <c r="D18" s="9">
        <v>235.464</v>
      </c>
      <c r="E18" s="9">
        <v>113.164</v>
      </c>
      <c r="F18" s="9">
        <v>122.301</v>
      </c>
      <c r="G18" s="9">
        <v>171.18100000000001</v>
      </c>
      <c r="H18" s="9">
        <v>83.486000000000004</v>
      </c>
      <c r="I18" s="9">
        <v>87.694999999999993</v>
      </c>
      <c r="J18" s="9">
        <v>112.95099999999999</v>
      </c>
      <c r="K18" s="9">
        <v>57.866999999999997</v>
      </c>
      <c r="L18" s="9">
        <v>55.084000000000003</v>
      </c>
      <c r="M18" s="9">
        <v>58.23</v>
      </c>
      <c r="N18" s="9">
        <v>25.62</v>
      </c>
      <c r="O18" s="9">
        <v>32.61</v>
      </c>
      <c r="P18" s="9">
        <v>20.727</v>
      </c>
      <c r="Q18" s="9">
        <v>7.1680000000000001</v>
      </c>
      <c r="R18" s="9">
        <v>13.558999999999999</v>
      </c>
      <c r="S18" s="9">
        <v>15.083</v>
      </c>
      <c r="T18" s="9">
        <v>8.9819999999999993</v>
      </c>
      <c r="U18" s="9">
        <v>6.101</v>
      </c>
      <c r="V18" s="9">
        <v>49.201000000000001</v>
      </c>
      <c r="W18" s="9">
        <v>20.695</v>
      </c>
      <c r="X18" s="9">
        <v>28.506</v>
      </c>
      <c r="Y18" s="9">
        <v>101.598</v>
      </c>
      <c r="Z18" s="9">
        <v>51.073</v>
      </c>
      <c r="AA18" s="9">
        <v>50.524999999999999</v>
      </c>
      <c r="AB18" s="9">
        <v>62.911000000000001</v>
      </c>
      <c r="AC18" s="9">
        <v>33.014000000000003</v>
      </c>
      <c r="AD18" s="9">
        <v>29.896999999999998</v>
      </c>
      <c r="AE18" s="9">
        <v>7.7830000000000004</v>
      </c>
      <c r="AF18" s="9">
        <v>1.67</v>
      </c>
      <c r="AG18" s="9">
        <v>6.1130000000000004</v>
      </c>
      <c r="AH18" s="9">
        <v>38.686999999999998</v>
      </c>
      <c r="AI18" s="9">
        <v>18.059999999999999</v>
      </c>
      <c r="AJ18" s="9">
        <v>20.628</v>
      </c>
      <c r="AK18" s="9">
        <v>41.161999999999999</v>
      </c>
      <c r="AL18" s="9">
        <v>21.234999999999999</v>
      </c>
      <c r="AM18" s="9">
        <v>19.927</v>
      </c>
      <c r="AN18" s="9">
        <v>14.752000000000001</v>
      </c>
      <c r="AO18" s="9">
        <v>7.4359999999999999</v>
      </c>
      <c r="AP18" s="9">
        <v>7.3150000000000004</v>
      </c>
      <c r="AQ18" s="9">
        <v>15.566000000000001</v>
      </c>
      <c r="AR18" s="9">
        <v>9.6170000000000009</v>
      </c>
      <c r="AS18" s="9">
        <v>5.9489999999999998</v>
      </c>
      <c r="AT18" s="9">
        <v>1.988</v>
      </c>
      <c r="AU18" s="9">
        <v>1.542</v>
      </c>
      <c r="AV18" s="9">
        <v>0.44600000000000001</v>
      </c>
      <c r="AW18" s="9">
        <v>25.596</v>
      </c>
      <c r="AX18" s="9">
        <v>11.618</v>
      </c>
      <c r="AY18" s="9">
        <v>13.978</v>
      </c>
      <c r="AZ18" s="9">
        <v>1507.672</v>
      </c>
      <c r="BA18" s="9">
        <v>803.18399999999997</v>
      </c>
      <c r="BB18" s="9">
        <v>704.48900000000003</v>
      </c>
      <c r="BC18" s="9">
        <v>325.928</v>
      </c>
      <c r="BD18" s="9">
        <v>157.76400000000001</v>
      </c>
      <c r="BE18" s="9">
        <v>168.16399999999999</v>
      </c>
      <c r="BF18" s="9">
        <v>93.781999999999996</v>
      </c>
      <c r="BG18" s="9">
        <v>50.683</v>
      </c>
      <c r="BH18" s="9">
        <v>43.098999999999997</v>
      </c>
      <c r="BI18" s="9">
        <v>91.855999999999995</v>
      </c>
      <c r="BJ18" s="9">
        <v>44.783000000000001</v>
      </c>
      <c r="BK18" s="9">
        <v>47.073</v>
      </c>
      <c r="BL18" s="9">
        <v>140.28899999999999</v>
      </c>
      <c r="BM18" s="9">
        <v>62.298000000000002</v>
      </c>
      <c r="BN18" s="9">
        <v>77.992000000000004</v>
      </c>
      <c r="BO18" s="9">
        <v>1181.7449999999999</v>
      </c>
      <c r="BP18" s="9">
        <v>645.41999999999996</v>
      </c>
      <c r="BQ18" s="9">
        <v>536.32500000000005</v>
      </c>
      <c r="BR18" s="9">
        <v>516.44500000000005</v>
      </c>
      <c r="BS18" s="9">
        <v>275.166</v>
      </c>
      <c r="BT18" s="9">
        <v>241.279</v>
      </c>
      <c r="BU18" s="9">
        <v>182.505</v>
      </c>
      <c r="BV18" s="9">
        <v>99.587000000000003</v>
      </c>
      <c r="BW18" s="9">
        <v>82.918000000000006</v>
      </c>
      <c r="BX18" s="9">
        <v>143.42500000000001</v>
      </c>
      <c r="BY18" s="9">
        <v>74.587999999999994</v>
      </c>
      <c r="BZ18" s="9">
        <v>68.837000000000003</v>
      </c>
      <c r="CA18" s="9">
        <v>190.51499999999999</v>
      </c>
      <c r="CB18" s="9">
        <v>100.991</v>
      </c>
      <c r="CC18" s="9">
        <v>89.524000000000001</v>
      </c>
      <c r="CD18" s="9">
        <v>665.3</v>
      </c>
      <c r="CE18" s="9">
        <v>370.25400000000002</v>
      </c>
      <c r="CF18" s="9">
        <v>295.04599999999999</v>
      </c>
      <c r="CG18" s="9">
        <v>260.72699999999998</v>
      </c>
      <c r="CH18" s="9">
        <v>139.75800000000001</v>
      </c>
      <c r="CI18" s="9">
        <v>120.97</v>
      </c>
      <c r="CJ18" s="9">
        <v>404.57299999999998</v>
      </c>
      <c r="CK18" s="9">
        <v>230.49600000000001</v>
      </c>
      <c r="CL18" s="9">
        <v>174.077</v>
      </c>
      <c r="CM18" s="9">
        <v>266.99299999999999</v>
      </c>
      <c r="CN18" s="9">
        <v>142.96799999999999</v>
      </c>
      <c r="CO18" s="9">
        <v>124.026</v>
      </c>
      <c r="CP18" s="9">
        <v>137.57900000000001</v>
      </c>
      <c r="CQ18" s="9">
        <v>87.528000000000006</v>
      </c>
      <c r="CR18" s="9">
        <v>50.051000000000002</v>
      </c>
      <c r="CS18" s="9">
        <v>171.00700000000001</v>
      </c>
      <c r="CT18" s="9">
        <v>85.856999999999999</v>
      </c>
      <c r="CU18" s="9">
        <v>85.150999999999996</v>
      </c>
      <c r="CV18" s="9">
        <v>1336.665</v>
      </c>
      <c r="CW18" s="9">
        <v>717.327</v>
      </c>
      <c r="CX18" s="9">
        <v>619.33799999999997</v>
      </c>
      <c r="CY18" s="9">
        <v>11.342000000000001</v>
      </c>
      <c r="CZ18" s="9">
        <v>10.69</v>
      </c>
      <c r="DA18" s="9">
        <v>12.087</v>
      </c>
      <c r="DB18" s="9">
        <v>2215.5439999999999</v>
      </c>
      <c r="DC18" s="9">
        <v>1101.579</v>
      </c>
      <c r="DD18" s="9">
        <v>1113.9649999999999</v>
      </c>
      <c r="DE18" s="9">
        <v>434.46699999999998</v>
      </c>
      <c r="DF18" s="9">
        <v>207.703</v>
      </c>
      <c r="DG18" s="9">
        <v>226.76300000000001</v>
      </c>
      <c r="DH18" s="9">
        <v>324.92599999999999</v>
      </c>
      <c r="DI18" s="9">
        <v>152.60300000000001</v>
      </c>
      <c r="DJ18" s="9">
        <v>172.32300000000001</v>
      </c>
      <c r="DK18" s="9">
        <v>232.15199999999999</v>
      </c>
      <c r="DL18" s="9">
        <v>115.657</v>
      </c>
      <c r="DM18" s="9">
        <v>116.495</v>
      </c>
      <c r="DN18" s="9">
        <v>92.774000000000001</v>
      </c>
      <c r="DO18" s="9">
        <v>36.945999999999998</v>
      </c>
      <c r="DP18" s="9">
        <v>55.828000000000003</v>
      </c>
      <c r="DQ18" s="9">
        <v>33.225000000000001</v>
      </c>
      <c r="DR18" s="9">
        <v>11.029</v>
      </c>
      <c r="DS18" s="9">
        <v>22.196999999999999</v>
      </c>
      <c r="DT18" s="9">
        <v>27.702000000000002</v>
      </c>
      <c r="DU18" s="9">
        <v>16.132999999999999</v>
      </c>
      <c r="DV18" s="9">
        <v>11.569000000000001</v>
      </c>
      <c r="DW18" s="9">
        <v>81.838999999999999</v>
      </c>
      <c r="DX18" s="9">
        <v>38.968000000000004</v>
      </c>
      <c r="DY18" s="9">
        <v>42.871000000000002</v>
      </c>
      <c r="DZ18" s="9">
        <v>209.31700000000001</v>
      </c>
      <c r="EA18" s="9">
        <v>99.381</v>
      </c>
      <c r="EB18" s="9">
        <v>109.93600000000001</v>
      </c>
      <c r="EC18" s="9">
        <v>141.89599999999999</v>
      </c>
      <c r="ED18" s="9">
        <v>68.980999999999995</v>
      </c>
      <c r="EE18" s="9">
        <v>72.915000000000006</v>
      </c>
      <c r="EF18" s="9">
        <v>12.574999999999999</v>
      </c>
      <c r="EG18" s="9">
        <v>3.395</v>
      </c>
      <c r="EH18" s="9">
        <v>9.18</v>
      </c>
      <c r="EI18" s="9">
        <v>67.421000000000006</v>
      </c>
      <c r="EJ18" s="9">
        <v>30.4</v>
      </c>
      <c r="EK18" s="9">
        <v>37.021000000000001</v>
      </c>
      <c r="EL18" s="9">
        <v>71.230999999999995</v>
      </c>
      <c r="EM18" s="9">
        <v>41.576000000000001</v>
      </c>
      <c r="EN18" s="9">
        <v>29.655000000000001</v>
      </c>
      <c r="EO18" s="9">
        <v>23.684000000000001</v>
      </c>
      <c r="EP18" s="9">
        <v>15.715999999999999</v>
      </c>
      <c r="EQ18" s="9">
        <v>7.968</v>
      </c>
      <c r="ER18" s="9">
        <v>29.111999999999998</v>
      </c>
      <c r="ES18" s="9">
        <v>16.876000000000001</v>
      </c>
      <c r="ET18" s="9">
        <v>12.236000000000001</v>
      </c>
      <c r="EU18" s="9">
        <v>6.2009999999999996</v>
      </c>
      <c r="EV18" s="9">
        <v>3.3439999999999999</v>
      </c>
      <c r="EW18" s="9">
        <v>2.8559999999999999</v>
      </c>
      <c r="EX18" s="9">
        <v>42.12</v>
      </c>
      <c r="EY18" s="9">
        <v>24.7</v>
      </c>
      <c r="EZ18" s="9">
        <v>17.419</v>
      </c>
      <c r="FA18" s="9">
        <v>280.07</v>
      </c>
      <c r="FB18" s="9">
        <v>146.94499999999999</v>
      </c>
      <c r="FC18" s="9">
        <v>133.125</v>
      </c>
      <c r="FD18" s="9">
        <v>55.591999999999999</v>
      </c>
      <c r="FE18" s="9">
        <v>27.181000000000001</v>
      </c>
      <c r="FF18" s="9">
        <v>28.411000000000001</v>
      </c>
      <c r="FG18" s="9">
        <v>15.412000000000001</v>
      </c>
      <c r="FH18" s="9">
        <v>7.8570000000000002</v>
      </c>
      <c r="FI18" s="9">
        <v>7.5549999999999997</v>
      </c>
      <c r="FJ18" s="9">
        <v>14.430999999999999</v>
      </c>
      <c r="FK18" s="9">
        <v>7.4039999999999999</v>
      </c>
      <c r="FL18" s="9">
        <v>7.0259999999999998</v>
      </c>
      <c r="FM18" s="9">
        <v>25.748999999999999</v>
      </c>
      <c r="FN18" s="9">
        <v>11.919</v>
      </c>
      <c r="FO18" s="9">
        <v>13.83</v>
      </c>
      <c r="FP18" s="9">
        <v>224.47800000000001</v>
      </c>
      <c r="FQ18" s="9">
        <v>119.764</v>
      </c>
      <c r="FR18" s="9">
        <v>104.714</v>
      </c>
      <c r="FS18" s="9">
        <v>91.337999999999994</v>
      </c>
      <c r="FT18" s="9">
        <v>48.341000000000001</v>
      </c>
      <c r="FU18" s="9">
        <v>42.997999999999998</v>
      </c>
      <c r="FV18" s="9">
        <v>22.454999999999998</v>
      </c>
      <c r="FW18" s="9">
        <v>12.131</v>
      </c>
      <c r="FX18" s="9">
        <v>10.324</v>
      </c>
      <c r="FY18" s="9">
        <v>29.004999999999999</v>
      </c>
      <c r="FZ18" s="9">
        <v>14.72</v>
      </c>
      <c r="GA18" s="9">
        <v>14.286</v>
      </c>
      <c r="GB18" s="9">
        <v>39.878</v>
      </c>
      <c r="GC18" s="9">
        <v>21.49</v>
      </c>
      <c r="GD18" s="9">
        <v>18.388000000000002</v>
      </c>
      <c r="GE18" s="9">
        <v>133.13999999999999</v>
      </c>
      <c r="GF18" s="9">
        <v>71.424000000000007</v>
      </c>
      <c r="GG18" s="9">
        <v>61.716000000000001</v>
      </c>
      <c r="GH18" s="9">
        <v>49.784999999999997</v>
      </c>
      <c r="GI18" s="9">
        <v>25.675999999999998</v>
      </c>
      <c r="GJ18" s="9">
        <v>24.109000000000002</v>
      </c>
      <c r="GK18" s="9">
        <v>83.355000000000004</v>
      </c>
      <c r="GL18" s="9">
        <v>45.747999999999998</v>
      </c>
      <c r="GM18" s="9">
        <v>37.606999999999999</v>
      </c>
      <c r="GN18" s="9">
        <v>49.654000000000003</v>
      </c>
      <c r="GO18" s="9">
        <v>26.25</v>
      </c>
      <c r="GP18" s="9">
        <v>23.405000000000001</v>
      </c>
      <c r="GQ18" s="9">
        <v>33.701000000000001</v>
      </c>
      <c r="GR18" s="9">
        <v>19.498000000000001</v>
      </c>
      <c r="GS18" s="9">
        <v>14.202</v>
      </c>
      <c r="GT18" s="9">
        <v>25.024999999999999</v>
      </c>
      <c r="GU18" s="9">
        <v>12.882999999999999</v>
      </c>
      <c r="GV18" s="9">
        <v>12.143000000000001</v>
      </c>
      <c r="GW18" s="9">
        <v>255.04400000000001</v>
      </c>
      <c r="GX18" s="9">
        <v>134.06299999999999</v>
      </c>
      <c r="GY18" s="9">
        <v>120.982</v>
      </c>
      <c r="GZ18" s="9">
        <v>8.9350000000000005</v>
      </c>
      <c r="HA18" s="9">
        <v>8.7669999999999995</v>
      </c>
      <c r="HB18" s="9">
        <v>9.1210000000000004</v>
      </c>
      <c r="HC18" s="9">
        <v>468.66300000000001</v>
      </c>
      <c r="HD18" s="9">
        <v>231.46199999999999</v>
      </c>
      <c r="HE18" s="9">
        <v>237.20099999999999</v>
      </c>
      <c r="HF18" s="9">
        <v>79.873999999999995</v>
      </c>
      <c r="HG18" s="9">
        <v>37.826999999999998</v>
      </c>
      <c r="HH18" s="9">
        <v>42.048000000000002</v>
      </c>
      <c r="HI18" s="9">
        <v>58.813000000000002</v>
      </c>
      <c r="HJ18" s="9">
        <v>29.393999999999998</v>
      </c>
      <c r="HK18" s="9">
        <v>29.42</v>
      </c>
      <c r="HL18" s="9">
        <v>38.828000000000003</v>
      </c>
      <c r="HM18" s="9">
        <v>19.911000000000001</v>
      </c>
      <c r="HN18" s="9">
        <v>18.917000000000002</v>
      </c>
      <c r="HO18" s="9">
        <v>19.984999999999999</v>
      </c>
      <c r="HP18" s="9">
        <v>9.4830000000000005</v>
      </c>
      <c r="HQ18" s="9">
        <v>10.502000000000001</v>
      </c>
      <c r="HR18" s="9">
        <v>6.6509999999999998</v>
      </c>
      <c r="HS18" s="9">
        <v>2.3969999999999998</v>
      </c>
      <c r="HT18" s="9">
        <v>4.2549999999999999</v>
      </c>
      <c r="HU18" s="9">
        <v>4.484</v>
      </c>
      <c r="HV18" s="9">
        <v>1.9279999999999999</v>
      </c>
      <c r="HW18" s="9">
        <v>2.556</v>
      </c>
      <c r="HX18" s="9">
        <v>16.577000000000002</v>
      </c>
      <c r="HY18" s="9">
        <v>6.5060000000000002</v>
      </c>
      <c r="HZ18" s="9">
        <v>10.071</v>
      </c>
      <c r="IA18" s="9">
        <v>34.018000000000001</v>
      </c>
      <c r="IB18" s="9">
        <v>15.103999999999999</v>
      </c>
      <c r="IC18" s="9">
        <v>18.914999999999999</v>
      </c>
      <c r="ID18" s="9">
        <v>22.003</v>
      </c>
      <c r="IE18" s="9">
        <v>11.042</v>
      </c>
      <c r="IF18" s="9">
        <v>10.961</v>
      </c>
      <c r="IG18" s="9">
        <v>2.3149999999999999</v>
      </c>
      <c r="IH18" s="9">
        <v>0.61499999999999999</v>
      </c>
      <c r="II18" s="9">
        <v>1.7</v>
      </c>
      <c r="IJ18" s="9">
        <v>12.015000000000001</v>
      </c>
      <c r="IK18" s="9">
        <v>4.0609999999999999</v>
      </c>
      <c r="IL18" s="9">
        <v>7.9539999999999997</v>
      </c>
      <c r="IM18" s="9">
        <v>12.068</v>
      </c>
      <c r="IN18" s="9">
        <v>6.2119999999999997</v>
      </c>
      <c r="IO18" s="9">
        <v>5.8559999999999999</v>
      </c>
      <c r="IP18" s="9">
        <v>2.7109999999999999</v>
      </c>
      <c r="IQ18" s="9">
        <v>1.5229999999999999</v>
      </c>
    </row>
    <row r="19" spans="1:251">
      <c r="A19" s="10">
        <v>44958</v>
      </c>
      <c r="B19" s="9">
        <v>740.50099999999998</v>
      </c>
      <c r="C19" s="9">
        <v>766.52499999999998</v>
      </c>
      <c r="D19" s="9">
        <v>248.834</v>
      </c>
      <c r="E19" s="9">
        <v>125.61499999999999</v>
      </c>
      <c r="F19" s="9">
        <v>123.21899999999999</v>
      </c>
      <c r="G19" s="9">
        <v>184.023</v>
      </c>
      <c r="H19" s="9">
        <v>97.492000000000004</v>
      </c>
      <c r="I19" s="9">
        <v>86.531000000000006</v>
      </c>
      <c r="J19" s="9">
        <v>118.789</v>
      </c>
      <c r="K19" s="9">
        <v>66.11</v>
      </c>
      <c r="L19" s="9">
        <v>52.679000000000002</v>
      </c>
      <c r="M19" s="9">
        <v>65.233999999999995</v>
      </c>
      <c r="N19" s="9">
        <v>31.382000000000001</v>
      </c>
      <c r="O19" s="9">
        <v>33.851999999999997</v>
      </c>
      <c r="P19" s="9">
        <v>15.269</v>
      </c>
      <c r="Q19" s="9">
        <v>6.7939999999999996</v>
      </c>
      <c r="R19" s="9">
        <v>8.4760000000000009</v>
      </c>
      <c r="S19" s="9">
        <v>15.01</v>
      </c>
      <c r="T19" s="9">
        <v>7.1959999999999997</v>
      </c>
      <c r="U19" s="9">
        <v>7.8140000000000001</v>
      </c>
      <c r="V19" s="9">
        <v>49.801000000000002</v>
      </c>
      <c r="W19" s="9">
        <v>20.925999999999998</v>
      </c>
      <c r="X19" s="9">
        <v>28.875</v>
      </c>
      <c r="Y19" s="9">
        <v>109.818</v>
      </c>
      <c r="Z19" s="9">
        <v>54.485999999999997</v>
      </c>
      <c r="AA19" s="9">
        <v>55.332000000000001</v>
      </c>
      <c r="AB19" s="9">
        <v>69.677999999999997</v>
      </c>
      <c r="AC19" s="9">
        <v>39.262999999999998</v>
      </c>
      <c r="AD19" s="9">
        <v>30.416</v>
      </c>
      <c r="AE19" s="9">
        <v>5.4770000000000003</v>
      </c>
      <c r="AF19" s="9">
        <v>2.0179999999999998</v>
      </c>
      <c r="AG19" s="9">
        <v>3.4590000000000001</v>
      </c>
      <c r="AH19" s="9">
        <v>40.14</v>
      </c>
      <c r="AI19" s="9">
        <v>15.223000000000001</v>
      </c>
      <c r="AJ19" s="9">
        <v>24.917000000000002</v>
      </c>
      <c r="AK19" s="9">
        <v>39.073</v>
      </c>
      <c r="AL19" s="9">
        <v>20.135999999999999</v>
      </c>
      <c r="AM19" s="9">
        <v>18.937999999999999</v>
      </c>
      <c r="AN19" s="9">
        <v>12.458</v>
      </c>
      <c r="AO19" s="9">
        <v>6.7190000000000003</v>
      </c>
      <c r="AP19" s="9">
        <v>5.7389999999999999</v>
      </c>
      <c r="AQ19" s="9">
        <v>14.401999999999999</v>
      </c>
      <c r="AR19" s="9">
        <v>7.2359999999999998</v>
      </c>
      <c r="AS19" s="9">
        <v>7.1660000000000004</v>
      </c>
      <c r="AT19" s="9">
        <v>2.0299999999999998</v>
      </c>
      <c r="AU19" s="9">
        <v>1.0349999999999999</v>
      </c>
      <c r="AV19" s="9">
        <v>0.995</v>
      </c>
      <c r="AW19" s="9">
        <v>24.670999999999999</v>
      </c>
      <c r="AX19" s="9">
        <v>12.898999999999999</v>
      </c>
      <c r="AY19" s="9">
        <v>11.772</v>
      </c>
      <c r="AZ19" s="9">
        <v>1518.1420000000001</v>
      </c>
      <c r="BA19" s="9">
        <v>817.58299999999997</v>
      </c>
      <c r="BB19" s="9">
        <v>700.55899999999997</v>
      </c>
      <c r="BC19" s="9">
        <v>327.04899999999998</v>
      </c>
      <c r="BD19" s="9">
        <v>168.56200000000001</v>
      </c>
      <c r="BE19" s="9">
        <v>158.48599999999999</v>
      </c>
      <c r="BF19" s="9">
        <v>78.569000000000003</v>
      </c>
      <c r="BG19" s="9">
        <v>35.533000000000001</v>
      </c>
      <c r="BH19" s="9">
        <v>43.036000000000001</v>
      </c>
      <c r="BI19" s="9">
        <v>103.577</v>
      </c>
      <c r="BJ19" s="9">
        <v>56.851999999999997</v>
      </c>
      <c r="BK19" s="9">
        <v>46.725000000000001</v>
      </c>
      <c r="BL19" s="9">
        <v>144.90299999999999</v>
      </c>
      <c r="BM19" s="9">
        <v>76.177999999999997</v>
      </c>
      <c r="BN19" s="9">
        <v>68.725999999999999</v>
      </c>
      <c r="BO19" s="9">
        <v>1191.0930000000001</v>
      </c>
      <c r="BP19" s="9">
        <v>649.02099999999996</v>
      </c>
      <c r="BQ19" s="9">
        <v>542.07299999999998</v>
      </c>
      <c r="BR19" s="9">
        <v>546.65</v>
      </c>
      <c r="BS19" s="9">
        <v>290.34500000000003</v>
      </c>
      <c r="BT19" s="9">
        <v>256.30500000000001</v>
      </c>
      <c r="BU19" s="9">
        <v>184.744</v>
      </c>
      <c r="BV19" s="9">
        <v>91.513999999999996</v>
      </c>
      <c r="BW19" s="9">
        <v>93.23</v>
      </c>
      <c r="BX19" s="9">
        <v>179.41900000000001</v>
      </c>
      <c r="BY19" s="9">
        <v>101.071</v>
      </c>
      <c r="BZ19" s="9">
        <v>78.347999999999999</v>
      </c>
      <c r="CA19" s="9">
        <v>182.48599999999999</v>
      </c>
      <c r="CB19" s="9">
        <v>97.759</v>
      </c>
      <c r="CC19" s="9">
        <v>84.727000000000004</v>
      </c>
      <c r="CD19" s="9">
        <v>644.44299999999998</v>
      </c>
      <c r="CE19" s="9">
        <v>358.67599999999999</v>
      </c>
      <c r="CF19" s="9">
        <v>285.767</v>
      </c>
      <c r="CG19" s="9">
        <v>248.38200000000001</v>
      </c>
      <c r="CH19" s="9">
        <v>137.06899999999999</v>
      </c>
      <c r="CI19" s="9">
        <v>111.313</v>
      </c>
      <c r="CJ19" s="9">
        <v>396.06099999999998</v>
      </c>
      <c r="CK19" s="9">
        <v>221.607</v>
      </c>
      <c r="CL19" s="9">
        <v>174.45400000000001</v>
      </c>
      <c r="CM19" s="9">
        <v>256.85599999999999</v>
      </c>
      <c r="CN19" s="9">
        <v>140.97999999999999</v>
      </c>
      <c r="CO19" s="9">
        <v>115.876</v>
      </c>
      <c r="CP19" s="9">
        <v>139.20500000000001</v>
      </c>
      <c r="CQ19" s="9">
        <v>80.626999999999995</v>
      </c>
      <c r="CR19" s="9">
        <v>58.578000000000003</v>
      </c>
      <c r="CS19" s="9">
        <v>153.011</v>
      </c>
      <c r="CT19" s="9">
        <v>82.841999999999999</v>
      </c>
      <c r="CU19" s="9">
        <v>70.168999999999997</v>
      </c>
      <c r="CV19" s="9">
        <v>1365.1320000000001</v>
      </c>
      <c r="CW19" s="9">
        <v>734.74099999999999</v>
      </c>
      <c r="CX19" s="9">
        <v>630.39</v>
      </c>
      <c r="CY19" s="9">
        <v>10.079000000000001</v>
      </c>
      <c r="CZ19" s="9">
        <v>10.132999999999999</v>
      </c>
      <c r="DA19" s="9">
        <v>10.016</v>
      </c>
      <c r="DB19" s="9">
        <v>2262.7150000000001</v>
      </c>
      <c r="DC19" s="9">
        <v>1128.0809999999999</v>
      </c>
      <c r="DD19" s="9">
        <v>1134.635</v>
      </c>
      <c r="DE19" s="9">
        <v>416.36</v>
      </c>
      <c r="DF19" s="9">
        <v>197.899</v>
      </c>
      <c r="DG19" s="9">
        <v>218.46100000000001</v>
      </c>
      <c r="DH19" s="9">
        <v>300.26499999999999</v>
      </c>
      <c r="DI19" s="9">
        <v>148.56299999999999</v>
      </c>
      <c r="DJ19" s="9">
        <v>151.70099999999999</v>
      </c>
      <c r="DK19" s="9">
        <v>206.30500000000001</v>
      </c>
      <c r="DL19" s="9">
        <v>106.098</v>
      </c>
      <c r="DM19" s="9">
        <v>100.206</v>
      </c>
      <c r="DN19" s="9">
        <v>93.96</v>
      </c>
      <c r="DO19" s="9">
        <v>42.465000000000003</v>
      </c>
      <c r="DP19" s="9">
        <v>51.494999999999997</v>
      </c>
      <c r="DQ19" s="9">
        <v>30.065000000000001</v>
      </c>
      <c r="DR19" s="9">
        <v>14.563000000000001</v>
      </c>
      <c r="DS19" s="9">
        <v>15.500999999999999</v>
      </c>
      <c r="DT19" s="9">
        <v>24.27</v>
      </c>
      <c r="DU19" s="9">
        <v>14.811</v>
      </c>
      <c r="DV19" s="9">
        <v>9.4589999999999996</v>
      </c>
      <c r="DW19" s="9">
        <v>91.825999999999993</v>
      </c>
      <c r="DX19" s="9">
        <v>34.524999999999999</v>
      </c>
      <c r="DY19" s="9">
        <v>57.3</v>
      </c>
      <c r="DZ19" s="9">
        <v>201.542</v>
      </c>
      <c r="EA19" s="9">
        <v>97.159000000000006</v>
      </c>
      <c r="EB19" s="9">
        <v>104.383</v>
      </c>
      <c r="EC19" s="9">
        <v>130.12200000000001</v>
      </c>
      <c r="ED19" s="9">
        <v>71.816000000000003</v>
      </c>
      <c r="EE19" s="9">
        <v>58.305999999999997</v>
      </c>
      <c r="EF19" s="9">
        <v>12.95</v>
      </c>
      <c r="EG19" s="9">
        <v>6.1130000000000004</v>
      </c>
      <c r="EH19" s="9">
        <v>6.8369999999999997</v>
      </c>
      <c r="EI19" s="9">
        <v>71.42</v>
      </c>
      <c r="EJ19" s="9">
        <v>25.341999999999999</v>
      </c>
      <c r="EK19" s="9">
        <v>46.076999999999998</v>
      </c>
      <c r="EL19" s="9">
        <v>67.563999999999993</v>
      </c>
      <c r="EM19" s="9">
        <v>35.018999999999998</v>
      </c>
      <c r="EN19" s="9">
        <v>32.545000000000002</v>
      </c>
      <c r="EO19" s="9">
        <v>16.914000000000001</v>
      </c>
      <c r="EP19" s="9">
        <v>9.4359999999999999</v>
      </c>
      <c r="EQ19" s="9">
        <v>7.4779999999999998</v>
      </c>
      <c r="ER19" s="9">
        <v>22.888000000000002</v>
      </c>
      <c r="ES19" s="9">
        <v>11.025</v>
      </c>
      <c r="ET19" s="9">
        <v>11.863</v>
      </c>
      <c r="EU19" s="9">
        <v>4.1239999999999997</v>
      </c>
      <c r="EV19" s="9">
        <v>2.0529999999999999</v>
      </c>
      <c r="EW19" s="9">
        <v>2.0699999999999998</v>
      </c>
      <c r="EX19" s="9">
        <v>44.676000000000002</v>
      </c>
      <c r="EY19" s="9">
        <v>23.992999999999999</v>
      </c>
      <c r="EZ19" s="9">
        <v>20.681999999999999</v>
      </c>
      <c r="FA19" s="9">
        <v>288.13099999999997</v>
      </c>
      <c r="FB19" s="9">
        <v>148.399</v>
      </c>
      <c r="FC19" s="9">
        <v>139.733</v>
      </c>
      <c r="FD19" s="9">
        <v>62.545999999999999</v>
      </c>
      <c r="FE19" s="9">
        <v>30.484000000000002</v>
      </c>
      <c r="FF19" s="9">
        <v>32.061999999999998</v>
      </c>
      <c r="FG19" s="9">
        <v>16.641999999999999</v>
      </c>
      <c r="FH19" s="9">
        <v>7.5339999999999998</v>
      </c>
      <c r="FI19" s="9">
        <v>9.1080000000000005</v>
      </c>
      <c r="FJ19" s="9">
        <v>16.507000000000001</v>
      </c>
      <c r="FK19" s="9">
        <v>7.69</v>
      </c>
      <c r="FL19" s="9">
        <v>8.8170000000000002</v>
      </c>
      <c r="FM19" s="9">
        <v>29.396999999999998</v>
      </c>
      <c r="FN19" s="9">
        <v>15.26</v>
      </c>
      <c r="FO19" s="9">
        <v>14.137</v>
      </c>
      <c r="FP19" s="9">
        <v>225.58500000000001</v>
      </c>
      <c r="FQ19" s="9">
        <v>117.914</v>
      </c>
      <c r="FR19" s="9">
        <v>107.67100000000001</v>
      </c>
      <c r="FS19" s="9">
        <v>95.754000000000005</v>
      </c>
      <c r="FT19" s="9">
        <v>49.133000000000003</v>
      </c>
      <c r="FU19" s="9">
        <v>46.621000000000002</v>
      </c>
      <c r="FV19" s="9">
        <v>29.14</v>
      </c>
      <c r="FW19" s="9">
        <v>15.414</v>
      </c>
      <c r="FX19" s="9">
        <v>13.726000000000001</v>
      </c>
      <c r="FY19" s="9">
        <v>31.395</v>
      </c>
      <c r="FZ19" s="9">
        <v>16.140999999999998</v>
      </c>
      <c r="GA19" s="9">
        <v>15.254</v>
      </c>
      <c r="GB19" s="9">
        <v>35.219000000000001</v>
      </c>
      <c r="GC19" s="9">
        <v>17.577000000000002</v>
      </c>
      <c r="GD19" s="9">
        <v>17.641999999999999</v>
      </c>
      <c r="GE19" s="9">
        <v>129.83199999999999</v>
      </c>
      <c r="GF19" s="9">
        <v>68.781999999999996</v>
      </c>
      <c r="GG19" s="9">
        <v>61.05</v>
      </c>
      <c r="GH19" s="9">
        <v>47.084000000000003</v>
      </c>
      <c r="GI19" s="9">
        <v>25.981000000000002</v>
      </c>
      <c r="GJ19" s="9">
        <v>21.103000000000002</v>
      </c>
      <c r="GK19" s="9">
        <v>82.748000000000005</v>
      </c>
      <c r="GL19" s="9">
        <v>42.801000000000002</v>
      </c>
      <c r="GM19" s="9">
        <v>39.947000000000003</v>
      </c>
      <c r="GN19" s="9">
        <v>47.378999999999998</v>
      </c>
      <c r="GO19" s="9">
        <v>25.233000000000001</v>
      </c>
      <c r="GP19" s="9">
        <v>22.146000000000001</v>
      </c>
      <c r="GQ19" s="9">
        <v>35.369</v>
      </c>
      <c r="GR19" s="9">
        <v>17.568000000000001</v>
      </c>
      <c r="GS19" s="9">
        <v>17.800999999999998</v>
      </c>
      <c r="GT19" s="9">
        <v>29.75</v>
      </c>
      <c r="GU19" s="9">
        <v>14.9</v>
      </c>
      <c r="GV19" s="9">
        <v>14.851000000000001</v>
      </c>
      <c r="GW19" s="9">
        <v>258.38099999999997</v>
      </c>
      <c r="GX19" s="9">
        <v>133.499</v>
      </c>
      <c r="GY19" s="9">
        <v>124.88200000000001</v>
      </c>
      <c r="GZ19" s="9">
        <v>10.324999999999999</v>
      </c>
      <c r="HA19" s="9">
        <v>10.039999999999999</v>
      </c>
      <c r="HB19" s="9">
        <v>10.628</v>
      </c>
      <c r="HC19" s="9">
        <v>477.85500000000002</v>
      </c>
      <c r="HD19" s="9">
        <v>235.95400000000001</v>
      </c>
      <c r="HE19" s="9">
        <v>241.90100000000001</v>
      </c>
      <c r="HF19" s="9">
        <v>87.400999999999996</v>
      </c>
      <c r="HG19" s="9">
        <v>43.094000000000001</v>
      </c>
      <c r="HH19" s="9">
        <v>44.307000000000002</v>
      </c>
      <c r="HI19" s="9">
        <v>60.316000000000003</v>
      </c>
      <c r="HJ19" s="9">
        <v>30.24</v>
      </c>
      <c r="HK19" s="9">
        <v>30.076000000000001</v>
      </c>
      <c r="HL19" s="9">
        <v>39.548999999999999</v>
      </c>
      <c r="HM19" s="9">
        <v>19.056000000000001</v>
      </c>
      <c r="HN19" s="9">
        <v>20.492999999999999</v>
      </c>
      <c r="HO19" s="9">
        <v>20.766999999999999</v>
      </c>
      <c r="HP19" s="9">
        <v>11.183999999999999</v>
      </c>
      <c r="HQ19" s="9">
        <v>9.5830000000000002</v>
      </c>
      <c r="HR19" s="9">
        <v>6.6369999999999996</v>
      </c>
      <c r="HS19" s="9">
        <v>2.7210000000000001</v>
      </c>
      <c r="HT19" s="9">
        <v>3.9159999999999999</v>
      </c>
      <c r="HU19" s="9">
        <v>5.7489999999999997</v>
      </c>
      <c r="HV19" s="9">
        <v>3.476</v>
      </c>
      <c r="HW19" s="9">
        <v>2.2730000000000001</v>
      </c>
      <c r="HX19" s="9">
        <v>21.335999999999999</v>
      </c>
      <c r="HY19" s="9">
        <v>9.3780000000000001</v>
      </c>
      <c r="HZ19" s="9">
        <v>11.958</v>
      </c>
      <c r="IA19" s="9">
        <v>42.499000000000002</v>
      </c>
      <c r="IB19" s="9">
        <v>19.635000000000002</v>
      </c>
      <c r="IC19" s="9">
        <v>22.864999999999998</v>
      </c>
      <c r="ID19" s="9">
        <v>26.091999999999999</v>
      </c>
      <c r="IE19" s="9">
        <v>12.794</v>
      </c>
      <c r="IF19" s="9">
        <v>13.298999999999999</v>
      </c>
      <c r="IG19" s="9">
        <v>2.726</v>
      </c>
      <c r="IH19" s="9">
        <v>0.71099999999999997</v>
      </c>
      <c r="II19" s="9">
        <v>2.016</v>
      </c>
      <c r="IJ19" s="9">
        <v>16.407</v>
      </c>
      <c r="IK19" s="9">
        <v>6.8410000000000002</v>
      </c>
      <c r="IL19" s="9">
        <v>9.5660000000000007</v>
      </c>
      <c r="IM19" s="9">
        <v>14.335000000000001</v>
      </c>
      <c r="IN19" s="9">
        <v>8.1189999999999998</v>
      </c>
      <c r="IO19" s="9">
        <v>6.2169999999999996</v>
      </c>
      <c r="IP19" s="9">
        <v>4.5940000000000003</v>
      </c>
      <c r="IQ19" s="9">
        <v>2.758</v>
      </c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4412</vt:i4>
      </vt:variant>
    </vt:vector>
  </HeadingPairs>
  <TitlesOfParts>
    <vt:vector size="4422" baseType="lpstr">
      <vt:lpstr>Contents</vt:lpstr>
      <vt:lpstr>Table 1.1</vt:lpstr>
      <vt:lpstr>Table 1.2</vt:lpstr>
      <vt:lpstr>Index</vt:lpstr>
      <vt:lpstr>Data1</vt:lpstr>
      <vt:lpstr>Data2</vt:lpstr>
      <vt:lpstr>Data3</vt:lpstr>
      <vt:lpstr>Data4</vt:lpstr>
      <vt:lpstr>Data5</vt:lpstr>
      <vt:lpstr>Data6</vt:lpstr>
      <vt:lpstr>A130126740T</vt:lpstr>
      <vt:lpstr>A130126740T_Data</vt:lpstr>
      <vt:lpstr>A130126740T_Latest</vt:lpstr>
      <vt:lpstr>A130126748K</vt:lpstr>
      <vt:lpstr>A130126748K_Data</vt:lpstr>
      <vt:lpstr>A130126748K_Latest</vt:lpstr>
      <vt:lpstr>A130126756K</vt:lpstr>
      <vt:lpstr>A130126756K_Data</vt:lpstr>
      <vt:lpstr>A130126756K_Latest</vt:lpstr>
      <vt:lpstr>A130126764K</vt:lpstr>
      <vt:lpstr>A130126764K_Data</vt:lpstr>
      <vt:lpstr>A130126764K_Latest</vt:lpstr>
      <vt:lpstr>A130126772K</vt:lpstr>
      <vt:lpstr>A130126772K_Data</vt:lpstr>
      <vt:lpstr>A130126772K_Latest</vt:lpstr>
      <vt:lpstr>A130126780K</vt:lpstr>
      <vt:lpstr>A130126780K_Data</vt:lpstr>
      <vt:lpstr>A130126780K_Latest</vt:lpstr>
      <vt:lpstr>A130126788C</vt:lpstr>
      <vt:lpstr>A130126788C_Data</vt:lpstr>
      <vt:lpstr>A130126788C_Latest</vt:lpstr>
      <vt:lpstr>A130126796C</vt:lpstr>
      <vt:lpstr>A130126796C_Data</vt:lpstr>
      <vt:lpstr>A130126796C_Latest</vt:lpstr>
      <vt:lpstr>A130126804T</vt:lpstr>
      <vt:lpstr>A130126804T_Data</vt:lpstr>
      <vt:lpstr>A130126804T_Latest</vt:lpstr>
      <vt:lpstr>A130126814W</vt:lpstr>
      <vt:lpstr>A130126814W_Data</vt:lpstr>
      <vt:lpstr>A130126814W_Latest</vt:lpstr>
      <vt:lpstr>A130126820T</vt:lpstr>
      <vt:lpstr>A130126820T_Data</vt:lpstr>
      <vt:lpstr>A130126820T_Latest</vt:lpstr>
      <vt:lpstr>A130126828K</vt:lpstr>
      <vt:lpstr>A130126828K_Data</vt:lpstr>
      <vt:lpstr>A130126828K_Latest</vt:lpstr>
      <vt:lpstr>A130126836K</vt:lpstr>
      <vt:lpstr>A130126836K_Data</vt:lpstr>
      <vt:lpstr>A130126836K_Latest</vt:lpstr>
      <vt:lpstr>A130126844K</vt:lpstr>
      <vt:lpstr>A130126844K_Data</vt:lpstr>
      <vt:lpstr>A130126844K_Latest</vt:lpstr>
      <vt:lpstr>A130126852K</vt:lpstr>
      <vt:lpstr>A130126852K_Data</vt:lpstr>
      <vt:lpstr>A130126852K_Latest</vt:lpstr>
      <vt:lpstr>A130126860K</vt:lpstr>
      <vt:lpstr>A130126860K_Data</vt:lpstr>
      <vt:lpstr>A130126860K_Latest</vt:lpstr>
      <vt:lpstr>A130126868C</vt:lpstr>
      <vt:lpstr>A130126868C_Data</vt:lpstr>
      <vt:lpstr>A130126868C_Latest</vt:lpstr>
      <vt:lpstr>A130126876C</vt:lpstr>
      <vt:lpstr>A130126876C_Data</vt:lpstr>
      <vt:lpstr>A130126876C_Latest</vt:lpstr>
      <vt:lpstr>A130126884C</vt:lpstr>
      <vt:lpstr>A130126884C_Data</vt:lpstr>
      <vt:lpstr>A130126884C_Latest</vt:lpstr>
      <vt:lpstr>A130126892C</vt:lpstr>
      <vt:lpstr>A130126892C_Data</vt:lpstr>
      <vt:lpstr>A130126892C_Latest</vt:lpstr>
      <vt:lpstr>A130126900T</vt:lpstr>
      <vt:lpstr>A130126900T_Data</vt:lpstr>
      <vt:lpstr>A130126900T_Latest</vt:lpstr>
      <vt:lpstr>A130126908K</vt:lpstr>
      <vt:lpstr>A130126908K_Data</vt:lpstr>
      <vt:lpstr>A130126908K_Latest</vt:lpstr>
      <vt:lpstr>A130126916K</vt:lpstr>
      <vt:lpstr>A130126916K_Data</vt:lpstr>
      <vt:lpstr>A130126916K_Latest</vt:lpstr>
      <vt:lpstr>A130126924K</vt:lpstr>
      <vt:lpstr>A130126924K_Data</vt:lpstr>
      <vt:lpstr>A130126924K_Latest</vt:lpstr>
      <vt:lpstr>A130126932K</vt:lpstr>
      <vt:lpstr>A130126932K_Data</vt:lpstr>
      <vt:lpstr>A130126932K_Latest</vt:lpstr>
      <vt:lpstr>A130126940K</vt:lpstr>
      <vt:lpstr>A130126940K_Data</vt:lpstr>
      <vt:lpstr>A130126940K_Latest</vt:lpstr>
      <vt:lpstr>A130126948C</vt:lpstr>
      <vt:lpstr>A130126948C_Data</vt:lpstr>
      <vt:lpstr>A130126948C_Latest</vt:lpstr>
      <vt:lpstr>A130126956C</vt:lpstr>
      <vt:lpstr>A130126956C_Data</vt:lpstr>
      <vt:lpstr>A130126956C_Latest</vt:lpstr>
      <vt:lpstr>A130126964C</vt:lpstr>
      <vt:lpstr>A130126964C_Data</vt:lpstr>
      <vt:lpstr>A130126964C_Latest</vt:lpstr>
      <vt:lpstr>A130126972C</vt:lpstr>
      <vt:lpstr>A130126972C_Data</vt:lpstr>
      <vt:lpstr>A130126972C_Latest</vt:lpstr>
      <vt:lpstr>A130126980C</vt:lpstr>
      <vt:lpstr>A130126980C_Data</vt:lpstr>
      <vt:lpstr>A130126980C_Latest</vt:lpstr>
      <vt:lpstr>A130126988W</vt:lpstr>
      <vt:lpstr>A130126988W_Data</vt:lpstr>
      <vt:lpstr>A130126988W_Latest</vt:lpstr>
      <vt:lpstr>A130126996W</vt:lpstr>
      <vt:lpstr>A130126996W_Data</vt:lpstr>
      <vt:lpstr>A130126996W_Latest</vt:lpstr>
      <vt:lpstr>A130127004L</vt:lpstr>
      <vt:lpstr>A130127004L_Data</vt:lpstr>
      <vt:lpstr>A130127004L_Latest</vt:lpstr>
      <vt:lpstr>A130127012L</vt:lpstr>
      <vt:lpstr>A130127012L_Data</vt:lpstr>
      <vt:lpstr>A130127012L_Latest</vt:lpstr>
      <vt:lpstr>A130127020L</vt:lpstr>
      <vt:lpstr>A130127020L_Data</vt:lpstr>
      <vt:lpstr>A130127020L_Latest</vt:lpstr>
      <vt:lpstr>A130127028F</vt:lpstr>
      <vt:lpstr>A130127028F_Data</vt:lpstr>
      <vt:lpstr>A130127028F_Latest</vt:lpstr>
      <vt:lpstr>A130127036F</vt:lpstr>
      <vt:lpstr>A130127036F_Data</vt:lpstr>
      <vt:lpstr>A130127036F_Latest</vt:lpstr>
      <vt:lpstr>A130127044F</vt:lpstr>
      <vt:lpstr>A130127044F_Data</vt:lpstr>
      <vt:lpstr>A130127044F_Latest</vt:lpstr>
      <vt:lpstr>A130127052F</vt:lpstr>
      <vt:lpstr>A130127052F_Data</vt:lpstr>
      <vt:lpstr>A130127052F_Latest</vt:lpstr>
      <vt:lpstr>A130127060F</vt:lpstr>
      <vt:lpstr>A130127060F_Data</vt:lpstr>
      <vt:lpstr>A130127060F_Latest</vt:lpstr>
      <vt:lpstr>A130127068X</vt:lpstr>
      <vt:lpstr>A130127068X_Data</vt:lpstr>
      <vt:lpstr>A130127068X_Latest</vt:lpstr>
      <vt:lpstr>A130127076X</vt:lpstr>
      <vt:lpstr>A130127076X_Data</vt:lpstr>
      <vt:lpstr>A130127076X_Latest</vt:lpstr>
      <vt:lpstr>A130127084X</vt:lpstr>
      <vt:lpstr>A130127084X_Data</vt:lpstr>
      <vt:lpstr>A130127084X_Latest</vt:lpstr>
      <vt:lpstr>A130127094C</vt:lpstr>
      <vt:lpstr>A130127094C_Data</vt:lpstr>
      <vt:lpstr>A130127094C_Latest</vt:lpstr>
      <vt:lpstr>A130127100L</vt:lpstr>
      <vt:lpstr>A130127100L_Data</vt:lpstr>
      <vt:lpstr>A130127100L_Latest</vt:lpstr>
      <vt:lpstr>A130127108F</vt:lpstr>
      <vt:lpstr>A130127108F_Data</vt:lpstr>
      <vt:lpstr>A130127108F_Latest</vt:lpstr>
      <vt:lpstr>A130127116F</vt:lpstr>
      <vt:lpstr>A130127116F_Data</vt:lpstr>
      <vt:lpstr>A130127116F_Latest</vt:lpstr>
      <vt:lpstr>A130127124F</vt:lpstr>
      <vt:lpstr>A130127124F_Data</vt:lpstr>
      <vt:lpstr>A130127124F_Latest</vt:lpstr>
      <vt:lpstr>A130127132F</vt:lpstr>
      <vt:lpstr>A130127132F_Data</vt:lpstr>
      <vt:lpstr>A130127132F_Latest</vt:lpstr>
      <vt:lpstr>A130127140F</vt:lpstr>
      <vt:lpstr>A130127140F_Data</vt:lpstr>
      <vt:lpstr>A130127140F_Latest</vt:lpstr>
      <vt:lpstr>A130127148X</vt:lpstr>
      <vt:lpstr>A130127148X_Data</vt:lpstr>
      <vt:lpstr>A130127148X_Latest</vt:lpstr>
      <vt:lpstr>A130127156X</vt:lpstr>
      <vt:lpstr>A130127156X_Data</vt:lpstr>
      <vt:lpstr>A130127156X_Latest</vt:lpstr>
      <vt:lpstr>A130127164X</vt:lpstr>
      <vt:lpstr>A130127164X_Data</vt:lpstr>
      <vt:lpstr>A130127164X_Latest</vt:lpstr>
      <vt:lpstr>A130127172X</vt:lpstr>
      <vt:lpstr>A130127172X_Data</vt:lpstr>
      <vt:lpstr>A130127172X_Latest</vt:lpstr>
      <vt:lpstr>A130127180X</vt:lpstr>
      <vt:lpstr>A130127180X_Data</vt:lpstr>
      <vt:lpstr>A130127180X_Latest</vt:lpstr>
      <vt:lpstr>A130127188T</vt:lpstr>
      <vt:lpstr>A130127188T_Data</vt:lpstr>
      <vt:lpstr>A130127188T_Latest</vt:lpstr>
      <vt:lpstr>A130127196T</vt:lpstr>
      <vt:lpstr>A130127196T_Data</vt:lpstr>
      <vt:lpstr>A130127196T_Latest</vt:lpstr>
      <vt:lpstr>A130127204F</vt:lpstr>
      <vt:lpstr>A130127204F_Data</vt:lpstr>
      <vt:lpstr>A130127204F_Latest</vt:lpstr>
      <vt:lpstr>A130127212F</vt:lpstr>
      <vt:lpstr>A130127212F_Data</vt:lpstr>
      <vt:lpstr>A130127212F_Latest</vt:lpstr>
      <vt:lpstr>A130127220F</vt:lpstr>
      <vt:lpstr>A130127220F_Data</vt:lpstr>
      <vt:lpstr>A130127220F_Latest</vt:lpstr>
      <vt:lpstr>A130127228X</vt:lpstr>
      <vt:lpstr>A130127228X_Data</vt:lpstr>
      <vt:lpstr>A130127228X_Latest</vt:lpstr>
      <vt:lpstr>A130127236X</vt:lpstr>
      <vt:lpstr>A130127236X_Data</vt:lpstr>
      <vt:lpstr>A130127236X_Latest</vt:lpstr>
      <vt:lpstr>A130127244X</vt:lpstr>
      <vt:lpstr>A130127244X_Data</vt:lpstr>
      <vt:lpstr>A130127244X_Latest</vt:lpstr>
      <vt:lpstr>A130127252X</vt:lpstr>
      <vt:lpstr>A130127252X_Data</vt:lpstr>
      <vt:lpstr>A130127252X_Latest</vt:lpstr>
      <vt:lpstr>A130127260X</vt:lpstr>
      <vt:lpstr>A130127260X_Data</vt:lpstr>
      <vt:lpstr>A130127260X_Latest</vt:lpstr>
      <vt:lpstr>A130127268T</vt:lpstr>
      <vt:lpstr>A130127268T_Data</vt:lpstr>
      <vt:lpstr>A130127268T_Latest</vt:lpstr>
      <vt:lpstr>A130127276T</vt:lpstr>
      <vt:lpstr>A130127276T_Data</vt:lpstr>
      <vt:lpstr>A130127276T_Latest</vt:lpstr>
      <vt:lpstr>A130127284T</vt:lpstr>
      <vt:lpstr>A130127284T_Data</vt:lpstr>
      <vt:lpstr>A130127284T_Latest</vt:lpstr>
      <vt:lpstr>A130127292T</vt:lpstr>
      <vt:lpstr>A130127292T_Data</vt:lpstr>
      <vt:lpstr>A130127292T_Latest</vt:lpstr>
      <vt:lpstr>A130127300F</vt:lpstr>
      <vt:lpstr>A130127300F_Data</vt:lpstr>
      <vt:lpstr>A130127300F_Latest</vt:lpstr>
      <vt:lpstr>A130127308X</vt:lpstr>
      <vt:lpstr>A130127308X_Data</vt:lpstr>
      <vt:lpstr>A130127308X_Latest</vt:lpstr>
      <vt:lpstr>A130127316X</vt:lpstr>
      <vt:lpstr>A130127316X_Data</vt:lpstr>
      <vt:lpstr>A130127316X_Latest</vt:lpstr>
      <vt:lpstr>A130127324X</vt:lpstr>
      <vt:lpstr>A130127324X_Data</vt:lpstr>
      <vt:lpstr>A130127324X_Latest</vt:lpstr>
      <vt:lpstr>A130127332X</vt:lpstr>
      <vt:lpstr>A130127332X_Data</vt:lpstr>
      <vt:lpstr>A130127332X_Latest</vt:lpstr>
      <vt:lpstr>A130127340X</vt:lpstr>
      <vt:lpstr>A130127340X_Data</vt:lpstr>
      <vt:lpstr>A130127340X_Latest</vt:lpstr>
      <vt:lpstr>A130127348T</vt:lpstr>
      <vt:lpstr>A130127348T_Data</vt:lpstr>
      <vt:lpstr>A130127348T_Latest</vt:lpstr>
      <vt:lpstr>A130127356T</vt:lpstr>
      <vt:lpstr>A130127356T_Data</vt:lpstr>
      <vt:lpstr>A130127356T_Latest</vt:lpstr>
      <vt:lpstr>A130127364T</vt:lpstr>
      <vt:lpstr>A130127364T_Data</vt:lpstr>
      <vt:lpstr>A130127364T_Latest</vt:lpstr>
      <vt:lpstr>A130127374W</vt:lpstr>
      <vt:lpstr>A130127374W_Data</vt:lpstr>
      <vt:lpstr>A130127374W_Latest</vt:lpstr>
      <vt:lpstr>A130127380T</vt:lpstr>
      <vt:lpstr>A130127380T_Data</vt:lpstr>
      <vt:lpstr>A130127380T_Latest</vt:lpstr>
      <vt:lpstr>A130127388K</vt:lpstr>
      <vt:lpstr>A130127388K_Data</vt:lpstr>
      <vt:lpstr>A130127388K_Latest</vt:lpstr>
      <vt:lpstr>A130127396K</vt:lpstr>
      <vt:lpstr>A130127396K_Data</vt:lpstr>
      <vt:lpstr>A130127396K_Latest</vt:lpstr>
      <vt:lpstr>A130127404X</vt:lpstr>
      <vt:lpstr>A130127404X_Data</vt:lpstr>
      <vt:lpstr>A130127404X_Latest</vt:lpstr>
      <vt:lpstr>A130127412X</vt:lpstr>
      <vt:lpstr>A130127412X_Data</vt:lpstr>
      <vt:lpstr>A130127412X_Latest</vt:lpstr>
      <vt:lpstr>A130127420X</vt:lpstr>
      <vt:lpstr>A130127420X_Data</vt:lpstr>
      <vt:lpstr>A130127420X_Latest</vt:lpstr>
      <vt:lpstr>A130127428T</vt:lpstr>
      <vt:lpstr>A130127428T_Data</vt:lpstr>
      <vt:lpstr>A130127428T_Latest</vt:lpstr>
      <vt:lpstr>A130127436T</vt:lpstr>
      <vt:lpstr>A130127436T_Data</vt:lpstr>
      <vt:lpstr>A130127436T_Latest</vt:lpstr>
      <vt:lpstr>A130127444T</vt:lpstr>
      <vt:lpstr>A130127444T_Data</vt:lpstr>
      <vt:lpstr>A130127444T_Latest</vt:lpstr>
      <vt:lpstr>A130127452T</vt:lpstr>
      <vt:lpstr>A130127452T_Data</vt:lpstr>
      <vt:lpstr>A130127452T_Latest</vt:lpstr>
      <vt:lpstr>A130127460T</vt:lpstr>
      <vt:lpstr>A130127460T_Data</vt:lpstr>
      <vt:lpstr>A130127460T_Latest</vt:lpstr>
      <vt:lpstr>A130127468K</vt:lpstr>
      <vt:lpstr>A130127468K_Data</vt:lpstr>
      <vt:lpstr>A130127468K_Latest</vt:lpstr>
      <vt:lpstr>A130127476K</vt:lpstr>
      <vt:lpstr>A130127476K_Data</vt:lpstr>
      <vt:lpstr>A130127476K_Latest</vt:lpstr>
      <vt:lpstr>A130127484K</vt:lpstr>
      <vt:lpstr>A130127484K_Data</vt:lpstr>
      <vt:lpstr>A130127484K_Latest</vt:lpstr>
      <vt:lpstr>A130127492K</vt:lpstr>
      <vt:lpstr>A130127492K_Data</vt:lpstr>
      <vt:lpstr>A130127492K_Latest</vt:lpstr>
      <vt:lpstr>A130127500X</vt:lpstr>
      <vt:lpstr>A130127500X_Data</vt:lpstr>
      <vt:lpstr>A130127500X_Latest</vt:lpstr>
      <vt:lpstr>A130127508T</vt:lpstr>
      <vt:lpstr>A130127508T_Data</vt:lpstr>
      <vt:lpstr>A130127508T_Latest</vt:lpstr>
      <vt:lpstr>A130127516T</vt:lpstr>
      <vt:lpstr>A130127516T_Data</vt:lpstr>
      <vt:lpstr>A130127516T_Latest</vt:lpstr>
      <vt:lpstr>A130127524T</vt:lpstr>
      <vt:lpstr>A130127524T_Data</vt:lpstr>
      <vt:lpstr>A130127524T_Latest</vt:lpstr>
      <vt:lpstr>A130127532T</vt:lpstr>
      <vt:lpstr>A130127532T_Data</vt:lpstr>
      <vt:lpstr>A130127532T_Latest</vt:lpstr>
      <vt:lpstr>A130127540T</vt:lpstr>
      <vt:lpstr>A130127540T_Data</vt:lpstr>
      <vt:lpstr>A130127540T_Latest</vt:lpstr>
      <vt:lpstr>A130127548K</vt:lpstr>
      <vt:lpstr>A130127548K_Data</vt:lpstr>
      <vt:lpstr>A130127548K_Latest</vt:lpstr>
      <vt:lpstr>A130127556K</vt:lpstr>
      <vt:lpstr>A130127556K_Data</vt:lpstr>
      <vt:lpstr>A130127556K_Latest</vt:lpstr>
      <vt:lpstr>A130127564K</vt:lpstr>
      <vt:lpstr>A130127564K_Data</vt:lpstr>
      <vt:lpstr>A130127564K_Latest</vt:lpstr>
      <vt:lpstr>A130127572K</vt:lpstr>
      <vt:lpstr>A130127572K_Data</vt:lpstr>
      <vt:lpstr>A130127572K_Latest</vt:lpstr>
      <vt:lpstr>A130127580K</vt:lpstr>
      <vt:lpstr>A130127580K_Data</vt:lpstr>
      <vt:lpstr>A130127580K_Latest</vt:lpstr>
      <vt:lpstr>A130127588C</vt:lpstr>
      <vt:lpstr>A130127588C_Data</vt:lpstr>
      <vt:lpstr>A130127588C_Latest</vt:lpstr>
      <vt:lpstr>A130127596C</vt:lpstr>
      <vt:lpstr>A130127596C_Data</vt:lpstr>
      <vt:lpstr>A130127596C_Latest</vt:lpstr>
      <vt:lpstr>A130127604T</vt:lpstr>
      <vt:lpstr>A130127604T_Data</vt:lpstr>
      <vt:lpstr>A130127604T_Latest</vt:lpstr>
      <vt:lpstr>A130127612T</vt:lpstr>
      <vt:lpstr>A130127612T_Data</vt:lpstr>
      <vt:lpstr>A130127612T_Latest</vt:lpstr>
      <vt:lpstr>A130127620T</vt:lpstr>
      <vt:lpstr>A130127620T_Data</vt:lpstr>
      <vt:lpstr>A130127620T_Latest</vt:lpstr>
      <vt:lpstr>A130127628K</vt:lpstr>
      <vt:lpstr>A130127628K_Data</vt:lpstr>
      <vt:lpstr>A130127628K_Latest</vt:lpstr>
      <vt:lpstr>A130127636K</vt:lpstr>
      <vt:lpstr>A130127636K_Data</vt:lpstr>
      <vt:lpstr>A130127636K_Latest</vt:lpstr>
      <vt:lpstr>A130127644K</vt:lpstr>
      <vt:lpstr>A130127644K_Data</vt:lpstr>
      <vt:lpstr>A130127644K_Latest</vt:lpstr>
      <vt:lpstr>A130127654R</vt:lpstr>
      <vt:lpstr>A130127654R_Data</vt:lpstr>
      <vt:lpstr>A130127654R_Latest</vt:lpstr>
      <vt:lpstr>A130127660K</vt:lpstr>
      <vt:lpstr>A130127660K_Data</vt:lpstr>
      <vt:lpstr>A130127660K_Latest</vt:lpstr>
      <vt:lpstr>A130127668C</vt:lpstr>
      <vt:lpstr>A130127668C_Data</vt:lpstr>
      <vt:lpstr>A130127668C_Latest</vt:lpstr>
      <vt:lpstr>A130127676C</vt:lpstr>
      <vt:lpstr>A130127676C_Data</vt:lpstr>
      <vt:lpstr>A130127676C_Latest</vt:lpstr>
      <vt:lpstr>A130127684C</vt:lpstr>
      <vt:lpstr>A130127684C_Data</vt:lpstr>
      <vt:lpstr>A130127684C_Latest</vt:lpstr>
      <vt:lpstr>A130127692C</vt:lpstr>
      <vt:lpstr>A130127692C_Data</vt:lpstr>
      <vt:lpstr>A130127692C_Latest</vt:lpstr>
      <vt:lpstr>A130127700T</vt:lpstr>
      <vt:lpstr>A130127700T_Data</vt:lpstr>
      <vt:lpstr>A130127700T_Latest</vt:lpstr>
      <vt:lpstr>A130127708K</vt:lpstr>
      <vt:lpstr>A130127708K_Data</vt:lpstr>
      <vt:lpstr>A130127708K_Latest</vt:lpstr>
      <vt:lpstr>A130127716K</vt:lpstr>
      <vt:lpstr>A130127716K_Data</vt:lpstr>
      <vt:lpstr>A130127716K_Latest</vt:lpstr>
      <vt:lpstr>A130127724K</vt:lpstr>
      <vt:lpstr>A130127724K_Data</vt:lpstr>
      <vt:lpstr>A130127724K_Latest</vt:lpstr>
      <vt:lpstr>A130127732K</vt:lpstr>
      <vt:lpstr>A130127732K_Data</vt:lpstr>
      <vt:lpstr>A130127732K_Latest</vt:lpstr>
      <vt:lpstr>A130127740K</vt:lpstr>
      <vt:lpstr>A130127740K_Data</vt:lpstr>
      <vt:lpstr>A130127740K_Latest</vt:lpstr>
      <vt:lpstr>A130127748C</vt:lpstr>
      <vt:lpstr>A130127748C_Data</vt:lpstr>
      <vt:lpstr>A130127748C_Latest</vt:lpstr>
      <vt:lpstr>A130127756C</vt:lpstr>
      <vt:lpstr>A130127756C_Data</vt:lpstr>
      <vt:lpstr>A130127756C_Latest</vt:lpstr>
      <vt:lpstr>A130127764C</vt:lpstr>
      <vt:lpstr>A130127764C_Data</vt:lpstr>
      <vt:lpstr>A130127764C_Latest</vt:lpstr>
      <vt:lpstr>A130127772C</vt:lpstr>
      <vt:lpstr>A130127772C_Data</vt:lpstr>
      <vt:lpstr>A130127772C_Latest</vt:lpstr>
      <vt:lpstr>A130127780C</vt:lpstr>
      <vt:lpstr>A130127780C_Data</vt:lpstr>
      <vt:lpstr>A130127780C_Latest</vt:lpstr>
      <vt:lpstr>A130127788W</vt:lpstr>
      <vt:lpstr>A130127788W_Data</vt:lpstr>
      <vt:lpstr>A130127788W_Latest</vt:lpstr>
      <vt:lpstr>A130127796W</vt:lpstr>
      <vt:lpstr>A130127796W_Data</vt:lpstr>
      <vt:lpstr>A130127796W_Latest</vt:lpstr>
      <vt:lpstr>A130127804K</vt:lpstr>
      <vt:lpstr>A130127804K_Data</vt:lpstr>
      <vt:lpstr>A130127804K_Latest</vt:lpstr>
      <vt:lpstr>A130127812K</vt:lpstr>
      <vt:lpstr>A130127812K_Data</vt:lpstr>
      <vt:lpstr>A130127812K_Latest</vt:lpstr>
      <vt:lpstr>A130127820K</vt:lpstr>
      <vt:lpstr>A130127820K_Data</vt:lpstr>
      <vt:lpstr>A130127820K_Latest</vt:lpstr>
      <vt:lpstr>A130127828C</vt:lpstr>
      <vt:lpstr>A130127828C_Data</vt:lpstr>
      <vt:lpstr>A130127828C_Latest</vt:lpstr>
      <vt:lpstr>A130127836C</vt:lpstr>
      <vt:lpstr>A130127836C_Data</vt:lpstr>
      <vt:lpstr>A130127836C_Latest</vt:lpstr>
      <vt:lpstr>A130127844C</vt:lpstr>
      <vt:lpstr>A130127844C_Data</vt:lpstr>
      <vt:lpstr>A130127844C_Latest</vt:lpstr>
      <vt:lpstr>A130127852C</vt:lpstr>
      <vt:lpstr>A130127852C_Data</vt:lpstr>
      <vt:lpstr>A130127852C_Latest</vt:lpstr>
      <vt:lpstr>A130127860C</vt:lpstr>
      <vt:lpstr>A130127860C_Data</vt:lpstr>
      <vt:lpstr>A130127860C_Latest</vt:lpstr>
      <vt:lpstr>A130127868W</vt:lpstr>
      <vt:lpstr>A130127868W_Data</vt:lpstr>
      <vt:lpstr>A130127868W_Latest</vt:lpstr>
      <vt:lpstr>A130127876W</vt:lpstr>
      <vt:lpstr>A130127876W_Data</vt:lpstr>
      <vt:lpstr>A130127876W_Latest</vt:lpstr>
      <vt:lpstr>A130127884W</vt:lpstr>
      <vt:lpstr>A130127884W_Data</vt:lpstr>
      <vt:lpstr>A130127884W_Latest</vt:lpstr>
      <vt:lpstr>A130127892W</vt:lpstr>
      <vt:lpstr>A130127892W_Data</vt:lpstr>
      <vt:lpstr>A130127892W_Latest</vt:lpstr>
      <vt:lpstr>A130127900K</vt:lpstr>
      <vt:lpstr>A130127900K_Data</vt:lpstr>
      <vt:lpstr>A130127900K_Latest</vt:lpstr>
      <vt:lpstr>A130127908C</vt:lpstr>
      <vt:lpstr>A130127908C_Data</vt:lpstr>
      <vt:lpstr>A130127908C_Latest</vt:lpstr>
      <vt:lpstr>A130127916C</vt:lpstr>
      <vt:lpstr>A130127916C_Data</vt:lpstr>
      <vt:lpstr>A130127916C_Latest</vt:lpstr>
      <vt:lpstr>A130127924C</vt:lpstr>
      <vt:lpstr>A130127924C_Data</vt:lpstr>
      <vt:lpstr>A130127924C_Latest</vt:lpstr>
      <vt:lpstr>A130127934J</vt:lpstr>
      <vt:lpstr>A130127934J_Data</vt:lpstr>
      <vt:lpstr>A130127934J_Latest</vt:lpstr>
      <vt:lpstr>A130127940C</vt:lpstr>
      <vt:lpstr>A130127940C_Data</vt:lpstr>
      <vt:lpstr>A130127940C_Latest</vt:lpstr>
      <vt:lpstr>A130127948W</vt:lpstr>
      <vt:lpstr>A130127948W_Data</vt:lpstr>
      <vt:lpstr>A130127948W_Latest</vt:lpstr>
      <vt:lpstr>A130127956W</vt:lpstr>
      <vt:lpstr>A130127956W_Data</vt:lpstr>
      <vt:lpstr>A130127956W_Latest</vt:lpstr>
      <vt:lpstr>A130127964W</vt:lpstr>
      <vt:lpstr>A130127964W_Data</vt:lpstr>
      <vt:lpstr>A130127964W_Latest</vt:lpstr>
      <vt:lpstr>A130127972W</vt:lpstr>
      <vt:lpstr>A130127972W_Data</vt:lpstr>
      <vt:lpstr>A130127972W_Latest</vt:lpstr>
      <vt:lpstr>A130127980W</vt:lpstr>
      <vt:lpstr>A130127980W_Data</vt:lpstr>
      <vt:lpstr>A130127980W_Latest</vt:lpstr>
      <vt:lpstr>A130127988R</vt:lpstr>
      <vt:lpstr>A130127988R_Data</vt:lpstr>
      <vt:lpstr>A130127988R_Latest</vt:lpstr>
      <vt:lpstr>A130127996R</vt:lpstr>
      <vt:lpstr>A130127996R_Data</vt:lpstr>
      <vt:lpstr>A130127996R_Latest</vt:lpstr>
      <vt:lpstr>A130128004F</vt:lpstr>
      <vt:lpstr>A130128004F_Data</vt:lpstr>
      <vt:lpstr>A130128004F_Latest</vt:lpstr>
      <vt:lpstr>A130128012F</vt:lpstr>
      <vt:lpstr>A130128012F_Data</vt:lpstr>
      <vt:lpstr>A130128012F_Latest</vt:lpstr>
      <vt:lpstr>A130128020F</vt:lpstr>
      <vt:lpstr>A130128020F_Data</vt:lpstr>
      <vt:lpstr>A130128020F_Latest</vt:lpstr>
      <vt:lpstr>A130128028X</vt:lpstr>
      <vt:lpstr>A130128028X_Data</vt:lpstr>
      <vt:lpstr>A130128028X_Latest</vt:lpstr>
      <vt:lpstr>A130128036X</vt:lpstr>
      <vt:lpstr>A130128036X_Data</vt:lpstr>
      <vt:lpstr>A130128036X_Latest</vt:lpstr>
      <vt:lpstr>A130128044X</vt:lpstr>
      <vt:lpstr>A130128044X_Data</vt:lpstr>
      <vt:lpstr>A130128044X_Latest</vt:lpstr>
      <vt:lpstr>A130128052X</vt:lpstr>
      <vt:lpstr>A130128052X_Data</vt:lpstr>
      <vt:lpstr>A130128052X_Latest</vt:lpstr>
      <vt:lpstr>A130128060X</vt:lpstr>
      <vt:lpstr>A130128060X_Data</vt:lpstr>
      <vt:lpstr>A130128060X_Latest</vt:lpstr>
      <vt:lpstr>A130128068T</vt:lpstr>
      <vt:lpstr>A130128068T_Data</vt:lpstr>
      <vt:lpstr>A130128068T_Latest</vt:lpstr>
      <vt:lpstr>A130128076T</vt:lpstr>
      <vt:lpstr>A130128076T_Data</vt:lpstr>
      <vt:lpstr>A130128076T_Latest</vt:lpstr>
      <vt:lpstr>A130128084T</vt:lpstr>
      <vt:lpstr>A130128084T_Data</vt:lpstr>
      <vt:lpstr>A130128084T_Latest</vt:lpstr>
      <vt:lpstr>A130128092T</vt:lpstr>
      <vt:lpstr>A130128092T_Data</vt:lpstr>
      <vt:lpstr>A130128092T_Latest</vt:lpstr>
      <vt:lpstr>A130128100F</vt:lpstr>
      <vt:lpstr>A130128100F_Data</vt:lpstr>
      <vt:lpstr>A130128100F_Latest</vt:lpstr>
      <vt:lpstr>A130128108X</vt:lpstr>
      <vt:lpstr>A130128108X_Data</vt:lpstr>
      <vt:lpstr>A130128108X_Latest</vt:lpstr>
      <vt:lpstr>A130128116X</vt:lpstr>
      <vt:lpstr>A130128116X_Data</vt:lpstr>
      <vt:lpstr>A130128116X_Latest</vt:lpstr>
      <vt:lpstr>A130128124X</vt:lpstr>
      <vt:lpstr>A130128124X_Data</vt:lpstr>
      <vt:lpstr>A130128124X_Latest</vt:lpstr>
      <vt:lpstr>A130128132X</vt:lpstr>
      <vt:lpstr>A130128132X_Data</vt:lpstr>
      <vt:lpstr>A130128132X_Latest</vt:lpstr>
      <vt:lpstr>A130128140X</vt:lpstr>
      <vt:lpstr>A130128140X_Data</vt:lpstr>
      <vt:lpstr>A130128140X_Latest</vt:lpstr>
      <vt:lpstr>A130128148T</vt:lpstr>
      <vt:lpstr>A130128148T_Data</vt:lpstr>
      <vt:lpstr>A130128148T_Latest</vt:lpstr>
      <vt:lpstr>A130128156T</vt:lpstr>
      <vt:lpstr>A130128156T_Data</vt:lpstr>
      <vt:lpstr>A130128156T_Latest</vt:lpstr>
      <vt:lpstr>A130128164T</vt:lpstr>
      <vt:lpstr>A130128164T_Data</vt:lpstr>
      <vt:lpstr>A130128164T_Latest</vt:lpstr>
      <vt:lpstr>A130128172T</vt:lpstr>
      <vt:lpstr>A130128172T_Data</vt:lpstr>
      <vt:lpstr>A130128172T_Latest</vt:lpstr>
      <vt:lpstr>A130128180T</vt:lpstr>
      <vt:lpstr>A130128180T_Data</vt:lpstr>
      <vt:lpstr>A130128180T_Latest</vt:lpstr>
      <vt:lpstr>A130128188K</vt:lpstr>
      <vt:lpstr>A130128188K_Data</vt:lpstr>
      <vt:lpstr>A130128188K_Latest</vt:lpstr>
      <vt:lpstr>A130128196K</vt:lpstr>
      <vt:lpstr>A130128196K_Data</vt:lpstr>
      <vt:lpstr>A130128196K_Latest</vt:lpstr>
      <vt:lpstr>A130128204X</vt:lpstr>
      <vt:lpstr>A130128204X_Data</vt:lpstr>
      <vt:lpstr>A130128204X_Latest</vt:lpstr>
      <vt:lpstr>A130128214C</vt:lpstr>
      <vt:lpstr>A130128214C_Data</vt:lpstr>
      <vt:lpstr>A130128214C_Latest</vt:lpstr>
      <vt:lpstr>A130128220X</vt:lpstr>
      <vt:lpstr>A130128220X_Data</vt:lpstr>
      <vt:lpstr>A130128220X_Latest</vt:lpstr>
      <vt:lpstr>A130128228T</vt:lpstr>
      <vt:lpstr>A130128228T_Data</vt:lpstr>
      <vt:lpstr>A130128228T_Latest</vt:lpstr>
      <vt:lpstr>A130128236T</vt:lpstr>
      <vt:lpstr>A130128236T_Data</vt:lpstr>
      <vt:lpstr>A130128236T_Latest</vt:lpstr>
      <vt:lpstr>A130128244T</vt:lpstr>
      <vt:lpstr>A130128244T_Data</vt:lpstr>
      <vt:lpstr>A130128244T_Latest</vt:lpstr>
      <vt:lpstr>A130128252T</vt:lpstr>
      <vt:lpstr>A130128252T_Data</vt:lpstr>
      <vt:lpstr>A130128252T_Latest</vt:lpstr>
      <vt:lpstr>A130128260T</vt:lpstr>
      <vt:lpstr>A130128260T_Data</vt:lpstr>
      <vt:lpstr>A130128260T_Latest</vt:lpstr>
      <vt:lpstr>A130128268K</vt:lpstr>
      <vt:lpstr>A130128268K_Data</vt:lpstr>
      <vt:lpstr>A130128268K_Latest</vt:lpstr>
      <vt:lpstr>A130128276K</vt:lpstr>
      <vt:lpstr>A130128276K_Data</vt:lpstr>
      <vt:lpstr>A130128276K_Latest</vt:lpstr>
      <vt:lpstr>A130128284K</vt:lpstr>
      <vt:lpstr>A130128284K_Data</vt:lpstr>
      <vt:lpstr>A130128284K_Latest</vt:lpstr>
      <vt:lpstr>A130128292K</vt:lpstr>
      <vt:lpstr>A130128292K_Data</vt:lpstr>
      <vt:lpstr>A130128292K_Latest</vt:lpstr>
      <vt:lpstr>A130128300X</vt:lpstr>
      <vt:lpstr>A130128300X_Data</vt:lpstr>
      <vt:lpstr>A130128300X_Latest</vt:lpstr>
      <vt:lpstr>A130128308T</vt:lpstr>
      <vt:lpstr>A130128308T_Data</vt:lpstr>
      <vt:lpstr>A130128308T_Latest</vt:lpstr>
      <vt:lpstr>A130128316T</vt:lpstr>
      <vt:lpstr>A130128316T_Data</vt:lpstr>
      <vt:lpstr>A130128316T_Latest</vt:lpstr>
      <vt:lpstr>A130128324T</vt:lpstr>
      <vt:lpstr>A130128324T_Data</vt:lpstr>
      <vt:lpstr>A130128324T_Latest</vt:lpstr>
      <vt:lpstr>A130128332T</vt:lpstr>
      <vt:lpstr>A130128332T_Data</vt:lpstr>
      <vt:lpstr>A130128332T_Latest</vt:lpstr>
      <vt:lpstr>A130128340T</vt:lpstr>
      <vt:lpstr>A130128340T_Data</vt:lpstr>
      <vt:lpstr>A130128340T_Latest</vt:lpstr>
      <vt:lpstr>A130128348K</vt:lpstr>
      <vt:lpstr>A130128348K_Data</vt:lpstr>
      <vt:lpstr>A130128348K_Latest</vt:lpstr>
      <vt:lpstr>A130128356K</vt:lpstr>
      <vt:lpstr>A130128356K_Data</vt:lpstr>
      <vt:lpstr>A130128356K_Latest</vt:lpstr>
      <vt:lpstr>A130128364K</vt:lpstr>
      <vt:lpstr>A130128364K_Data</vt:lpstr>
      <vt:lpstr>A130128364K_Latest</vt:lpstr>
      <vt:lpstr>A130128372K</vt:lpstr>
      <vt:lpstr>A130128372K_Data</vt:lpstr>
      <vt:lpstr>A130128372K_Latest</vt:lpstr>
      <vt:lpstr>A130128380K</vt:lpstr>
      <vt:lpstr>A130128380K_Data</vt:lpstr>
      <vt:lpstr>A130128380K_Latest</vt:lpstr>
      <vt:lpstr>A130128388C</vt:lpstr>
      <vt:lpstr>A130128388C_Data</vt:lpstr>
      <vt:lpstr>A130128388C_Latest</vt:lpstr>
      <vt:lpstr>A130128396C</vt:lpstr>
      <vt:lpstr>A130128396C_Data</vt:lpstr>
      <vt:lpstr>A130128396C_Latest</vt:lpstr>
      <vt:lpstr>A130128404T</vt:lpstr>
      <vt:lpstr>A130128404T_Data</vt:lpstr>
      <vt:lpstr>A130128404T_Latest</vt:lpstr>
      <vt:lpstr>A130128412T</vt:lpstr>
      <vt:lpstr>A130128412T_Data</vt:lpstr>
      <vt:lpstr>A130128412T_Latest</vt:lpstr>
      <vt:lpstr>A130128420T</vt:lpstr>
      <vt:lpstr>A130128420T_Data</vt:lpstr>
      <vt:lpstr>A130128420T_Latest</vt:lpstr>
      <vt:lpstr>A130128428K</vt:lpstr>
      <vt:lpstr>A130128428K_Data</vt:lpstr>
      <vt:lpstr>A130128428K_Latest</vt:lpstr>
      <vt:lpstr>A130128436K</vt:lpstr>
      <vt:lpstr>A130128436K_Data</vt:lpstr>
      <vt:lpstr>A130128436K_Latest</vt:lpstr>
      <vt:lpstr>A130128444K</vt:lpstr>
      <vt:lpstr>A130128444K_Data</vt:lpstr>
      <vt:lpstr>A130128444K_Latest</vt:lpstr>
      <vt:lpstr>A130128452K</vt:lpstr>
      <vt:lpstr>A130128452K_Data</vt:lpstr>
      <vt:lpstr>A130128452K_Latest</vt:lpstr>
      <vt:lpstr>A130128460K</vt:lpstr>
      <vt:lpstr>A130128460K_Data</vt:lpstr>
      <vt:lpstr>A130128460K_Latest</vt:lpstr>
      <vt:lpstr>A130128468C</vt:lpstr>
      <vt:lpstr>A130128468C_Data</vt:lpstr>
      <vt:lpstr>A130128468C_Latest</vt:lpstr>
      <vt:lpstr>A130128476C</vt:lpstr>
      <vt:lpstr>A130128476C_Data</vt:lpstr>
      <vt:lpstr>A130128476C_Latest</vt:lpstr>
      <vt:lpstr>A130128484C</vt:lpstr>
      <vt:lpstr>A130128484C_Data</vt:lpstr>
      <vt:lpstr>A130128484C_Latest</vt:lpstr>
      <vt:lpstr>A130128494J</vt:lpstr>
      <vt:lpstr>A130128494J_Data</vt:lpstr>
      <vt:lpstr>A130128494J_Latest</vt:lpstr>
      <vt:lpstr>A130128500T</vt:lpstr>
      <vt:lpstr>A130128500T_Data</vt:lpstr>
      <vt:lpstr>A130128500T_Latest</vt:lpstr>
      <vt:lpstr>A130128508K</vt:lpstr>
      <vt:lpstr>A130128508K_Data</vt:lpstr>
      <vt:lpstr>A130128508K_Latest</vt:lpstr>
      <vt:lpstr>A130128516K</vt:lpstr>
      <vt:lpstr>A130128516K_Data</vt:lpstr>
      <vt:lpstr>A130128516K_Latest</vt:lpstr>
      <vt:lpstr>A130128524K</vt:lpstr>
      <vt:lpstr>A130128524K_Data</vt:lpstr>
      <vt:lpstr>A130128524K_Latest</vt:lpstr>
      <vt:lpstr>A130128532K</vt:lpstr>
      <vt:lpstr>A130128532K_Data</vt:lpstr>
      <vt:lpstr>A130128532K_Latest</vt:lpstr>
      <vt:lpstr>A130128540K</vt:lpstr>
      <vt:lpstr>A130128540K_Data</vt:lpstr>
      <vt:lpstr>A130128540K_Latest</vt:lpstr>
      <vt:lpstr>A130128548C</vt:lpstr>
      <vt:lpstr>A130128548C_Data</vt:lpstr>
      <vt:lpstr>A130128548C_Latest</vt:lpstr>
      <vt:lpstr>A130128556C</vt:lpstr>
      <vt:lpstr>A130128556C_Data</vt:lpstr>
      <vt:lpstr>A130128556C_Latest</vt:lpstr>
      <vt:lpstr>A130128564C</vt:lpstr>
      <vt:lpstr>A130128564C_Data</vt:lpstr>
      <vt:lpstr>A130128564C_Latest</vt:lpstr>
      <vt:lpstr>A130128572C</vt:lpstr>
      <vt:lpstr>A130128572C_Data</vt:lpstr>
      <vt:lpstr>A130128572C_Latest</vt:lpstr>
      <vt:lpstr>A130128580C</vt:lpstr>
      <vt:lpstr>A130128580C_Data</vt:lpstr>
      <vt:lpstr>A130128580C_Latest</vt:lpstr>
      <vt:lpstr>A130128588W</vt:lpstr>
      <vt:lpstr>A130128588W_Data</vt:lpstr>
      <vt:lpstr>A130128588W_Latest</vt:lpstr>
      <vt:lpstr>A130128596W</vt:lpstr>
      <vt:lpstr>A130128596W_Data</vt:lpstr>
      <vt:lpstr>A130128596W_Latest</vt:lpstr>
      <vt:lpstr>A130128604K</vt:lpstr>
      <vt:lpstr>A130128604K_Data</vt:lpstr>
      <vt:lpstr>A130128604K_Latest</vt:lpstr>
      <vt:lpstr>A130128612K</vt:lpstr>
      <vt:lpstr>A130128612K_Data</vt:lpstr>
      <vt:lpstr>A130128612K_Latest</vt:lpstr>
      <vt:lpstr>A130128620K</vt:lpstr>
      <vt:lpstr>A130128620K_Data</vt:lpstr>
      <vt:lpstr>A130128620K_Latest</vt:lpstr>
      <vt:lpstr>A130128628C</vt:lpstr>
      <vt:lpstr>A130128628C_Data</vt:lpstr>
      <vt:lpstr>A130128628C_Latest</vt:lpstr>
      <vt:lpstr>A130128636C</vt:lpstr>
      <vt:lpstr>A130128636C_Data</vt:lpstr>
      <vt:lpstr>A130128636C_Latest</vt:lpstr>
      <vt:lpstr>A130128644C</vt:lpstr>
      <vt:lpstr>A130128644C_Data</vt:lpstr>
      <vt:lpstr>A130128644C_Latest</vt:lpstr>
      <vt:lpstr>A130128652C</vt:lpstr>
      <vt:lpstr>A130128652C_Data</vt:lpstr>
      <vt:lpstr>A130128652C_Latest</vt:lpstr>
      <vt:lpstr>A130128660C</vt:lpstr>
      <vt:lpstr>A130128660C_Data</vt:lpstr>
      <vt:lpstr>A130128660C_Latest</vt:lpstr>
      <vt:lpstr>A130128668W</vt:lpstr>
      <vt:lpstr>A130128668W_Data</vt:lpstr>
      <vt:lpstr>A130128668W_Latest</vt:lpstr>
      <vt:lpstr>A130128676W</vt:lpstr>
      <vt:lpstr>A130128676W_Data</vt:lpstr>
      <vt:lpstr>A130128676W_Latest</vt:lpstr>
      <vt:lpstr>A130128684W</vt:lpstr>
      <vt:lpstr>A130128684W_Data</vt:lpstr>
      <vt:lpstr>A130128684W_Latest</vt:lpstr>
      <vt:lpstr>A130128692W</vt:lpstr>
      <vt:lpstr>A130128692W_Data</vt:lpstr>
      <vt:lpstr>A130128692W_Latest</vt:lpstr>
      <vt:lpstr>A130128700K</vt:lpstr>
      <vt:lpstr>A130128700K_Data</vt:lpstr>
      <vt:lpstr>A130128700K_Latest</vt:lpstr>
      <vt:lpstr>A130128708C</vt:lpstr>
      <vt:lpstr>A130128708C_Data</vt:lpstr>
      <vt:lpstr>A130128708C_Latest</vt:lpstr>
      <vt:lpstr>A130128716C</vt:lpstr>
      <vt:lpstr>A130128716C_Data</vt:lpstr>
      <vt:lpstr>A130128716C_Latest</vt:lpstr>
      <vt:lpstr>A130128724C</vt:lpstr>
      <vt:lpstr>A130128724C_Data</vt:lpstr>
      <vt:lpstr>A130128724C_Latest</vt:lpstr>
      <vt:lpstr>A130128732C</vt:lpstr>
      <vt:lpstr>A130128732C_Data</vt:lpstr>
      <vt:lpstr>A130128732C_Latest</vt:lpstr>
      <vt:lpstr>A130128740C</vt:lpstr>
      <vt:lpstr>A130128740C_Data</vt:lpstr>
      <vt:lpstr>A130128740C_Latest</vt:lpstr>
      <vt:lpstr>A130128748W</vt:lpstr>
      <vt:lpstr>A130128748W_Data</vt:lpstr>
      <vt:lpstr>A130128748W_Latest</vt:lpstr>
      <vt:lpstr>A130128756W</vt:lpstr>
      <vt:lpstr>A130128756W_Data</vt:lpstr>
      <vt:lpstr>A130128756W_Latest</vt:lpstr>
      <vt:lpstr>A130128764W</vt:lpstr>
      <vt:lpstr>A130128764W_Data</vt:lpstr>
      <vt:lpstr>A130128764W_Latest</vt:lpstr>
      <vt:lpstr>A130128774A</vt:lpstr>
      <vt:lpstr>A130128774A_Data</vt:lpstr>
      <vt:lpstr>A130128774A_Latest</vt:lpstr>
      <vt:lpstr>A130128780W</vt:lpstr>
      <vt:lpstr>A130128780W_Data</vt:lpstr>
      <vt:lpstr>A130128780W_Latest</vt:lpstr>
      <vt:lpstr>A130128788R</vt:lpstr>
      <vt:lpstr>A130128788R_Data</vt:lpstr>
      <vt:lpstr>A130128788R_Latest</vt:lpstr>
      <vt:lpstr>A130128796R</vt:lpstr>
      <vt:lpstr>A130128796R_Data</vt:lpstr>
      <vt:lpstr>A130128796R_Latest</vt:lpstr>
      <vt:lpstr>A130128804C</vt:lpstr>
      <vt:lpstr>A130128804C_Data</vt:lpstr>
      <vt:lpstr>A130128804C_Latest</vt:lpstr>
      <vt:lpstr>A130128812C</vt:lpstr>
      <vt:lpstr>A130128812C_Data</vt:lpstr>
      <vt:lpstr>A130128812C_Latest</vt:lpstr>
      <vt:lpstr>A130128820C</vt:lpstr>
      <vt:lpstr>A130128820C_Data</vt:lpstr>
      <vt:lpstr>A130128820C_Latest</vt:lpstr>
      <vt:lpstr>A130128828W</vt:lpstr>
      <vt:lpstr>A130128828W_Data</vt:lpstr>
      <vt:lpstr>A130128828W_Latest</vt:lpstr>
      <vt:lpstr>A130128836W</vt:lpstr>
      <vt:lpstr>A130128836W_Data</vt:lpstr>
      <vt:lpstr>A130128836W_Latest</vt:lpstr>
      <vt:lpstr>A130128844W</vt:lpstr>
      <vt:lpstr>A130128844W_Data</vt:lpstr>
      <vt:lpstr>A130128844W_Latest</vt:lpstr>
      <vt:lpstr>A130128852W</vt:lpstr>
      <vt:lpstr>A130128852W_Data</vt:lpstr>
      <vt:lpstr>A130128852W_Latest</vt:lpstr>
      <vt:lpstr>A130128860W</vt:lpstr>
      <vt:lpstr>A130128860W_Data</vt:lpstr>
      <vt:lpstr>A130128860W_Latest</vt:lpstr>
      <vt:lpstr>A130128868R</vt:lpstr>
      <vt:lpstr>A130128868R_Data</vt:lpstr>
      <vt:lpstr>A130128868R_Latest</vt:lpstr>
      <vt:lpstr>A130128876R</vt:lpstr>
      <vt:lpstr>A130128876R_Data</vt:lpstr>
      <vt:lpstr>A130128876R_Latest</vt:lpstr>
      <vt:lpstr>A130128884R</vt:lpstr>
      <vt:lpstr>A130128884R_Data</vt:lpstr>
      <vt:lpstr>A130128884R_Latest</vt:lpstr>
      <vt:lpstr>A130128892R</vt:lpstr>
      <vt:lpstr>A130128892R_Data</vt:lpstr>
      <vt:lpstr>A130128892R_Latest</vt:lpstr>
      <vt:lpstr>A130128900C</vt:lpstr>
      <vt:lpstr>A130128900C_Data</vt:lpstr>
      <vt:lpstr>A130128900C_Latest</vt:lpstr>
      <vt:lpstr>A130128908W</vt:lpstr>
      <vt:lpstr>A130128908W_Data</vt:lpstr>
      <vt:lpstr>A130128908W_Latest</vt:lpstr>
      <vt:lpstr>A130128916W</vt:lpstr>
      <vt:lpstr>A130128916W_Data</vt:lpstr>
      <vt:lpstr>A130128916W_Latest</vt:lpstr>
      <vt:lpstr>A130128924W</vt:lpstr>
      <vt:lpstr>A130128924W_Data</vt:lpstr>
      <vt:lpstr>A130128924W_Latest</vt:lpstr>
      <vt:lpstr>A130128932W</vt:lpstr>
      <vt:lpstr>A130128932W_Data</vt:lpstr>
      <vt:lpstr>A130128932W_Latest</vt:lpstr>
      <vt:lpstr>A130128940W</vt:lpstr>
      <vt:lpstr>A130128940W_Data</vt:lpstr>
      <vt:lpstr>A130128940W_Latest</vt:lpstr>
      <vt:lpstr>A130128948R</vt:lpstr>
      <vt:lpstr>A130128948R_Data</vt:lpstr>
      <vt:lpstr>A130128948R_Latest</vt:lpstr>
      <vt:lpstr>A130128956R</vt:lpstr>
      <vt:lpstr>A130128956R_Data</vt:lpstr>
      <vt:lpstr>A130128956R_Latest</vt:lpstr>
      <vt:lpstr>A130128964R</vt:lpstr>
      <vt:lpstr>A130128964R_Data</vt:lpstr>
      <vt:lpstr>A130128964R_Latest</vt:lpstr>
      <vt:lpstr>A130128972R</vt:lpstr>
      <vt:lpstr>A130128972R_Data</vt:lpstr>
      <vt:lpstr>A130128972R_Latest</vt:lpstr>
      <vt:lpstr>A130128980R</vt:lpstr>
      <vt:lpstr>A130128980R_Data</vt:lpstr>
      <vt:lpstr>A130128980R_Latest</vt:lpstr>
      <vt:lpstr>A130128988J</vt:lpstr>
      <vt:lpstr>A130128988J_Data</vt:lpstr>
      <vt:lpstr>A130128988J_Latest</vt:lpstr>
      <vt:lpstr>A130128996J</vt:lpstr>
      <vt:lpstr>A130128996J_Data</vt:lpstr>
      <vt:lpstr>A130128996J_Latest</vt:lpstr>
      <vt:lpstr>A130129004X</vt:lpstr>
      <vt:lpstr>A130129004X_Data</vt:lpstr>
      <vt:lpstr>A130129004X_Latest</vt:lpstr>
      <vt:lpstr>A130129012X</vt:lpstr>
      <vt:lpstr>A130129012X_Data</vt:lpstr>
      <vt:lpstr>A130129012X_Latest</vt:lpstr>
      <vt:lpstr>A130129020X</vt:lpstr>
      <vt:lpstr>A130129020X_Data</vt:lpstr>
      <vt:lpstr>A130129020X_Latest</vt:lpstr>
      <vt:lpstr>A130129028T</vt:lpstr>
      <vt:lpstr>A130129028T_Data</vt:lpstr>
      <vt:lpstr>A130129028T_Latest</vt:lpstr>
      <vt:lpstr>A130129036T</vt:lpstr>
      <vt:lpstr>A130129036T_Data</vt:lpstr>
      <vt:lpstr>A130129036T_Latest</vt:lpstr>
      <vt:lpstr>A130129044T</vt:lpstr>
      <vt:lpstr>A130129044T_Data</vt:lpstr>
      <vt:lpstr>A130129044T_Latest</vt:lpstr>
      <vt:lpstr>A130129054W</vt:lpstr>
      <vt:lpstr>A130129054W_Data</vt:lpstr>
      <vt:lpstr>A130129054W_Latest</vt:lpstr>
      <vt:lpstr>A130129060T</vt:lpstr>
      <vt:lpstr>A130129060T_Data</vt:lpstr>
      <vt:lpstr>A130129060T_Latest</vt:lpstr>
      <vt:lpstr>A130129068K</vt:lpstr>
      <vt:lpstr>A130129068K_Data</vt:lpstr>
      <vt:lpstr>A130129068K_Latest</vt:lpstr>
      <vt:lpstr>A130129076K</vt:lpstr>
      <vt:lpstr>A130129076K_Data</vt:lpstr>
      <vt:lpstr>A130129076K_Latest</vt:lpstr>
      <vt:lpstr>A130129084K</vt:lpstr>
      <vt:lpstr>A130129084K_Data</vt:lpstr>
      <vt:lpstr>A130129084K_Latest</vt:lpstr>
      <vt:lpstr>A130129092K</vt:lpstr>
      <vt:lpstr>A130129092K_Data</vt:lpstr>
      <vt:lpstr>A130129092K_Latest</vt:lpstr>
      <vt:lpstr>A130129100X</vt:lpstr>
      <vt:lpstr>A130129100X_Data</vt:lpstr>
      <vt:lpstr>A130129100X_Latest</vt:lpstr>
      <vt:lpstr>A130129108T</vt:lpstr>
      <vt:lpstr>A130129108T_Data</vt:lpstr>
      <vt:lpstr>A130129108T_Latest</vt:lpstr>
      <vt:lpstr>A130129116T</vt:lpstr>
      <vt:lpstr>A130129116T_Data</vt:lpstr>
      <vt:lpstr>A130129116T_Latest</vt:lpstr>
      <vt:lpstr>A130129124T</vt:lpstr>
      <vt:lpstr>A130129124T_Data</vt:lpstr>
      <vt:lpstr>A130129124T_Latest</vt:lpstr>
      <vt:lpstr>A130129132T</vt:lpstr>
      <vt:lpstr>A130129132T_Data</vt:lpstr>
      <vt:lpstr>A130129132T_Latest</vt:lpstr>
      <vt:lpstr>A130129140T</vt:lpstr>
      <vt:lpstr>A130129140T_Data</vt:lpstr>
      <vt:lpstr>A130129140T_Latest</vt:lpstr>
      <vt:lpstr>A130129148K</vt:lpstr>
      <vt:lpstr>A130129148K_Data</vt:lpstr>
      <vt:lpstr>A130129148K_Latest</vt:lpstr>
      <vt:lpstr>A130129156K</vt:lpstr>
      <vt:lpstr>A130129156K_Data</vt:lpstr>
      <vt:lpstr>A130129156K_Latest</vt:lpstr>
      <vt:lpstr>A130129164K</vt:lpstr>
      <vt:lpstr>A130129164K_Data</vt:lpstr>
      <vt:lpstr>A130129164K_Latest</vt:lpstr>
      <vt:lpstr>A130129172K</vt:lpstr>
      <vt:lpstr>A130129172K_Data</vt:lpstr>
      <vt:lpstr>A130129172K_Latest</vt:lpstr>
      <vt:lpstr>A130129180K</vt:lpstr>
      <vt:lpstr>A130129180K_Data</vt:lpstr>
      <vt:lpstr>A130129180K_Latest</vt:lpstr>
      <vt:lpstr>A130129188C</vt:lpstr>
      <vt:lpstr>A130129188C_Data</vt:lpstr>
      <vt:lpstr>A130129188C_Latest</vt:lpstr>
      <vt:lpstr>A130129196C</vt:lpstr>
      <vt:lpstr>A130129196C_Data</vt:lpstr>
      <vt:lpstr>A130129196C_Latest</vt:lpstr>
      <vt:lpstr>A130129204T</vt:lpstr>
      <vt:lpstr>A130129204T_Data</vt:lpstr>
      <vt:lpstr>A130129204T_Latest</vt:lpstr>
      <vt:lpstr>A130129212T</vt:lpstr>
      <vt:lpstr>A130129212T_Data</vt:lpstr>
      <vt:lpstr>A130129212T_Latest</vt:lpstr>
      <vt:lpstr>A130129220T</vt:lpstr>
      <vt:lpstr>A130129220T_Data</vt:lpstr>
      <vt:lpstr>A130129220T_Latest</vt:lpstr>
      <vt:lpstr>A130129228K</vt:lpstr>
      <vt:lpstr>A130129228K_Data</vt:lpstr>
      <vt:lpstr>A130129228K_Latest</vt:lpstr>
      <vt:lpstr>A130129236K</vt:lpstr>
      <vt:lpstr>A130129236K_Data</vt:lpstr>
      <vt:lpstr>A130129236K_Latest</vt:lpstr>
      <vt:lpstr>A130129244K</vt:lpstr>
      <vt:lpstr>A130129244K_Data</vt:lpstr>
      <vt:lpstr>A130129244K_Latest</vt:lpstr>
      <vt:lpstr>A130129252K</vt:lpstr>
      <vt:lpstr>A130129252K_Data</vt:lpstr>
      <vt:lpstr>A130129252K_Latest</vt:lpstr>
      <vt:lpstr>A130129260K</vt:lpstr>
      <vt:lpstr>A130129260K_Data</vt:lpstr>
      <vt:lpstr>A130129260K_Latest</vt:lpstr>
      <vt:lpstr>A130129268C</vt:lpstr>
      <vt:lpstr>A130129268C_Data</vt:lpstr>
      <vt:lpstr>A130129268C_Latest</vt:lpstr>
      <vt:lpstr>A130129276C</vt:lpstr>
      <vt:lpstr>A130129276C_Data</vt:lpstr>
      <vt:lpstr>A130129276C_Latest</vt:lpstr>
      <vt:lpstr>A130129284C</vt:lpstr>
      <vt:lpstr>A130129284C_Data</vt:lpstr>
      <vt:lpstr>A130129284C_Latest</vt:lpstr>
      <vt:lpstr>A130129292C</vt:lpstr>
      <vt:lpstr>A130129292C_Data</vt:lpstr>
      <vt:lpstr>A130129292C_Latest</vt:lpstr>
      <vt:lpstr>A130129300T</vt:lpstr>
      <vt:lpstr>A130129300T_Data</vt:lpstr>
      <vt:lpstr>A130129300T_Latest</vt:lpstr>
      <vt:lpstr>A130129308K</vt:lpstr>
      <vt:lpstr>A130129308K_Data</vt:lpstr>
      <vt:lpstr>A130129308K_Latest</vt:lpstr>
      <vt:lpstr>A130129316K</vt:lpstr>
      <vt:lpstr>A130129316K_Data</vt:lpstr>
      <vt:lpstr>A130129316K_Latest</vt:lpstr>
      <vt:lpstr>A130129324K</vt:lpstr>
      <vt:lpstr>A130129324K_Data</vt:lpstr>
      <vt:lpstr>A130129324K_Latest</vt:lpstr>
      <vt:lpstr>A130129334R</vt:lpstr>
      <vt:lpstr>A130129334R_Data</vt:lpstr>
      <vt:lpstr>A130129334R_Latest</vt:lpstr>
      <vt:lpstr>A130129340K</vt:lpstr>
      <vt:lpstr>A130129340K_Data</vt:lpstr>
      <vt:lpstr>A130129340K_Latest</vt:lpstr>
      <vt:lpstr>A130129348C</vt:lpstr>
      <vt:lpstr>A130129348C_Data</vt:lpstr>
      <vt:lpstr>A130129348C_Latest</vt:lpstr>
      <vt:lpstr>A130129356C</vt:lpstr>
      <vt:lpstr>A130129356C_Data</vt:lpstr>
      <vt:lpstr>A130129356C_Latest</vt:lpstr>
      <vt:lpstr>A130129364C</vt:lpstr>
      <vt:lpstr>A130129364C_Data</vt:lpstr>
      <vt:lpstr>A130129364C_Latest</vt:lpstr>
      <vt:lpstr>A130129372C</vt:lpstr>
      <vt:lpstr>A130129372C_Data</vt:lpstr>
      <vt:lpstr>A130129372C_Latest</vt:lpstr>
      <vt:lpstr>A130129380C</vt:lpstr>
      <vt:lpstr>A130129380C_Data</vt:lpstr>
      <vt:lpstr>A130129380C_Latest</vt:lpstr>
      <vt:lpstr>A130129388W</vt:lpstr>
      <vt:lpstr>A130129388W_Data</vt:lpstr>
      <vt:lpstr>A130129388W_Latest</vt:lpstr>
      <vt:lpstr>A130129396W</vt:lpstr>
      <vt:lpstr>A130129396W_Data</vt:lpstr>
      <vt:lpstr>A130129396W_Latest</vt:lpstr>
      <vt:lpstr>A130129404K</vt:lpstr>
      <vt:lpstr>A130129404K_Data</vt:lpstr>
      <vt:lpstr>A130129404K_Latest</vt:lpstr>
      <vt:lpstr>A130129412K</vt:lpstr>
      <vt:lpstr>A130129412K_Data</vt:lpstr>
      <vt:lpstr>A130129412K_Latest</vt:lpstr>
      <vt:lpstr>A130129420K</vt:lpstr>
      <vt:lpstr>A130129420K_Data</vt:lpstr>
      <vt:lpstr>A130129420K_Latest</vt:lpstr>
      <vt:lpstr>A130129428C</vt:lpstr>
      <vt:lpstr>A130129428C_Data</vt:lpstr>
      <vt:lpstr>A130129428C_Latest</vt:lpstr>
      <vt:lpstr>A130129436C</vt:lpstr>
      <vt:lpstr>A130129436C_Data</vt:lpstr>
      <vt:lpstr>A130129436C_Latest</vt:lpstr>
      <vt:lpstr>A130129444C</vt:lpstr>
      <vt:lpstr>A130129444C_Data</vt:lpstr>
      <vt:lpstr>A130129444C_Latest</vt:lpstr>
      <vt:lpstr>A130129452C</vt:lpstr>
      <vt:lpstr>A130129452C_Data</vt:lpstr>
      <vt:lpstr>A130129452C_Latest</vt:lpstr>
      <vt:lpstr>A130129460C</vt:lpstr>
      <vt:lpstr>A130129460C_Data</vt:lpstr>
      <vt:lpstr>A130129460C_Latest</vt:lpstr>
      <vt:lpstr>A130129468W</vt:lpstr>
      <vt:lpstr>A130129468W_Data</vt:lpstr>
      <vt:lpstr>A130129468W_Latest</vt:lpstr>
      <vt:lpstr>A130129476W</vt:lpstr>
      <vt:lpstr>A130129476W_Data</vt:lpstr>
      <vt:lpstr>A130129476W_Latest</vt:lpstr>
      <vt:lpstr>A130129484W</vt:lpstr>
      <vt:lpstr>A130129484W_Data</vt:lpstr>
      <vt:lpstr>A130129484W_Latest</vt:lpstr>
      <vt:lpstr>A130129492W</vt:lpstr>
      <vt:lpstr>A130129492W_Data</vt:lpstr>
      <vt:lpstr>A130129492W_Latest</vt:lpstr>
      <vt:lpstr>A130129500K</vt:lpstr>
      <vt:lpstr>A130129500K_Data</vt:lpstr>
      <vt:lpstr>A130129500K_Latest</vt:lpstr>
      <vt:lpstr>A130129508C</vt:lpstr>
      <vt:lpstr>A130129508C_Data</vt:lpstr>
      <vt:lpstr>A130129508C_Latest</vt:lpstr>
      <vt:lpstr>A130129516C</vt:lpstr>
      <vt:lpstr>A130129516C_Data</vt:lpstr>
      <vt:lpstr>A130129516C_Latest</vt:lpstr>
      <vt:lpstr>A130129524C</vt:lpstr>
      <vt:lpstr>A130129524C_Data</vt:lpstr>
      <vt:lpstr>A130129524C_Latest</vt:lpstr>
      <vt:lpstr>A130129532C</vt:lpstr>
      <vt:lpstr>A130129532C_Data</vt:lpstr>
      <vt:lpstr>A130129532C_Latest</vt:lpstr>
      <vt:lpstr>A130131780F</vt:lpstr>
      <vt:lpstr>A130131780F_Data</vt:lpstr>
      <vt:lpstr>A130131780F_Latest</vt:lpstr>
      <vt:lpstr>A130131788X</vt:lpstr>
      <vt:lpstr>A130131788X_Data</vt:lpstr>
      <vt:lpstr>A130131788X_Latest</vt:lpstr>
      <vt:lpstr>A130131796X</vt:lpstr>
      <vt:lpstr>A130131796X_Data</vt:lpstr>
      <vt:lpstr>A130131796X_Latest</vt:lpstr>
      <vt:lpstr>A130131804L</vt:lpstr>
      <vt:lpstr>A130131804L_Data</vt:lpstr>
      <vt:lpstr>A130131804L_Latest</vt:lpstr>
      <vt:lpstr>A130131812L</vt:lpstr>
      <vt:lpstr>A130131812L_Data</vt:lpstr>
      <vt:lpstr>A130131812L_Latest</vt:lpstr>
      <vt:lpstr>A130131820L</vt:lpstr>
      <vt:lpstr>A130131820L_Data</vt:lpstr>
      <vt:lpstr>A130131820L_Latest</vt:lpstr>
      <vt:lpstr>A130131828F</vt:lpstr>
      <vt:lpstr>A130131828F_Data</vt:lpstr>
      <vt:lpstr>A130131828F_Latest</vt:lpstr>
      <vt:lpstr>A130131836F</vt:lpstr>
      <vt:lpstr>A130131836F_Data</vt:lpstr>
      <vt:lpstr>A130131836F_Latest</vt:lpstr>
      <vt:lpstr>A130131844F</vt:lpstr>
      <vt:lpstr>A130131844F_Data</vt:lpstr>
      <vt:lpstr>A130131844F_Latest</vt:lpstr>
      <vt:lpstr>A130131854K</vt:lpstr>
      <vt:lpstr>A130131854K_Data</vt:lpstr>
      <vt:lpstr>A130131854K_Latest</vt:lpstr>
      <vt:lpstr>A130131860F</vt:lpstr>
      <vt:lpstr>A130131860F_Data</vt:lpstr>
      <vt:lpstr>A130131860F_Latest</vt:lpstr>
      <vt:lpstr>A130131868X</vt:lpstr>
      <vt:lpstr>A130131868X_Data</vt:lpstr>
      <vt:lpstr>A130131868X_Latest</vt:lpstr>
      <vt:lpstr>A130131876X</vt:lpstr>
      <vt:lpstr>A130131876X_Data</vt:lpstr>
      <vt:lpstr>A130131876X_Latest</vt:lpstr>
      <vt:lpstr>A130131884X</vt:lpstr>
      <vt:lpstr>A130131884X_Data</vt:lpstr>
      <vt:lpstr>A130131884X_Latest</vt:lpstr>
      <vt:lpstr>A130131892X</vt:lpstr>
      <vt:lpstr>A130131892X_Data</vt:lpstr>
      <vt:lpstr>A130131892X_Latest</vt:lpstr>
      <vt:lpstr>A130131900L</vt:lpstr>
      <vt:lpstr>A130131900L_Data</vt:lpstr>
      <vt:lpstr>A130131900L_Latest</vt:lpstr>
      <vt:lpstr>A130131908F</vt:lpstr>
      <vt:lpstr>A130131908F_Data</vt:lpstr>
      <vt:lpstr>A130131908F_Latest</vt:lpstr>
      <vt:lpstr>A130131916F</vt:lpstr>
      <vt:lpstr>A130131916F_Data</vt:lpstr>
      <vt:lpstr>A130131916F_Latest</vt:lpstr>
      <vt:lpstr>A130131924F</vt:lpstr>
      <vt:lpstr>A130131924F_Data</vt:lpstr>
      <vt:lpstr>A130131924F_Latest</vt:lpstr>
      <vt:lpstr>A130131932F</vt:lpstr>
      <vt:lpstr>A130131932F_Data</vt:lpstr>
      <vt:lpstr>A130131932F_Latest</vt:lpstr>
      <vt:lpstr>A130131940F</vt:lpstr>
      <vt:lpstr>A130131940F_Data</vt:lpstr>
      <vt:lpstr>A130131940F_Latest</vt:lpstr>
      <vt:lpstr>A130131948X</vt:lpstr>
      <vt:lpstr>A130131948X_Data</vt:lpstr>
      <vt:lpstr>A130131948X_Latest</vt:lpstr>
      <vt:lpstr>A130131956X</vt:lpstr>
      <vt:lpstr>A130131956X_Data</vt:lpstr>
      <vt:lpstr>A130131956X_Latest</vt:lpstr>
      <vt:lpstr>A130131964X</vt:lpstr>
      <vt:lpstr>A130131964X_Data</vt:lpstr>
      <vt:lpstr>A130131964X_Latest</vt:lpstr>
      <vt:lpstr>A130131972X</vt:lpstr>
      <vt:lpstr>A130131972X_Data</vt:lpstr>
      <vt:lpstr>A130131972X_Latest</vt:lpstr>
      <vt:lpstr>A130131980X</vt:lpstr>
      <vt:lpstr>A130131980X_Data</vt:lpstr>
      <vt:lpstr>A130131980X_Latest</vt:lpstr>
      <vt:lpstr>A130131988T</vt:lpstr>
      <vt:lpstr>A130131988T_Data</vt:lpstr>
      <vt:lpstr>A130131988T_Latest</vt:lpstr>
      <vt:lpstr>A130131996T</vt:lpstr>
      <vt:lpstr>A130131996T_Data</vt:lpstr>
      <vt:lpstr>A130131996T_Latest</vt:lpstr>
      <vt:lpstr>A130132004J</vt:lpstr>
      <vt:lpstr>A130132004J_Data</vt:lpstr>
      <vt:lpstr>A130132004J_Latest</vt:lpstr>
      <vt:lpstr>A130132012J</vt:lpstr>
      <vt:lpstr>A130132012J_Data</vt:lpstr>
      <vt:lpstr>A130132012J_Latest</vt:lpstr>
      <vt:lpstr>A130132020J</vt:lpstr>
      <vt:lpstr>A130132020J_Data</vt:lpstr>
      <vt:lpstr>A130132020J_Latest</vt:lpstr>
      <vt:lpstr>A130132028A</vt:lpstr>
      <vt:lpstr>A130132028A_Data</vt:lpstr>
      <vt:lpstr>A130132028A_Latest</vt:lpstr>
      <vt:lpstr>A130132036A</vt:lpstr>
      <vt:lpstr>A130132036A_Data</vt:lpstr>
      <vt:lpstr>A130132036A_Latest</vt:lpstr>
      <vt:lpstr>A130132044A</vt:lpstr>
      <vt:lpstr>A130132044A_Data</vt:lpstr>
      <vt:lpstr>A130132044A_Latest</vt:lpstr>
      <vt:lpstr>A130132052A</vt:lpstr>
      <vt:lpstr>A130132052A_Data</vt:lpstr>
      <vt:lpstr>A130132052A_Latest</vt:lpstr>
      <vt:lpstr>A130134300L</vt:lpstr>
      <vt:lpstr>A130134300L_Data</vt:lpstr>
      <vt:lpstr>A130134300L_Latest</vt:lpstr>
      <vt:lpstr>A130134308F</vt:lpstr>
      <vt:lpstr>A130134308F_Data</vt:lpstr>
      <vt:lpstr>A130134308F_Latest</vt:lpstr>
      <vt:lpstr>A130134316F</vt:lpstr>
      <vt:lpstr>A130134316F_Data</vt:lpstr>
      <vt:lpstr>A130134316F_Latest</vt:lpstr>
      <vt:lpstr>A130134324F</vt:lpstr>
      <vt:lpstr>A130134324F_Data</vt:lpstr>
      <vt:lpstr>A130134324F_Latest</vt:lpstr>
      <vt:lpstr>A130134332F</vt:lpstr>
      <vt:lpstr>A130134332F_Data</vt:lpstr>
      <vt:lpstr>A130134332F_Latest</vt:lpstr>
      <vt:lpstr>A130134340F</vt:lpstr>
      <vt:lpstr>A130134340F_Data</vt:lpstr>
      <vt:lpstr>A130134340F_Latest</vt:lpstr>
      <vt:lpstr>A130134348X</vt:lpstr>
      <vt:lpstr>A130134348X_Data</vt:lpstr>
      <vt:lpstr>A130134348X_Latest</vt:lpstr>
      <vt:lpstr>A130134356X</vt:lpstr>
      <vt:lpstr>A130134356X_Data</vt:lpstr>
      <vt:lpstr>A130134356X_Latest</vt:lpstr>
      <vt:lpstr>A130134364X</vt:lpstr>
      <vt:lpstr>A130134364X_Data</vt:lpstr>
      <vt:lpstr>A130134364X_Latest</vt:lpstr>
      <vt:lpstr>A130134374C</vt:lpstr>
      <vt:lpstr>A130134374C_Data</vt:lpstr>
      <vt:lpstr>A130134374C_Latest</vt:lpstr>
      <vt:lpstr>A130134380X</vt:lpstr>
      <vt:lpstr>A130134380X_Data</vt:lpstr>
      <vt:lpstr>A130134380X_Latest</vt:lpstr>
      <vt:lpstr>A130134388T</vt:lpstr>
      <vt:lpstr>A130134388T_Data</vt:lpstr>
      <vt:lpstr>A130134388T_Latest</vt:lpstr>
      <vt:lpstr>A130134396T</vt:lpstr>
      <vt:lpstr>A130134396T_Data</vt:lpstr>
      <vt:lpstr>A130134396T_Latest</vt:lpstr>
      <vt:lpstr>A130134404F</vt:lpstr>
      <vt:lpstr>A130134404F_Data</vt:lpstr>
      <vt:lpstr>A130134404F_Latest</vt:lpstr>
      <vt:lpstr>A130134412F</vt:lpstr>
      <vt:lpstr>A130134412F_Data</vt:lpstr>
      <vt:lpstr>A130134412F_Latest</vt:lpstr>
      <vt:lpstr>A130134420F</vt:lpstr>
      <vt:lpstr>A130134420F_Data</vt:lpstr>
      <vt:lpstr>A130134420F_Latest</vt:lpstr>
      <vt:lpstr>A130134428X</vt:lpstr>
      <vt:lpstr>A130134428X_Data</vt:lpstr>
      <vt:lpstr>A130134428X_Latest</vt:lpstr>
      <vt:lpstr>A130134436X</vt:lpstr>
      <vt:lpstr>A130134436X_Data</vt:lpstr>
      <vt:lpstr>A130134436X_Latest</vt:lpstr>
      <vt:lpstr>A130134444X</vt:lpstr>
      <vt:lpstr>A130134444X_Data</vt:lpstr>
      <vt:lpstr>A130134444X_Latest</vt:lpstr>
      <vt:lpstr>A130134452X</vt:lpstr>
      <vt:lpstr>A130134452X_Data</vt:lpstr>
      <vt:lpstr>A130134452X_Latest</vt:lpstr>
      <vt:lpstr>A130134460X</vt:lpstr>
      <vt:lpstr>A130134460X_Data</vt:lpstr>
      <vt:lpstr>A130134460X_Latest</vt:lpstr>
      <vt:lpstr>A130134468T</vt:lpstr>
      <vt:lpstr>A130134468T_Data</vt:lpstr>
      <vt:lpstr>A130134468T_Latest</vt:lpstr>
      <vt:lpstr>A130134476T</vt:lpstr>
      <vt:lpstr>A130134476T_Data</vt:lpstr>
      <vt:lpstr>A130134476T_Latest</vt:lpstr>
      <vt:lpstr>A130134484T</vt:lpstr>
      <vt:lpstr>A130134484T_Data</vt:lpstr>
      <vt:lpstr>A130134484T_Latest</vt:lpstr>
      <vt:lpstr>A130134492T</vt:lpstr>
      <vt:lpstr>A130134492T_Data</vt:lpstr>
      <vt:lpstr>A130134492T_Latest</vt:lpstr>
      <vt:lpstr>A130134500F</vt:lpstr>
      <vt:lpstr>A130134500F_Data</vt:lpstr>
      <vt:lpstr>A130134500F_Latest</vt:lpstr>
      <vt:lpstr>A130134508X</vt:lpstr>
      <vt:lpstr>A130134508X_Data</vt:lpstr>
      <vt:lpstr>A130134508X_Latest</vt:lpstr>
      <vt:lpstr>A130134516X</vt:lpstr>
      <vt:lpstr>A130134516X_Data</vt:lpstr>
      <vt:lpstr>A130134516X_Latest</vt:lpstr>
      <vt:lpstr>A130134524X</vt:lpstr>
      <vt:lpstr>A130134524X_Data</vt:lpstr>
      <vt:lpstr>A130134524X_Latest</vt:lpstr>
      <vt:lpstr>A130134532X</vt:lpstr>
      <vt:lpstr>A130134532X_Data</vt:lpstr>
      <vt:lpstr>A130134532X_Latest</vt:lpstr>
      <vt:lpstr>A130134540X</vt:lpstr>
      <vt:lpstr>A130134540X_Data</vt:lpstr>
      <vt:lpstr>A130134540X_Latest</vt:lpstr>
      <vt:lpstr>A130134548T</vt:lpstr>
      <vt:lpstr>A130134548T_Data</vt:lpstr>
      <vt:lpstr>A130134548T_Latest</vt:lpstr>
      <vt:lpstr>A130134556T</vt:lpstr>
      <vt:lpstr>A130134556T_Data</vt:lpstr>
      <vt:lpstr>A130134556T_Latest</vt:lpstr>
      <vt:lpstr>A130134564T</vt:lpstr>
      <vt:lpstr>A130134564T_Data</vt:lpstr>
      <vt:lpstr>A130134564T_Latest</vt:lpstr>
      <vt:lpstr>A130134572T</vt:lpstr>
      <vt:lpstr>A130134572T_Data</vt:lpstr>
      <vt:lpstr>A130134572T_Latest</vt:lpstr>
      <vt:lpstr>A130136820C</vt:lpstr>
      <vt:lpstr>A130136820C_Data</vt:lpstr>
      <vt:lpstr>A130136820C_Latest</vt:lpstr>
      <vt:lpstr>A130136828W</vt:lpstr>
      <vt:lpstr>A130136828W_Data</vt:lpstr>
      <vt:lpstr>A130136828W_Latest</vt:lpstr>
      <vt:lpstr>A130136836W</vt:lpstr>
      <vt:lpstr>A130136836W_Data</vt:lpstr>
      <vt:lpstr>A130136836W_Latest</vt:lpstr>
      <vt:lpstr>A130136844W</vt:lpstr>
      <vt:lpstr>A130136844W_Data</vt:lpstr>
      <vt:lpstr>A130136844W_Latest</vt:lpstr>
      <vt:lpstr>A130136852W</vt:lpstr>
      <vt:lpstr>A130136852W_Data</vt:lpstr>
      <vt:lpstr>A130136852W_Latest</vt:lpstr>
      <vt:lpstr>A130136860W</vt:lpstr>
      <vt:lpstr>A130136860W_Data</vt:lpstr>
      <vt:lpstr>A130136860W_Latest</vt:lpstr>
      <vt:lpstr>A130136868R</vt:lpstr>
      <vt:lpstr>A130136868R_Data</vt:lpstr>
      <vt:lpstr>A130136868R_Latest</vt:lpstr>
      <vt:lpstr>A130136876R</vt:lpstr>
      <vt:lpstr>A130136876R_Data</vt:lpstr>
      <vt:lpstr>A130136876R_Latest</vt:lpstr>
      <vt:lpstr>A130136884R</vt:lpstr>
      <vt:lpstr>A130136884R_Data</vt:lpstr>
      <vt:lpstr>A130136884R_Latest</vt:lpstr>
      <vt:lpstr>A130136894V</vt:lpstr>
      <vt:lpstr>A130136894V_Data</vt:lpstr>
      <vt:lpstr>A130136894V_Latest</vt:lpstr>
      <vt:lpstr>A130136900C</vt:lpstr>
      <vt:lpstr>A130136900C_Data</vt:lpstr>
      <vt:lpstr>A130136900C_Latest</vt:lpstr>
      <vt:lpstr>A130136908W</vt:lpstr>
      <vt:lpstr>A130136908W_Data</vt:lpstr>
      <vt:lpstr>A130136908W_Latest</vt:lpstr>
      <vt:lpstr>A130136916W</vt:lpstr>
      <vt:lpstr>A130136916W_Data</vt:lpstr>
      <vt:lpstr>A130136916W_Latest</vt:lpstr>
      <vt:lpstr>A130136924W</vt:lpstr>
      <vt:lpstr>A130136924W_Data</vt:lpstr>
      <vt:lpstr>A130136924W_Latest</vt:lpstr>
      <vt:lpstr>A130136932W</vt:lpstr>
      <vt:lpstr>A130136932W_Data</vt:lpstr>
      <vt:lpstr>A130136932W_Latest</vt:lpstr>
      <vt:lpstr>A130136940W</vt:lpstr>
      <vt:lpstr>A130136940W_Data</vt:lpstr>
      <vt:lpstr>A130136940W_Latest</vt:lpstr>
      <vt:lpstr>A130136948R</vt:lpstr>
      <vt:lpstr>A130136948R_Data</vt:lpstr>
      <vt:lpstr>A130136948R_Latest</vt:lpstr>
      <vt:lpstr>A130136956R</vt:lpstr>
      <vt:lpstr>A130136956R_Data</vt:lpstr>
      <vt:lpstr>A130136956R_Latest</vt:lpstr>
      <vt:lpstr>A130136964R</vt:lpstr>
      <vt:lpstr>A130136964R_Data</vt:lpstr>
      <vt:lpstr>A130136964R_Latest</vt:lpstr>
      <vt:lpstr>A130136972R</vt:lpstr>
      <vt:lpstr>A130136972R_Data</vt:lpstr>
      <vt:lpstr>A130136972R_Latest</vt:lpstr>
      <vt:lpstr>A130136980R</vt:lpstr>
      <vt:lpstr>A130136980R_Data</vt:lpstr>
      <vt:lpstr>A130136980R_Latest</vt:lpstr>
      <vt:lpstr>A130136988J</vt:lpstr>
      <vt:lpstr>A130136988J_Data</vt:lpstr>
      <vt:lpstr>A130136988J_Latest</vt:lpstr>
      <vt:lpstr>A130136996J</vt:lpstr>
      <vt:lpstr>A130136996J_Data</vt:lpstr>
      <vt:lpstr>A130136996J_Latest</vt:lpstr>
      <vt:lpstr>A130137004X</vt:lpstr>
      <vt:lpstr>A130137004X_Data</vt:lpstr>
      <vt:lpstr>A130137004X_Latest</vt:lpstr>
      <vt:lpstr>A130137012X</vt:lpstr>
      <vt:lpstr>A130137012X_Data</vt:lpstr>
      <vt:lpstr>A130137012X_Latest</vt:lpstr>
      <vt:lpstr>A130137020X</vt:lpstr>
      <vt:lpstr>A130137020X_Data</vt:lpstr>
      <vt:lpstr>A130137020X_Latest</vt:lpstr>
      <vt:lpstr>A130137028T</vt:lpstr>
      <vt:lpstr>A130137028T_Data</vt:lpstr>
      <vt:lpstr>A130137028T_Latest</vt:lpstr>
      <vt:lpstr>A130137036T</vt:lpstr>
      <vt:lpstr>A130137036T_Data</vt:lpstr>
      <vt:lpstr>A130137036T_Latest</vt:lpstr>
      <vt:lpstr>A130137044T</vt:lpstr>
      <vt:lpstr>A130137044T_Data</vt:lpstr>
      <vt:lpstr>A130137044T_Latest</vt:lpstr>
      <vt:lpstr>A130137052T</vt:lpstr>
      <vt:lpstr>A130137052T_Data</vt:lpstr>
      <vt:lpstr>A130137052T_Latest</vt:lpstr>
      <vt:lpstr>A130137060T</vt:lpstr>
      <vt:lpstr>A130137060T_Data</vt:lpstr>
      <vt:lpstr>A130137060T_Latest</vt:lpstr>
      <vt:lpstr>A130137068K</vt:lpstr>
      <vt:lpstr>A130137068K_Data</vt:lpstr>
      <vt:lpstr>A130137068K_Latest</vt:lpstr>
      <vt:lpstr>A130137076K</vt:lpstr>
      <vt:lpstr>A130137076K_Data</vt:lpstr>
      <vt:lpstr>A130137076K_Latest</vt:lpstr>
      <vt:lpstr>A130137084K</vt:lpstr>
      <vt:lpstr>A130137084K_Data</vt:lpstr>
      <vt:lpstr>A130137084K_Latest</vt:lpstr>
      <vt:lpstr>A130137092K</vt:lpstr>
      <vt:lpstr>A130137092K_Data</vt:lpstr>
      <vt:lpstr>A130137092K_Latest</vt:lpstr>
      <vt:lpstr>A130139340W</vt:lpstr>
      <vt:lpstr>A130139340W_Data</vt:lpstr>
      <vt:lpstr>A130139340W_Latest</vt:lpstr>
      <vt:lpstr>A130139348R</vt:lpstr>
      <vt:lpstr>A130139348R_Data</vt:lpstr>
      <vt:lpstr>A130139348R_Latest</vt:lpstr>
      <vt:lpstr>A130139356R</vt:lpstr>
      <vt:lpstr>A130139356R_Data</vt:lpstr>
      <vt:lpstr>A130139356R_Latest</vt:lpstr>
      <vt:lpstr>A130139364R</vt:lpstr>
      <vt:lpstr>A130139364R_Data</vt:lpstr>
      <vt:lpstr>A130139364R_Latest</vt:lpstr>
      <vt:lpstr>A130139372R</vt:lpstr>
      <vt:lpstr>A130139372R_Data</vt:lpstr>
      <vt:lpstr>A130139372R_Latest</vt:lpstr>
      <vt:lpstr>A130139380R</vt:lpstr>
      <vt:lpstr>A130139380R_Data</vt:lpstr>
      <vt:lpstr>A130139380R_Latest</vt:lpstr>
      <vt:lpstr>A130139388J</vt:lpstr>
      <vt:lpstr>A130139388J_Data</vt:lpstr>
      <vt:lpstr>A130139388J_Latest</vt:lpstr>
      <vt:lpstr>A130139396J</vt:lpstr>
      <vt:lpstr>A130139396J_Data</vt:lpstr>
      <vt:lpstr>A130139396J_Latest</vt:lpstr>
      <vt:lpstr>A130139404W</vt:lpstr>
      <vt:lpstr>A130139404W_Data</vt:lpstr>
      <vt:lpstr>A130139404W_Latest</vt:lpstr>
      <vt:lpstr>A130139414A</vt:lpstr>
      <vt:lpstr>A130139414A_Data</vt:lpstr>
      <vt:lpstr>A130139414A_Latest</vt:lpstr>
      <vt:lpstr>A130139420W</vt:lpstr>
      <vt:lpstr>A130139420W_Data</vt:lpstr>
      <vt:lpstr>A130139420W_Latest</vt:lpstr>
      <vt:lpstr>A130139428R</vt:lpstr>
      <vt:lpstr>A130139428R_Data</vt:lpstr>
      <vt:lpstr>A130139428R_Latest</vt:lpstr>
      <vt:lpstr>A130139436R</vt:lpstr>
      <vt:lpstr>A130139436R_Data</vt:lpstr>
      <vt:lpstr>A130139436R_Latest</vt:lpstr>
      <vt:lpstr>A130139444R</vt:lpstr>
      <vt:lpstr>A130139444R_Data</vt:lpstr>
      <vt:lpstr>A130139444R_Latest</vt:lpstr>
      <vt:lpstr>A130139452R</vt:lpstr>
      <vt:lpstr>A130139452R_Data</vt:lpstr>
      <vt:lpstr>A130139452R_Latest</vt:lpstr>
      <vt:lpstr>A130139460R</vt:lpstr>
      <vt:lpstr>A130139460R_Data</vt:lpstr>
      <vt:lpstr>A130139460R_Latest</vt:lpstr>
      <vt:lpstr>A130139468J</vt:lpstr>
      <vt:lpstr>A130139468J_Data</vt:lpstr>
      <vt:lpstr>A130139468J_Latest</vt:lpstr>
      <vt:lpstr>A130139476J</vt:lpstr>
      <vt:lpstr>A130139476J_Data</vt:lpstr>
      <vt:lpstr>A130139476J_Latest</vt:lpstr>
      <vt:lpstr>A130139484J</vt:lpstr>
      <vt:lpstr>A130139484J_Data</vt:lpstr>
      <vt:lpstr>A130139484J_Latest</vt:lpstr>
      <vt:lpstr>A130139492J</vt:lpstr>
      <vt:lpstr>A130139492J_Data</vt:lpstr>
      <vt:lpstr>A130139492J_Latest</vt:lpstr>
      <vt:lpstr>A130139500W</vt:lpstr>
      <vt:lpstr>A130139500W_Data</vt:lpstr>
      <vt:lpstr>A130139500W_Latest</vt:lpstr>
      <vt:lpstr>A130139508R</vt:lpstr>
      <vt:lpstr>A130139508R_Data</vt:lpstr>
      <vt:lpstr>A130139508R_Latest</vt:lpstr>
      <vt:lpstr>A130139516R</vt:lpstr>
      <vt:lpstr>A130139516R_Data</vt:lpstr>
      <vt:lpstr>A130139516R_Latest</vt:lpstr>
      <vt:lpstr>A130139524R</vt:lpstr>
      <vt:lpstr>A130139524R_Data</vt:lpstr>
      <vt:lpstr>A130139524R_Latest</vt:lpstr>
      <vt:lpstr>A130139532R</vt:lpstr>
      <vt:lpstr>A130139532R_Data</vt:lpstr>
      <vt:lpstr>A130139532R_Latest</vt:lpstr>
      <vt:lpstr>A130139540R</vt:lpstr>
      <vt:lpstr>A130139540R_Data</vt:lpstr>
      <vt:lpstr>A130139540R_Latest</vt:lpstr>
      <vt:lpstr>A130139548J</vt:lpstr>
      <vt:lpstr>A130139548J_Data</vt:lpstr>
      <vt:lpstr>A130139548J_Latest</vt:lpstr>
      <vt:lpstr>A130139556J</vt:lpstr>
      <vt:lpstr>A130139556J_Data</vt:lpstr>
      <vt:lpstr>A130139556J_Latest</vt:lpstr>
      <vt:lpstr>A130139564J</vt:lpstr>
      <vt:lpstr>A130139564J_Data</vt:lpstr>
      <vt:lpstr>A130139564J_Latest</vt:lpstr>
      <vt:lpstr>A130139572J</vt:lpstr>
      <vt:lpstr>A130139572J_Data</vt:lpstr>
      <vt:lpstr>A130139572J_Latest</vt:lpstr>
      <vt:lpstr>A130139580J</vt:lpstr>
      <vt:lpstr>A130139580J_Data</vt:lpstr>
      <vt:lpstr>A130139580J_Latest</vt:lpstr>
      <vt:lpstr>A130139588A</vt:lpstr>
      <vt:lpstr>A130139588A_Data</vt:lpstr>
      <vt:lpstr>A130139588A_Latest</vt:lpstr>
      <vt:lpstr>A130139596A</vt:lpstr>
      <vt:lpstr>A130139596A_Data</vt:lpstr>
      <vt:lpstr>A130139596A_Latest</vt:lpstr>
      <vt:lpstr>A130139604R</vt:lpstr>
      <vt:lpstr>A130139604R_Data</vt:lpstr>
      <vt:lpstr>A130139604R_Latest</vt:lpstr>
      <vt:lpstr>A130139612R</vt:lpstr>
      <vt:lpstr>A130139612R_Data</vt:lpstr>
      <vt:lpstr>A130139612R_Latest</vt:lpstr>
      <vt:lpstr>A130141860T</vt:lpstr>
      <vt:lpstr>A130141860T_Data</vt:lpstr>
      <vt:lpstr>A130141860T_Latest</vt:lpstr>
      <vt:lpstr>A130141868K</vt:lpstr>
      <vt:lpstr>A130141868K_Data</vt:lpstr>
      <vt:lpstr>A130141868K_Latest</vt:lpstr>
      <vt:lpstr>A130141876K</vt:lpstr>
      <vt:lpstr>A130141876K_Data</vt:lpstr>
      <vt:lpstr>A130141876K_Latest</vt:lpstr>
      <vt:lpstr>A130141884K</vt:lpstr>
      <vt:lpstr>A130141884K_Data</vt:lpstr>
      <vt:lpstr>A130141884K_Latest</vt:lpstr>
      <vt:lpstr>A130141892K</vt:lpstr>
      <vt:lpstr>A130141892K_Data</vt:lpstr>
      <vt:lpstr>A130141892K_Latest</vt:lpstr>
      <vt:lpstr>A130141900X</vt:lpstr>
      <vt:lpstr>A130141900X_Data</vt:lpstr>
      <vt:lpstr>A130141900X_Latest</vt:lpstr>
      <vt:lpstr>A130141908T</vt:lpstr>
      <vt:lpstr>A130141908T_Data</vt:lpstr>
      <vt:lpstr>A130141908T_Latest</vt:lpstr>
      <vt:lpstr>A130141916T</vt:lpstr>
      <vt:lpstr>A130141916T_Data</vt:lpstr>
      <vt:lpstr>A130141916T_Latest</vt:lpstr>
      <vt:lpstr>A130141924T</vt:lpstr>
      <vt:lpstr>A130141924T_Data</vt:lpstr>
      <vt:lpstr>A130141924T_Latest</vt:lpstr>
      <vt:lpstr>A130141934W</vt:lpstr>
      <vt:lpstr>A130141934W_Data</vt:lpstr>
      <vt:lpstr>A130141934W_Latest</vt:lpstr>
      <vt:lpstr>A130141940T</vt:lpstr>
      <vt:lpstr>A130141940T_Data</vt:lpstr>
      <vt:lpstr>A130141940T_Latest</vt:lpstr>
      <vt:lpstr>A130141948K</vt:lpstr>
      <vt:lpstr>A130141948K_Data</vt:lpstr>
      <vt:lpstr>A130141948K_Latest</vt:lpstr>
      <vt:lpstr>A130141956K</vt:lpstr>
      <vt:lpstr>A130141956K_Data</vt:lpstr>
      <vt:lpstr>A130141956K_Latest</vt:lpstr>
      <vt:lpstr>A130141964K</vt:lpstr>
      <vt:lpstr>A130141964K_Data</vt:lpstr>
      <vt:lpstr>A130141964K_Latest</vt:lpstr>
      <vt:lpstr>A130141972K</vt:lpstr>
      <vt:lpstr>A130141972K_Data</vt:lpstr>
      <vt:lpstr>A130141972K_Latest</vt:lpstr>
      <vt:lpstr>A130141980K</vt:lpstr>
      <vt:lpstr>A130141980K_Data</vt:lpstr>
      <vt:lpstr>A130141980K_Latest</vt:lpstr>
      <vt:lpstr>A130141988C</vt:lpstr>
      <vt:lpstr>A130141988C_Data</vt:lpstr>
      <vt:lpstr>A130141988C_Latest</vt:lpstr>
      <vt:lpstr>A130141996C</vt:lpstr>
      <vt:lpstr>A130141996C_Data</vt:lpstr>
      <vt:lpstr>A130141996C_Latest</vt:lpstr>
      <vt:lpstr>A130142004V</vt:lpstr>
      <vt:lpstr>A130142004V_Data</vt:lpstr>
      <vt:lpstr>A130142004V_Latest</vt:lpstr>
      <vt:lpstr>A130142012V</vt:lpstr>
      <vt:lpstr>A130142012V_Data</vt:lpstr>
      <vt:lpstr>A130142012V_Latest</vt:lpstr>
      <vt:lpstr>A130142020V</vt:lpstr>
      <vt:lpstr>A130142020V_Data</vt:lpstr>
      <vt:lpstr>A130142020V_Latest</vt:lpstr>
      <vt:lpstr>A130142028L</vt:lpstr>
      <vt:lpstr>A130142028L_Data</vt:lpstr>
      <vt:lpstr>A130142028L_Latest</vt:lpstr>
      <vt:lpstr>A130142036L</vt:lpstr>
      <vt:lpstr>A130142036L_Data</vt:lpstr>
      <vt:lpstr>A130142036L_Latest</vt:lpstr>
      <vt:lpstr>A130142044L</vt:lpstr>
      <vt:lpstr>A130142044L_Data</vt:lpstr>
      <vt:lpstr>A130142044L_Latest</vt:lpstr>
      <vt:lpstr>A130142052L</vt:lpstr>
      <vt:lpstr>A130142052L_Data</vt:lpstr>
      <vt:lpstr>A130142052L_Latest</vt:lpstr>
      <vt:lpstr>A130142060L</vt:lpstr>
      <vt:lpstr>A130142060L_Data</vt:lpstr>
      <vt:lpstr>A130142060L_Latest</vt:lpstr>
      <vt:lpstr>A130142068F</vt:lpstr>
      <vt:lpstr>A130142068F_Data</vt:lpstr>
      <vt:lpstr>A130142068F_Latest</vt:lpstr>
      <vt:lpstr>A130142076F</vt:lpstr>
      <vt:lpstr>A130142076F_Data</vt:lpstr>
      <vt:lpstr>A130142076F_Latest</vt:lpstr>
      <vt:lpstr>A130142084F</vt:lpstr>
      <vt:lpstr>A130142084F_Data</vt:lpstr>
      <vt:lpstr>A130142084F_Latest</vt:lpstr>
      <vt:lpstr>A130142092F</vt:lpstr>
      <vt:lpstr>A130142092F_Data</vt:lpstr>
      <vt:lpstr>A130142092F_Latest</vt:lpstr>
      <vt:lpstr>A130142100V</vt:lpstr>
      <vt:lpstr>A130142100V_Data</vt:lpstr>
      <vt:lpstr>A130142100V_Latest</vt:lpstr>
      <vt:lpstr>A130142108L</vt:lpstr>
      <vt:lpstr>A130142108L_Data</vt:lpstr>
      <vt:lpstr>A130142108L_Latest</vt:lpstr>
      <vt:lpstr>A130142116L</vt:lpstr>
      <vt:lpstr>A130142116L_Data</vt:lpstr>
      <vt:lpstr>A130142116L_Latest</vt:lpstr>
      <vt:lpstr>A130142124L</vt:lpstr>
      <vt:lpstr>A130142124L_Data</vt:lpstr>
      <vt:lpstr>A130142124L_Latest</vt:lpstr>
      <vt:lpstr>A130142132L</vt:lpstr>
      <vt:lpstr>A130142132L_Data</vt:lpstr>
      <vt:lpstr>A130142132L_Latest</vt:lpstr>
      <vt:lpstr>A130142140L</vt:lpstr>
      <vt:lpstr>A130142140L_Data</vt:lpstr>
      <vt:lpstr>A130142140L_Latest</vt:lpstr>
      <vt:lpstr>A130142148F</vt:lpstr>
      <vt:lpstr>A130142148F_Data</vt:lpstr>
      <vt:lpstr>A130142148F_Latest</vt:lpstr>
      <vt:lpstr>A130142156F</vt:lpstr>
      <vt:lpstr>A130142156F_Data</vt:lpstr>
      <vt:lpstr>A130142156F_Latest</vt:lpstr>
      <vt:lpstr>A130142164F</vt:lpstr>
      <vt:lpstr>A130142164F_Data</vt:lpstr>
      <vt:lpstr>A130142164F_Latest</vt:lpstr>
      <vt:lpstr>A130142172F</vt:lpstr>
      <vt:lpstr>A130142172F_Data</vt:lpstr>
      <vt:lpstr>A130142172F_Latest</vt:lpstr>
      <vt:lpstr>A130142180F</vt:lpstr>
      <vt:lpstr>A130142180F_Data</vt:lpstr>
      <vt:lpstr>A130142180F_Latest</vt:lpstr>
      <vt:lpstr>A130142188X</vt:lpstr>
      <vt:lpstr>A130142188X_Data</vt:lpstr>
      <vt:lpstr>A130142188X_Latest</vt:lpstr>
      <vt:lpstr>A130142196X</vt:lpstr>
      <vt:lpstr>A130142196X_Data</vt:lpstr>
      <vt:lpstr>A130142196X_Latest</vt:lpstr>
      <vt:lpstr>A130142204L</vt:lpstr>
      <vt:lpstr>A130142204L_Data</vt:lpstr>
      <vt:lpstr>A130142204L_Latest</vt:lpstr>
      <vt:lpstr>A130142214T</vt:lpstr>
      <vt:lpstr>A130142214T_Data</vt:lpstr>
      <vt:lpstr>A130142214T_Latest</vt:lpstr>
      <vt:lpstr>A130142220L</vt:lpstr>
      <vt:lpstr>A130142220L_Data</vt:lpstr>
      <vt:lpstr>A130142220L_Latest</vt:lpstr>
      <vt:lpstr>A130142228F</vt:lpstr>
      <vt:lpstr>A130142228F_Data</vt:lpstr>
      <vt:lpstr>A130142228F_Latest</vt:lpstr>
      <vt:lpstr>A130142236F</vt:lpstr>
      <vt:lpstr>A130142236F_Data</vt:lpstr>
      <vt:lpstr>A130142236F_Latest</vt:lpstr>
      <vt:lpstr>A130142244F</vt:lpstr>
      <vt:lpstr>A130142244F_Data</vt:lpstr>
      <vt:lpstr>A130142244F_Latest</vt:lpstr>
      <vt:lpstr>A130142252F</vt:lpstr>
      <vt:lpstr>A130142252F_Data</vt:lpstr>
      <vt:lpstr>A130142252F_Latest</vt:lpstr>
      <vt:lpstr>A130142260F</vt:lpstr>
      <vt:lpstr>A130142260F_Data</vt:lpstr>
      <vt:lpstr>A130142260F_Latest</vt:lpstr>
      <vt:lpstr>A130142268X</vt:lpstr>
      <vt:lpstr>A130142268X_Data</vt:lpstr>
      <vt:lpstr>A130142268X_Latest</vt:lpstr>
      <vt:lpstr>A130142276X</vt:lpstr>
      <vt:lpstr>A130142276X_Data</vt:lpstr>
      <vt:lpstr>A130142276X_Latest</vt:lpstr>
      <vt:lpstr>A130142284X</vt:lpstr>
      <vt:lpstr>A130142284X_Data</vt:lpstr>
      <vt:lpstr>A130142284X_Latest</vt:lpstr>
      <vt:lpstr>A130142292X</vt:lpstr>
      <vt:lpstr>A130142292X_Data</vt:lpstr>
      <vt:lpstr>A130142292X_Latest</vt:lpstr>
      <vt:lpstr>A130142300L</vt:lpstr>
      <vt:lpstr>A130142300L_Data</vt:lpstr>
      <vt:lpstr>A130142300L_Latest</vt:lpstr>
      <vt:lpstr>A130142308F</vt:lpstr>
      <vt:lpstr>A130142308F_Data</vt:lpstr>
      <vt:lpstr>A130142308F_Latest</vt:lpstr>
      <vt:lpstr>A130142316F</vt:lpstr>
      <vt:lpstr>A130142316F_Data</vt:lpstr>
      <vt:lpstr>A130142316F_Latest</vt:lpstr>
      <vt:lpstr>A130142324F</vt:lpstr>
      <vt:lpstr>A130142324F_Data</vt:lpstr>
      <vt:lpstr>A130142324F_Latest</vt:lpstr>
      <vt:lpstr>A130142332F</vt:lpstr>
      <vt:lpstr>A130142332F_Data</vt:lpstr>
      <vt:lpstr>A130142332F_Latest</vt:lpstr>
      <vt:lpstr>A130142340F</vt:lpstr>
      <vt:lpstr>A130142340F_Data</vt:lpstr>
      <vt:lpstr>A130142340F_Latest</vt:lpstr>
      <vt:lpstr>A130142348X</vt:lpstr>
      <vt:lpstr>A130142348X_Data</vt:lpstr>
      <vt:lpstr>A130142348X_Latest</vt:lpstr>
      <vt:lpstr>A130142356X</vt:lpstr>
      <vt:lpstr>A130142356X_Data</vt:lpstr>
      <vt:lpstr>A130142356X_Latest</vt:lpstr>
      <vt:lpstr>A130142364X</vt:lpstr>
      <vt:lpstr>A130142364X_Data</vt:lpstr>
      <vt:lpstr>A130142364X_Latest</vt:lpstr>
      <vt:lpstr>A130142372X</vt:lpstr>
      <vt:lpstr>A130142372X_Data</vt:lpstr>
      <vt:lpstr>A130142372X_Latest</vt:lpstr>
      <vt:lpstr>A130142380X</vt:lpstr>
      <vt:lpstr>A130142380X_Data</vt:lpstr>
      <vt:lpstr>A130142380X_Latest</vt:lpstr>
      <vt:lpstr>A130142388T</vt:lpstr>
      <vt:lpstr>A130142388T_Data</vt:lpstr>
      <vt:lpstr>A130142388T_Latest</vt:lpstr>
      <vt:lpstr>A130142396T</vt:lpstr>
      <vt:lpstr>A130142396T_Data</vt:lpstr>
      <vt:lpstr>A130142396T_Latest</vt:lpstr>
      <vt:lpstr>A130142404F</vt:lpstr>
      <vt:lpstr>A130142404F_Data</vt:lpstr>
      <vt:lpstr>A130142404F_Latest</vt:lpstr>
      <vt:lpstr>A130142412F</vt:lpstr>
      <vt:lpstr>A130142412F_Data</vt:lpstr>
      <vt:lpstr>A130142412F_Latest</vt:lpstr>
      <vt:lpstr>A130142420F</vt:lpstr>
      <vt:lpstr>A130142420F_Data</vt:lpstr>
      <vt:lpstr>A130142420F_Latest</vt:lpstr>
      <vt:lpstr>A130142428X</vt:lpstr>
      <vt:lpstr>A130142428X_Data</vt:lpstr>
      <vt:lpstr>A130142428X_Latest</vt:lpstr>
      <vt:lpstr>A130142436X</vt:lpstr>
      <vt:lpstr>A130142436X_Data</vt:lpstr>
      <vt:lpstr>A130142436X_Latest</vt:lpstr>
      <vt:lpstr>A130142444X</vt:lpstr>
      <vt:lpstr>A130142444X_Data</vt:lpstr>
      <vt:lpstr>A130142444X_Latest</vt:lpstr>
      <vt:lpstr>A130142452X</vt:lpstr>
      <vt:lpstr>A130142452X_Data</vt:lpstr>
      <vt:lpstr>A130142452X_Latest</vt:lpstr>
      <vt:lpstr>A130142460X</vt:lpstr>
      <vt:lpstr>A130142460X_Data</vt:lpstr>
      <vt:lpstr>A130142460X_Latest</vt:lpstr>
      <vt:lpstr>A130142468T</vt:lpstr>
      <vt:lpstr>A130142468T_Data</vt:lpstr>
      <vt:lpstr>A130142468T_Latest</vt:lpstr>
      <vt:lpstr>A130142476T</vt:lpstr>
      <vt:lpstr>A130142476T_Data</vt:lpstr>
      <vt:lpstr>A130142476T_Latest</vt:lpstr>
      <vt:lpstr>A130142484T</vt:lpstr>
      <vt:lpstr>A130142484T_Data</vt:lpstr>
      <vt:lpstr>A130142484T_Latest</vt:lpstr>
      <vt:lpstr>A130142494W</vt:lpstr>
      <vt:lpstr>A130142494W_Data</vt:lpstr>
      <vt:lpstr>A130142494W_Latest</vt:lpstr>
      <vt:lpstr>A130142500F</vt:lpstr>
      <vt:lpstr>A130142500F_Data</vt:lpstr>
      <vt:lpstr>A130142500F_Latest</vt:lpstr>
      <vt:lpstr>A130142508X</vt:lpstr>
      <vt:lpstr>A130142508X_Data</vt:lpstr>
      <vt:lpstr>A130142508X_Latest</vt:lpstr>
      <vt:lpstr>A130142516X</vt:lpstr>
      <vt:lpstr>A130142516X_Data</vt:lpstr>
      <vt:lpstr>A130142516X_Latest</vt:lpstr>
      <vt:lpstr>A130142524X</vt:lpstr>
      <vt:lpstr>A130142524X_Data</vt:lpstr>
      <vt:lpstr>A130142524X_Latest</vt:lpstr>
      <vt:lpstr>A130142532X</vt:lpstr>
      <vt:lpstr>A130142532X_Data</vt:lpstr>
      <vt:lpstr>A130142532X_Latest</vt:lpstr>
      <vt:lpstr>A130142540X</vt:lpstr>
      <vt:lpstr>A130142540X_Data</vt:lpstr>
      <vt:lpstr>A130142540X_Latest</vt:lpstr>
      <vt:lpstr>A130142548T</vt:lpstr>
      <vt:lpstr>A130142548T_Data</vt:lpstr>
      <vt:lpstr>A130142548T_Latest</vt:lpstr>
      <vt:lpstr>A130142556T</vt:lpstr>
      <vt:lpstr>A130142556T_Data</vt:lpstr>
      <vt:lpstr>A130142556T_Latest</vt:lpstr>
      <vt:lpstr>A130142564T</vt:lpstr>
      <vt:lpstr>A130142564T_Data</vt:lpstr>
      <vt:lpstr>A130142564T_Latest</vt:lpstr>
      <vt:lpstr>A130142572T</vt:lpstr>
      <vt:lpstr>A130142572T_Data</vt:lpstr>
      <vt:lpstr>A130142572T_Latest</vt:lpstr>
      <vt:lpstr>A130142580T</vt:lpstr>
      <vt:lpstr>A130142580T_Data</vt:lpstr>
      <vt:lpstr>A130142580T_Latest</vt:lpstr>
      <vt:lpstr>A130142588K</vt:lpstr>
      <vt:lpstr>A130142588K_Data</vt:lpstr>
      <vt:lpstr>A130142588K_Latest</vt:lpstr>
      <vt:lpstr>A130142596K</vt:lpstr>
      <vt:lpstr>A130142596K_Data</vt:lpstr>
      <vt:lpstr>A130142596K_Latest</vt:lpstr>
      <vt:lpstr>A130142604X</vt:lpstr>
      <vt:lpstr>A130142604X_Data</vt:lpstr>
      <vt:lpstr>A130142604X_Latest</vt:lpstr>
      <vt:lpstr>A130142612X</vt:lpstr>
      <vt:lpstr>A130142612X_Data</vt:lpstr>
      <vt:lpstr>A130142612X_Latest</vt:lpstr>
      <vt:lpstr>A130142620X</vt:lpstr>
      <vt:lpstr>A130142620X_Data</vt:lpstr>
      <vt:lpstr>A130142620X_Latest</vt:lpstr>
      <vt:lpstr>A130142628T</vt:lpstr>
      <vt:lpstr>A130142628T_Data</vt:lpstr>
      <vt:lpstr>A130142628T_Latest</vt:lpstr>
      <vt:lpstr>A130142636T</vt:lpstr>
      <vt:lpstr>A130142636T_Data</vt:lpstr>
      <vt:lpstr>A130142636T_Latest</vt:lpstr>
      <vt:lpstr>A130142644T</vt:lpstr>
      <vt:lpstr>A130142644T_Data</vt:lpstr>
      <vt:lpstr>A130142644T_Latest</vt:lpstr>
      <vt:lpstr>A130142652T</vt:lpstr>
      <vt:lpstr>A130142652T_Data</vt:lpstr>
      <vt:lpstr>A130142652T_Latest</vt:lpstr>
      <vt:lpstr>A130142660T</vt:lpstr>
      <vt:lpstr>A130142660T_Data</vt:lpstr>
      <vt:lpstr>A130142660T_Latest</vt:lpstr>
      <vt:lpstr>A130142668K</vt:lpstr>
      <vt:lpstr>A130142668K_Data</vt:lpstr>
      <vt:lpstr>A130142668K_Latest</vt:lpstr>
      <vt:lpstr>A130142676K</vt:lpstr>
      <vt:lpstr>A130142676K_Data</vt:lpstr>
      <vt:lpstr>A130142676K_Latest</vt:lpstr>
      <vt:lpstr>A130142684K</vt:lpstr>
      <vt:lpstr>A130142684K_Data</vt:lpstr>
      <vt:lpstr>A130142684K_Latest</vt:lpstr>
      <vt:lpstr>A130142692K</vt:lpstr>
      <vt:lpstr>A130142692K_Data</vt:lpstr>
      <vt:lpstr>A130142692K_Latest</vt:lpstr>
      <vt:lpstr>A130142700X</vt:lpstr>
      <vt:lpstr>A130142700X_Data</vt:lpstr>
      <vt:lpstr>A130142700X_Latest</vt:lpstr>
      <vt:lpstr>A130142708T</vt:lpstr>
      <vt:lpstr>A130142708T_Data</vt:lpstr>
      <vt:lpstr>A130142708T_Latest</vt:lpstr>
      <vt:lpstr>A130142716T</vt:lpstr>
      <vt:lpstr>A130142716T_Data</vt:lpstr>
      <vt:lpstr>A130142716T_Latest</vt:lpstr>
      <vt:lpstr>A130142724T</vt:lpstr>
      <vt:lpstr>A130142724T_Data</vt:lpstr>
      <vt:lpstr>A130142724T_Latest</vt:lpstr>
      <vt:lpstr>A130142732T</vt:lpstr>
      <vt:lpstr>A130142732T_Data</vt:lpstr>
      <vt:lpstr>A130142732T_Latest</vt:lpstr>
      <vt:lpstr>A130142740T</vt:lpstr>
      <vt:lpstr>A130142740T_Data</vt:lpstr>
      <vt:lpstr>A130142740T_Latest</vt:lpstr>
      <vt:lpstr>A130142748K</vt:lpstr>
      <vt:lpstr>A130142748K_Data</vt:lpstr>
      <vt:lpstr>A130142748K_Latest</vt:lpstr>
      <vt:lpstr>A130142756K</vt:lpstr>
      <vt:lpstr>A130142756K_Data</vt:lpstr>
      <vt:lpstr>A130142756K_Latest</vt:lpstr>
      <vt:lpstr>A130142764K</vt:lpstr>
      <vt:lpstr>A130142764K_Data</vt:lpstr>
      <vt:lpstr>A130142764K_Latest</vt:lpstr>
      <vt:lpstr>A130142774R</vt:lpstr>
      <vt:lpstr>A130142774R_Data</vt:lpstr>
      <vt:lpstr>A130142774R_Latest</vt:lpstr>
      <vt:lpstr>A130142780K</vt:lpstr>
      <vt:lpstr>A130142780K_Data</vt:lpstr>
      <vt:lpstr>A130142780K_Latest</vt:lpstr>
      <vt:lpstr>A130142788C</vt:lpstr>
      <vt:lpstr>A130142788C_Data</vt:lpstr>
      <vt:lpstr>A130142788C_Latest</vt:lpstr>
      <vt:lpstr>A130142796C</vt:lpstr>
      <vt:lpstr>A130142796C_Data</vt:lpstr>
      <vt:lpstr>A130142796C_Latest</vt:lpstr>
      <vt:lpstr>A130142804T</vt:lpstr>
      <vt:lpstr>A130142804T_Data</vt:lpstr>
      <vt:lpstr>A130142804T_Latest</vt:lpstr>
      <vt:lpstr>A130142812T</vt:lpstr>
      <vt:lpstr>A130142812T_Data</vt:lpstr>
      <vt:lpstr>A130142812T_Latest</vt:lpstr>
      <vt:lpstr>A130142820T</vt:lpstr>
      <vt:lpstr>A130142820T_Data</vt:lpstr>
      <vt:lpstr>A130142820T_Latest</vt:lpstr>
      <vt:lpstr>A130142828K</vt:lpstr>
      <vt:lpstr>A130142828K_Data</vt:lpstr>
      <vt:lpstr>A130142828K_Latest</vt:lpstr>
      <vt:lpstr>A130142836K</vt:lpstr>
      <vt:lpstr>A130142836K_Data</vt:lpstr>
      <vt:lpstr>A130142836K_Latest</vt:lpstr>
      <vt:lpstr>A130142844K</vt:lpstr>
      <vt:lpstr>A130142844K_Data</vt:lpstr>
      <vt:lpstr>A130142844K_Latest</vt:lpstr>
      <vt:lpstr>A130142852K</vt:lpstr>
      <vt:lpstr>A130142852K_Data</vt:lpstr>
      <vt:lpstr>A130142852K_Latest</vt:lpstr>
      <vt:lpstr>A130142860K</vt:lpstr>
      <vt:lpstr>A130142860K_Data</vt:lpstr>
      <vt:lpstr>A130142860K_Latest</vt:lpstr>
      <vt:lpstr>A130142868C</vt:lpstr>
      <vt:lpstr>A130142868C_Data</vt:lpstr>
      <vt:lpstr>A130142868C_Latest</vt:lpstr>
      <vt:lpstr>A130142876C</vt:lpstr>
      <vt:lpstr>A130142876C_Data</vt:lpstr>
      <vt:lpstr>A130142876C_Latest</vt:lpstr>
      <vt:lpstr>A130142884C</vt:lpstr>
      <vt:lpstr>A130142884C_Data</vt:lpstr>
      <vt:lpstr>A130142884C_Latest</vt:lpstr>
      <vt:lpstr>A130142892C</vt:lpstr>
      <vt:lpstr>A130142892C_Data</vt:lpstr>
      <vt:lpstr>A130142892C_Latest</vt:lpstr>
      <vt:lpstr>A130142900T</vt:lpstr>
      <vt:lpstr>A130142900T_Data</vt:lpstr>
      <vt:lpstr>A130142900T_Latest</vt:lpstr>
      <vt:lpstr>A130142908K</vt:lpstr>
      <vt:lpstr>A130142908K_Data</vt:lpstr>
      <vt:lpstr>A130142908K_Latest</vt:lpstr>
      <vt:lpstr>A130142916K</vt:lpstr>
      <vt:lpstr>A130142916K_Data</vt:lpstr>
      <vt:lpstr>A130142916K_Latest</vt:lpstr>
      <vt:lpstr>A130142924K</vt:lpstr>
      <vt:lpstr>A130142924K_Data</vt:lpstr>
      <vt:lpstr>A130142924K_Latest</vt:lpstr>
      <vt:lpstr>A130142932K</vt:lpstr>
      <vt:lpstr>A130142932K_Data</vt:lpstr>
      <vt:lpstr>A130142932K_Latest</vt:lpstr>
      <vt:lpstr>A130142940K</vt:lpstr>
      <vt:lpstr>A130142940K_Data</vt:lpstr>
      <vt:lpstr>A130142940K_Latest</vt:lpstr>
      <vt:lpstr>A130142948C</vt:lpstr>
      <vt:lpstr>A130142948C_Data</vt:lpstr>
      <vt:lpstr>A130142948C_Latest</vt:lpstr>
      <vt:lpstr>A130142956C</vt:lpstr>
      <vt:lpstr>A130142956C_Data</vt:lpstr>
      <vt:lpstr>A130142956C_Latest</vt:lpstr>
      <vt:lpstr>A130142964C</vt:lpstr>
      <vt:lpstr>A130142964C_Data</vt:lpstr>
      <vt:lpstr>A130142964C_Latest</vt:lpstr>
      <vt:lpstr>A130142972C</vt:lpstr>
      <vt:lpstr>A130142972C_Data</vt:lpstr>
      <vt:lpstr>A130142972C_Latest</vt:lpstr>
      <vt:lpstr>A130142980C</vt:lpstr>
      <vt:lpstr>A130142980C_Data</vt:lpstr>
      <vt:lpstr>A130142980C_Latest</vt:lpstr>
      <vt:lpstr>A130142988W</vt:lpstr>
      <vt:lpstr>A130142988W_Data</vt:lpstr>
      <vt:lpstr>A130142988W_Latest</vt:lpstr>
      <vt:lpstr>A130142996W</vt:lpstr>
      <vt:lpstr>A130142996W_Data</vt:lpstr>
      <vt:lpstr>A130142996W_Latest</vt:lpstr>
      <vt:lpstr>A130143004L</vt:lpstr>
      <vt:lpstr>A130143004L_Data</vt:lpstr>
      <vt:lpstr>A130143004L_Latest</vt:lpstr>
      <vt:lpstr>A130143012L</vt:lpstr>
      <vt:lpstr>A130143012L_Data</vt:lpstr>
      <vt:lpstr>A130143012L_Latest</vt:lpstr>
      <vt:lpstr>A130143020L</vt:lpstr>
      <vt:lpstr>A130143020L_Data</vt:lpstr>
      <vt:lpstr>A130143020L_Latest</vt:lpstr>
      <vt:lpstr>A130143028F</vt:lpstr>
      <vt:lpstr>A130143028F_Data</vt:lpstr>
      <vt:lpstr>A130143028F_Latest</vt:lpstr>
      <vt:lpstr>A130143036F</vt:lpstr>
      <vt:lpstr>A130143036F_Data</vt:lpstr>
      <vt:lpstr>A130143036F_Latest</vt:lpstr>
      <vt:lpstr>A130143044F</vt:lpstr>
      <vt:lpstr>A130143044F_Data</vt:lpstr>
      <vt:lpstr>A130143044F_Latest</vt:lpstr>
      <vt:lpstr>A130143054K</vt:lpstr>
      <vt:lpstr>A130143054K_Data</vt:lpstr>
      <vt:lpstr>A130143054K_Latest</vt:lpstr>
      <vt:lpstr>A130143060F</vt:lpstr>
      <vt:lpstr>A130143060F_Data</vt:lpstr>
      <vt:lpstr>A130143060F_Latest</vt:lpstr>
      <vt:lpstr>A130143068X</vt:lpstr>
      <vt:lpstr>A130143068X_Data</vt:lpstr>
      <vt:lpstr>A130143068X_Latest</vt:lpstr>
      <vt:lpstr>A130143076X</vt:lpstr>
      <vt:lpstr>A130143076X_Data</vt:lpstr>
      <vt:lpstr>A130143076X_Latest</vt:lpstr>
      <vt:lpstr>A130143084X</vt:lpstr>
      <vt:lpstr>A130143084X_Data</vt:lpstr>
      <vt:lpstr>A130143084X_Latest</vt:lpstr>
      <vt:lpstr>A130143092X</vt:lpstr>
      <vt:lpstr>A130143092X_Data</vt:lpstr>
      <vt:lpstr>A130143092X_Latest</vt:lpstr>
      <vt:lpstr>A130143100L</vt:lpstr>
      <vt:lpstr>A130143100L_Data</vt:lpstr>
      <vt:lpstr>A130143100L_Latest</vt:lpstr>
      <vt:lpstr>A130143108F</vt:lpstr>
      <vt:lpstr>A130143108F_Data</vt:lpstr>
      <vt:lpstr>A130143108F_Latest</vt:lpstr>
      <vt:lpstr>A130143116F</vt:lpstr>
      <vt:lpstr>A130143116F_Data</vt:lpstr>
      <vt:lpstr>A130143116F_Latest</vt:lpstr>
      <vt:lpstr>A130143124F</vt:lpstr>
      <vt:lpstr>A130143124F_Data</vt:lpstr>
      <vt:lpstr>A130143124F_Latest</vt:lpstr>
      <vt:lpstr>A130143132F</vt:lpstr>
      <vt:lpstr>A130143132F_Data</vt:lpstr>
      <vt:lpstr>A130143132F_Latest</vt:lpstr>
      <vt:lpstr>A130143140F</vt:lpstr>
      <vt:lpstr>A130143140F_Data</vt:lpstr>
      <vt:lpstr>A130143140F_Latest</vt:lpstr>
      <vt:lpstr>A130143148X</vt:lpstr>
      <vt:lpstr>A130143148X_Data</vt:lpstr>
      <vt:lpstr>A130143148X_Latest</vt:lpstr>
      <vt:lpstr>A130143156X</vt:lpstr>
      <vt:lpstr>A130143156X_Data</vt:lpstr>
      <vt:lpstr>A130143156X_Latest</vt:lpstr>
      <vt:lpstr>A130143164X</vt:lpstr>
      <vt:lpstr>A130143164X_Data</vt:lpstr>
      <vt:lpstr>A130143164X_Latest</vt:lpstr>
      <vt:lpstr>A130143172X</vt:lpstr>
      <vt:lpstr>A130143172X_Data</vt:lpstr>
      <vt:lpstr>A130143172X_Latest</vt:lpstr>
      <vt:lpstr>A130143180X</vt:lpstr>
      <vt:lpstr>A130143180X_Data</vt:lpstr>
      <vt:lpstr>A130143180X_Latest</vt:lpstr>
      <vt:lpstr>A130143188T</vt:lpstr>
      <vt:lpstr>A130143188T_Data</vt:lpstr>
      <vt:lpstr>A130143188T_Latest</vt:lpstr>
      <vt:lpstr>A130143196T</vt:lpstr>
      <vt:lpstr>A130143196T_Data</vt:lpstr>
      <vt:lpstr>A130143196T_Latest</vt:lpstr>
      <vt:lpstr>A130143204F</vt:lpstr>
      <vt:lpstr>A130143204F_Data</vt:lpstr>
      <vt:lpstr>A130143204F_Latest</vt:lpstr>
      <vt:lpstr>A130143212F</vt:lpstr>
      <vt:lpstr>A130143212F_Data</vt:lpstr>
      <vt:lpstr>A130143212F_Latest</vt:lpstr>
      <vt:lpstr>A130143220F</vt:lpstr>
      <vt:lpstr>A130143220F_Data</vt:lpstr>
      <vt:lpstr>A130143220F_Latest</vt:lpstr>
      <vt:lpstr>A130143228X</vt:lpstr>
      <vt:lpstr>A130143228X_Data</vt:lpstr>
      <vt:lpstr>A130143228X_Latest</vt:lpstr>
      <vt:lpstr>A130143236X</vt:lpstr>
      <vt:lpstr>A130143236X_Data</vt:lpstr>
      <vt:lpstr>A130143236X_Latest</vt:lpstr>
      <vt:lpstr>A130143244X</vt:lpstr>
      <vt:lpstr>A130143244X_Data</vt:lpstr>
      <vt:lpstr>A130143244X_Latest</vt:lpstr>
      <vt:lpstr>A130143252X</vt:lpstr>
      <vt:lpstr>A130143252X_Data</vt:lpstr>
      <vt:lpstr>A130143252X_Latest</vt:lpstr>
      <vt:lpstr>A130143260X</vt:lpstr>
      <vt:lpstr>A130143260X_Data</vt:lpstr>
      <vt:lpstr>A130143260X_Latest</vt:lpstr>
      <vt:lpstr>A130143268T</vt:lpstr>
      <vt:lpstr>A130143268T_Data</vt:lpstr>
      <vt:lpstr>A130143268T_Latest</vt:lpstr>
      <vt:lpstr>A130143276T</vt:lpstr>
      <vt:lpstr>A130143276T_Data</vt:lpstr>
      <vt:lpstr>A130143276T_Latest</vt:lpstr>
      <vt:lpstr>A130143284T</vt:lpstr>
      <vt:lpstr>A130143284T_Data</vt:lpstr>
      <vt:lpstr>A130143284T_Latest</vt:lpstr>
      <vt:lpstr>A130143292T</vt:lpstr>
      <vt:lpstr>A130143292T_Data</vt:lpstr>
      <vt:lpstr>A130143292T_Latest</vt:lpstr>
      <vt:lpstr>A130143300F</vt:lpstr>
      <vt:lpstr>A130143300F_Data</vt:lpstr>
      <vt:lpstr>A130143300F_Latest</vt:lpstr>
      <vt:lpstr>A130143308X</vt:lpstr>
      <vt:lpstr>A130143308X_Data</vt:lpstr>
      <vt:lpstr>A130143308X_Latest</vt:lpstr>
      <vt:lpstr>A130143316X</vt:lpstr>
      <vt:lpstr>A130143316X_Data</vt:lpstr>
      <vt:lpstr>A130143316X_Latest</vt:lpstr>
      <vt:lpstr>A130143324X</vt:lpstr>
      <vt:lpstr>A130143324X_Data</vt:lpstr>
      <vt:lpstr>A130143324X_Latest</vt:lpstr>
      <vt:lpstr>A130143334C</vt:lpstr>
      <vt:lpstr>A130143334C_Data</vt:lpstr>
      <vt:lpstr>A130143334C_Latest</vt:lpstr>
      <vt:lpstr>A130143340X</vt:lpstr>
      <vt:lpstr>A130143340X_Data</vt:lpstr>
      <vt:lpstr>A130143340X_Latest</vt:lpstr>
      <vt:lpstr>A130143348T</vt:lpstr>
      <vt:lpstr>A130143348T_Data</vt:lpstr>
      <vt:lpstr>A130143348T_Latest</vt:lpstr>
      <vt:lpstr>A130143356T</vt:lpstr>
      <vt:lpstr>A130143356T_Data</vt:lpstr>
      <vt:lpstr>A130143356T_Latest</vt:lpstr>
      <vt:lpstr>A130143364T</vt:lpstr>
      <vt:lpstr>A130143364T_Data</vt:lpstr>
      <vt:lpstr>A130143364T_Latest</vt:lpstr>
      <vt:lpstr>A130143372T</vt:lpstr>
      <vt:lpstr>A130143372T_Data</vt:lpstr>
      <vt:lpstr>A130143372T_Latest</vt:lpstr>
      <vt:lpstr>A130143380T</vt:lpstr>
      <vt:lpstr>A130143380T_Data</vt:lpstr>
      <vt:lpstr>A130143380T_Latest</vt:lpstr>
      <vt:lpstr>A130143388K</vt:lpstr>
      <vt:lpstr>A130143388K_Data</vt:lpstr>
      <vt:lpstr>A130143388K_Latest</vt:lpstr>
      <vt:lpstr>A130143396K</vt:lpstr>
      <vt:lpstr>A130143396K_Data</vt:lpstr>
      <vt:lpstr>A130143396K_Latest</vt:lpstr>
      <vt:lpstr>A130143404X</vt:lpstr>
      <vt:lpstr>A130143404X_Data</vt:lpstr>
      <vt:lpstr>A130143404X_Latest</vt:lpstr>
      <vt:lpstr>A130143412X</vt:lpstr>
      <vt:lpstr>A130143412X_Data</vt:lpstr>
      <vt:lpstr>A130143412X_Latest</vt:lpstr>
      <vt:lpstr>A130143420X</vt:lpstr>
      <vt:lpstr>A130143420X_Data</vt:lpstr>
      <vt:lpstr>A130143420X_Latest</vt:lpstr>
      <vt:lpstr>A130143428T</vt:lpstr>
      <vt:lpstr>A130143428T_Data</vt:lpstr>
      <vt:lpstr>A130143428T_Latest</vt:lpstr>
      <vt:lpstr>A130143436T</vt:lpstr>
      <vt:lpstr>A130143436T_Data</vt:lpstr>
      <vt:lpstr>A130143436T_Latest</vt:lpstr>
      <vt:lpstr>A130143444T</vt:lpstr>
      <vt:lpstr>A130143444T_Data</vt:lpstr>
      <vt:lpstr>A130143444T_Latest</vt:lpstr>
      <vt:lpstr>A130143452T</vt:lpstr>
      <vt:lpstr>A130143452T_Data</vt:lpstr>
      <vt:lpstr>A130143452T_Latest</vt:lpstr>
      <vt:lpstr>A130143460T</vt:lpstr>
      <vt:lpstr>A130143460T_Data</vt:lpstr>
      <vt:lpstr>A130143460T_Latest</vt:lpstr>
      <vt:lpstr>A130143468K</vt:lpstr>
      <vt:lpstr>A130143468K_Data</vt:lpstr>
      <vt:lpstr>A130143468K_Latest</vt:lpstr>
      <vt:lpstr>A130143476K</vt:lpstr>
      <vt:lpstr>A130143476K_Data</vt:lpstr>
      <vt:lpstr>A130143476K_Latest</vt:lpstr>
      <vt:lpstr>A130143484K</vt:lpstr>
      <vt:lpstr>A130143484K_Data</vt:lpstr>
      <vt:lpstr>A130143484K_Latest</vt:lpstr>
      <vt:lpstr>A130143492K</vt:lpstr>
      <vt:lpstr>A130143492K_Data</vt:lpstr>
      <vt:lpstr>A130143492K_Latest</vt:lpstr>
      <vt:lpstr>A130143500X</vt:lpstr>
      <vt:lpstr>A130143500X_Data</vt:lpstr>
      <vt:lpstr>A130143500X_Latest</vt:lpstr>
      <vt:lpstr>A130143508T</vt:lpstr>
      <vt:lpstr>A130143508T_Data</vt:lpstr>
      <vt:lpstr>A130143508T_Latest</vt:lpstr>
      <vt:lpstr>A130143516T</vt:lpstr>
      <vt:lpstr>A130143516T_Data</vt:lpstr>
      <vt:lpstr>A130143516T_Latest</vt:lpstr>
      <vt:lpstr>A130143524T</vt:lpstr>
      <vt:lpstr>A130143524T_Data</vt:lpstr>
      <vt:lpstr>A130143524T_Latest</vt:lpstr>
      <vt:lpstr>A130143532T</vt:lpstr>
      <vt:lpstr>A130143532T_Data</vt:lpstr>
      <vt:lpstr>A130143532T_Latest</vt:lpstr>
      <vt:lpstr>A130143540T</vt:lpstr>
      <vt:lpstr>A130143540T_Data</vt:lpstr>
      <vt:lpstr>A130143540T_Latest</vt:lpstr>
      <vt:lpstr>A130143548K</vt:lpstr>
      <vt:lpstr>A130143548K_Data</vt:lpstr>
      <vt:lpstr>A130143548K_Latest</vt:lpstr>
      <vt:lpstr>A130143556K</vt:lpstr>
      <vt:lpstr>A130143556K_Data</vt:lpstr>
      <vt:lpstr>A130143556K_Latest</vt:lpstr>
      <vt:lpstr>A130143564K</vt:lpstr>
      <vt:lpstr>A130143564K_Data</vt:lpstr>
      <vt:lpstr>A130143564K_Latest</vt:lpstr>
      <vt:lpstr>A130143572K</vt:lpstr>
      <vt:lpstr>A130143572K_Data</vt:lpstr>
      <vt:lpstr>A130143572K_Latest</vt:lpstr>
      <vt:lpstr>A130143580K</vt:lpstr>
      <vt:lpstr>A130143580K_Data</vt:lpstr>
      <vt:lpstr>A130143580K_Latest</vt:lpstr>
      <vt:lpstr>A130143588C</vt:lpstr>
      <vt:lpstr>A130143588C_Data</vt:lpstr>
      <vt:lpstr>A130143588C_Latest</vt:lpstr>
      <vt:lpstr>A130143596C</vt:lpstr>
      <vt:lpstr>A130143596C_Data</vt:lpstr>
      <vt:lpstr>A130143596C_Latest</vt:lpstr>
      <vt:lpstr>A130143604T</vt:lpstr>
      <vt:lpstr>A130143604T_Data</vt:lpstr>
      <vt:lpstr>A130143604T_Latest</vt:lpstr>
      <vt:lpstr>A130143614W</vt:lpstr>
      <vt:lpstr>A130143614W_Data</vt:lpstr>
      <vt:lpstr>A130143614W_Latest</vt:lpstr>
      <vt:lpstr>A130143620T</vt:lpstr>
      <vt:lpstr>A130143620T_Data</vt:lpstr>
      <vt:lpstr>A130143620T_Latest</vt:lpstr>
      <vt:lpstr>A130143628K</vt:lpstr>
      <vt:lpstr>A130143628K_Data</vt:lpstr>
      <vt:lpstr>A130143628K_Latest</vt:lpstr>
      <vt:lpstr>A130143636K</vt:lpstr>
      <vt:lpstr>A130143636K_Data</vt:lpstr>
      <vt:lpstr>A130143636K_Latest</vt:lpstr>
      <vt:lpstr>A130143644K</vt:lpstr>
      <vt:lpstr>A130143644K_Data</vt:lpstr>
      <vt:lpstr>A130143644K_Latest</vt:lpstr>
      <vt:lpstr>A130143652K</vt:lpstr>
      <vt:lpstr>A130143652K_Data</vt:lpstr>
      <vt:lpstr>A130143652K_Latest</vt:lpstr>
      <vt:lpstr>A130143660K</vt:lpstr>
      <vt:lpstr>A130143660K_Data</vt:lpstr>
      <vt:lpstr>A130143660K_Latest</vt:lpstr>
      <vt:lpstr>A130143668C</vt:lpstr>
      <vt:lpstr>A130143668C_Data</vt:lpstr>
      <vt:lpstr>A130143668C_Latest</vt:lpstr>
      <vt:lpstr>A130143676C</vt:lpstr>
      <vt:lpstr>A130143676C_Data</vt:lpstr>
      <vt:lpstr>A130143676C_Latest</vt:lpstr>
      <vt:lpstr>A130143684C</vt:lpstr>
      <vt:lpstr>A130143684C_Data</vt:lpstr>
      <vt:lpstr>A130143684C_Latest</vt:lpstr>
      <vt:lpstr>A130143692C</vt:lpstr>
      <vt:lpstr>A130143692C_Data</vt:lpstr>
      <vt:lpstr>A130143692C_Latest</vt:lpstr>
      <vt:lpstr>A130143700T</vt:lpstr>
      <vt:lpstr>A130143700T_Data</vt:lpstr>
      <vt:lpstr>A130143700T_Latest</vt:lpstr>
      <vt:lpstr>A130143708K</vt:lpstr>
      <vt:lpstr>A130143708K_Data</vt:lpstr>
      <vt:lpstr>A130143708K_Latest</vt:lpstr>
      <vt:lpstr>A130143716K</vt:lpstr>
      <vt:lpstr>A130143716K_Data</vt:lpstr>
      <vt:lpstr>A130143716K_Latest</vt:lpstr>
      <vt:lpstr>A130143724K</vt:lpstr>
      <vt:lpstr>A130143724K_Data</vt:lpstr>
      <vt:lpstr>A130143724K_Latest</vt:lpstr>
      <vt:lpstr>A130143732K</vt:lpstr>
      <vt:lpstr>A130143732K_Data</vt:lpstr>
      <vt:lpstr>A130143732K_Latest</vt:lpstr>
      <vt:lpstr>A130143740K</vt:lpstr>
      <vt:lpstr>A130143740K_Data</vt:lpstr>
      <vt:lpstr>A130143740K_Latest</vt:lpstr>
      <vt:lpstr>A130143748C</vt:lpstr>
      <vt:lpstr>A130143748C_Data</vt:lpstr>
      <vt:lpstr>A130143748C_Latest</vt:lpstr>
      <vt:lpstr>A130143756C</vt:lpstr>
      <vt:lpstr>A130143756C_Data</vt:lpstr>
      <vt:lpstr>A130143756C_Latest</vt:lpstr>
      <vt:lpstr>A130143764C</vt:lpstr>
      <vt:lpstr>A130143764C_Data</vt:lpstr>
      <vt:lpstr>A130143764C_Latest</vt:lpstr>
      <vt:lpstr>A130143772C</vt:lpstr>
      <vt:lpstr>A130143772C_Data</vt:lpstr>
      <vt:lpstr>A130143772C_Latest</vt:lpstr>
      <vt:lpstr>A130143780C</vt:lpstr>
      <vt:lpstr>A130143780C_Data</vt:lpstr>
      <vt:lpstr>A130143780C_Latest</vt:lpstr>
      <vt:lpstr>A130143788W</vt:lpstr>
      <vt:lpstr>A130143788W_Data</vt:lpstr>
      <vt:lpstr>A130143788W_Latest</vt:lpstr>
      <vt:lpstr>A130143796W</vt:lpstr>
      <vt:lpstr>A130143796W_Data</vt:lpstr>
      <vt:lpstr>A130143796W_Latest</vt:lpstr>
      <vt:lpstr>A130143804K</vt:lpstr>
      <vt:lpstr>A130143804K_Data</vt:lpstr>
      <vt:lpstr>A130143804K_Latest</vt:lpstr>
      <vt:lpstr>A130143812K</vt:lpstr>
      <vt:lpstr>A130143812K_Data</vt:lpstr>
      <vt:lpstr>A130143812K_Latest</vt:lpstr>
      <vt:lpstr>A130143820K</vt:lpstr>
      <vt:lpstr>A130143820K_Data</vt:lpstr>
      <vt:lpstr>A130143820K_Latest</vt:lpstr>
      <vt:lpstr>A130143828C</vt:lpstr>
      <vt:lpstr>A130143828C_Data</vt:lpstr>
      <vt:lpstr>A130143828C_Latest</vt:lpstr>
      <vt:lpstr>A130143836C</vt:lpstr>
      <vt:lpstr>A130143836C_Data</vt:lpstr>
      <vt:lpstr>A130143836C_Latest</vt:lpstr>
      <vt:lpstr>A130143844C</vt:lpstr>
      <vt:lpstr>A130143844C_Data</vt:lpstr>
      <vt:lpstr>A130143844C_Latest</vt:lpstr>
      <vt:lpstr>A130143852C</vt:lpstr>
      <vt:lpstr>A130143852C_Data</vt:lpstr>
      <vt:lpstr>A130143852C_Latest</vt:lpstr>
      <vt:lpstr>A130143860C</vt:lpstr>
      <vt:lpstr>A130143860C_Data</vt:lpstr>
      <vt:lpstr>A130143860C_Latest</vt:lpstr>
      <vt:lpstr>A130143868W</vt:lpstr>
      <vt:lpstr>A130143868W_Data</vt:lpstr>
      <vt:lpstr>A130143868W_Latest</vt:lpstr>
      <vt:lpstr>A130143876W</vt:lpstr>
      <vt:lpstr>A130143876W_Data</vt:lpstr>
      <vt:lpstr>A130143876W_Latest</vt:lpstr>
      <vt:lpstr>A130143884W</vt:lpstr>
      <vt:lpstr>A130143884W_Data</vt:lpstr>
      <vt:lpstr>A130143884W_Latest</vt:lpstr>
      <vt:lpstr>A130143894A</vt:lpstr>
      <vt:lpstr>A130143894A_Data</vt:lpstr>
      <vt:lpstr>A130143894A_Latest</vt:lpstr>
      <vt:lpstr>A130143900K</vt:lpstr>
      <vt:lpstr>A130143900K_Data</vt:lpstr>
      <vt:lpstr>A130143900K_Latest</vt:lpstr>
      <vt:lpstr>A130143908C</vt:lpstr>
      <vt:lpstr>A130143908C_Data</vt:lpstr>
      <vt:lpstr>A130143908C_Latest</vt:lpstr>
      <vt:lpstr>A130143916C</vt:lpstr>
      <vt:lpstr>A130143916C_Data</vt:lpstr>
      <vt:lpstr>A130143916C_Latest</vt:lpstr>
      <vt:lpstr>A130143924C</vt:lpstr>
      <vt:lpstr>A130143924C_Data</vt:lpstr>
      <vt:lpstr>A130143924C_Latest</vt:lpstr>
      <vt:lpstr>A130143932C</vt:lpstr>
      <vt:lpstr>A130143932C_Data</vt:lpstr>
      <vt:lpstr>A130143932C_Latest</vt:lpstr>
      <vt:lpstr>A130143940C</vt:lpstr>
      <vt:lpstr>A130143940C_Data</vt:lpstr>
      <vt:lpstr>A130143940C_Latest</vt:lpstr>
      <vt:lpstr>A130143948W</vt:lpstr>
      <vt:lpstr>A130143948W_Data</vt:lpstr>
      <vt:lpstr>A130143948W_Latest</vt:lpstr>
      <vt:lpstr>A130143956W</vt:lpstr>
      <vt:lpstr>A130143956W_Data</vt:lpstr>
      <vt:lpstr>A130143956W_Latest</vt:lpstr>
      <vt:lpstr>A130143964W</vt:lpstr>
      <vt:lpstr>A130143964W_Data</vt:lpstr>
      <vt:lpstr>A130143964W_Latest</vt:lpstr>
      <vt:lpstr>A130143972W</vt:lpstr>
      <vt:lpstr>A130143972W_Data</vt:lpstr>
      <vt:lpstr>A130143972W_Latest</vt:lpstr>
      <vt:lpstr>A130143980W</vt:lpstr>
      <vt:lpstr>A130143980W_Data</vt:lpstr>
      <vt:lpstr>A130143980W_Latest</vt:lpstr>
      <vt:lpstr>A130143988R</vt:lpstr>
      <vt:lpstr>A130143988R_Data</vt:lpstr>
      <vt:lpstr>A130143988R_Latest</vt:lpstr>
      <vt:lpstr>A130143996R</vt:lpstr>
      <vt:lpstr>A130143996R_Data</vt:lpstr>
      <vt:lpstr>A130143996R_Latest</vt:lpstr>
      <vt:lpstr>A130144004F</vt:lpstr>
      <vt:lpstr>A130144004F_Data</vt:lpstr>
      <vt:lpstr>A130144004F_Latest</vt:lpstr>
      <vt:lpstr>A130144012F</vt:lpstr>
      <vt:lpstr>A130144012F_Data</vt:lpstr>
      <vt:lpstr>A130144012F_Latest</vt:lpstr>
      <vt:lpstr>A130144020F</vt:lpstr>
      <vt:lpstr>A130144020F_Data</vt:lpstr>
      <vt:lpstr>A130144020F_Latest</vt:lpstr>
      <vt:lpstr>A130144028X</vt:lpstr>
      <vt:lpstr>A130144028X_Data</vt:lpstr>
      <vt:lpstr>A130144028X_Latest</vt:lpstr>
      <vt:lpstr>A130144036X</vt:lpstr>
      <vt:lpstr>A130144036X_Data</vt:lpstr>
      <vt:lpstr>A130144036X_Latest</vt:lpstr>
      <vt:lpstr>A130144044X</vt:lpstr>
      <vt:lpstr>A130144044X_Data</vt:lpstr>
      <vt:lpstr>A130144044X_Latest</vt:lpstr>
      <vt:lpstr>A130144052X</vt:lpstr>
      <vt:lpstr>A130144052X_Data</vt:lpstr>
      <vt:lpstr>A130144052X_Latest</vt:lpstr>
      <vt:lpstr>A130144060X</vt:lpstr>
      <vt:lpstr>A130144060X_Data</vt:lpstr>
      <vt:lpstr>A130144060X_Latest</vt:lpstr>
      <vt:lpstr>A130144068T</vt:lpstr>
      <vt:lpstr>A130144068T_Data</vt:lpstr>
      <vt:lpstr>A130144068T_Latest</vt:lpstr>
      <vt:lpstr>A130144076T</vt:lpstr>
      <vt:lpstr>A130144076T_Data</vt:lpstr>
      <vt:lpstr>A130144076T_Latest</vt:lpstr>
      <vt:lpstr>A130144084T</vt:lpstr>
      <vt:lpstr>A130144084T_Data</vt:lpstr>
      <vt:lpstr>A130144084T_Latest</vt:lpstr>
      <vt:lpstr>A130144092T</vt:lpstr>
      <vt:lpstr>A130144092T_Data</vt:lpstr>
      <vt:lpstr>A130144092T_Latest</vt:lpstr>
      <vt:lpstr>A130144100F</vt:lpstr>
      <vt:lpstr>A130144100F_Data</vt:lpstr>
      <vt:lpstr>A130144100F_Latest</vt:lpstr>
      <vt:lpstr>A130144108X</vt:lpstr>
      <vt:lpstr>A130144108X_Data</vt:lpstr>
      <vt:lpstr>A130144108X_Latest</vt:lpstr>
      <vt:lpstr>A130144116X</vt:lpstr>
      <vt:lpstr>A130144116X_Data</vt:lpstr>
      <vt:lpstr>A130144116X_Latest</vt:lpstr>
      <vt:lpstr>A130144124X</vt:lpstr>
      <vt:lpstr>A130144124X_Data</vt:lpstr>
      <vt:lpstr>A130144124X_Latest</vt:lpstr>
      <vt:lpstr>A130144132X</vt:lpstr>
      <vt:lpstr>A130144132X_Data</vt:lpstr>
      <vt:lpstr>A130144132X_Latest</vt:lpstr>
      <vt:lpstr>A130144140X</vt:lpstr>
      <vt:lpstr>A130144140X_Data</vt:lpstr>
      <vt:lpstr>A130144140X_Latest</vt:lpstr>
      <vt:lpstr>A130144148T</vt:lpstr>
      <vt:lpstr>A130144148T_Data</vt:lpstr>
      <vt:lpstr>A130144148T_Latest</vt:lpstr>
      <vt:lpstr>A130144156T</vt:lpstr>
      <vt:lpstr>A130144156T_Data</vt:lpstr>
      <vt:lpstr>A130144156T_Latest</vt:lpstr>
      <vt:lpstr>A130144164T</vt:lpstr>
      <vt:lpstr>A130144164T_Data</vt:lpstr>
      <vt:lpstr>A130144164T_Latest</vt:lpstr>
      <vt:lpstr>A130144174W</vt:lpstr>
      <vt:lpstr>A130144174W_Data</vt:lpstr>
      <vt:lpstr>A130144174W_Latest</vt:lpstr>
      <vt:lpstr>A130144180T</vt:lpstr>
      <vt:lpstr>A130144180T_Data</vt:lpstr>
      <vt:lpstr>A130144180T_Latest</vt:lpstr>
      <vt:lpstr>A130144188K</vt:lpstr>
      <vt:lpstr>A130144188K_Data</vt:lpstr>
      <vt:lpstr>A130144188K_Latest</vt:lpstr>
      <vt:lpstr>A130144196K</vt:lpstr>
      <vt:lpstr>A130144196K_Data</vt:lpstr>
      <vt:lpstr>A130144196K_Latest</vt:lpstr>
      <vt:lpstr>A130144204X</vt:lpstr>
      <vt:lpstr>A130144204X_Data</vt:lpstr>
      <vt:lpstr>A130144204X_Latest</vt:lpstr>
      <vt:lpstr>A130144212X</vt:lpstr>
      <vt:lpstr>A130144212X_Data</vt:lpstr>
      <vt:lpstr>A130144212X_Latest</vt:lpstr>
      <vt:lpstr>A130144220X</vt:lpstr>
      <vt:lpstr>A130144220X_Data</vt:lpstr>
      <vt:lpstr>A130144220X_Latest</vt:lpstr>
      <vt:lpstr>A130144228T</vt:lpstr>
      <vt:lpstr>A130144228T_Data</vt:lpstr>
      <vt:lpstr>A130144228T_Latest</vt:lpstr>
      <vt:lpstr>A130144236T</vt:lpstr>
      <vt:lpstr>A130144236T_Data</vt:lpstr>
      <vt:lpstr>A130144236T_Latest</vt:lpstr>
      <vt:lpstr>A130144244T</vt:lpstr>
      <vt:lpstr>A130144244T_Data</vt:lpstr>
      <vt:lpstr>A130144244T_Latest</vt:lpstr>
      <vt:lpstr>A130144252T</vt:lpstr>
      <vt:lpstr>A130144252T_Data</vt:lpstr>
      <vt:lpstr>A130144252T_Latest</vt:lpstr>
      <vt:lpstr>A130144260T</vt:lpstr>
      <vt:lpstr>A130144260T_Data</vt:lpstr>
      <vt:lpstr>A130144260T_Latest</vt:lpstr>
      <vt:lpstr>A130144268K</vt:lpstr>
      <vt:lpstr>A130144268K_Data</vt:lpstr>
      <vt:lpstr>A130144268K_Latest</vt:lpstr>
      <vt:lpstr>A130144276K</vt:lpstr>
      <vt:lpstr>A130144276K_Data</vt:lpstr>
      <vt:lpstr>A130144276K_Latest</vt:lpstr>
      <vt:lpstr>A130144284K</vt:lpstr>
      <vt:lpstr>A130144284K_Data</vt:lpstr>
      <vt:lpstr>A130144284K_Latest</vt:lpstr>
      <vt:lpstr>A130144292K</vt:lpstr>
      <vt:lpstr>A130144292K_Data</vt:lpstr>
      <vt:lpstr>A130144292K_Latest</vt:lpstr>
      <vt:lpstr>A130144300X</vt:lpstr>
      <vt:lpstr>A130144300X_Data</vt:lpstr>
      <vt:lpstr>A130144300X_Latest</vt:lpstr>
      <vt:lpstr>A130144308T</vt:lpstr>
      <vt:lpstr>A130144308T_Data</vt:lpstr>
      <vt:lpstr>A130144308T_Latest</vt:lpstr>
      <vt:lpstr>A130144316T</vt:lpstr>
      <vt:lpstr>A130144316T_Data</vt:lpstr>
      <vt:lpstr>A130144316T_Latest</vt:lpstr>
      <vt:lpstr>A130144324T</vt:lpstr>
      <vt:lpstr>A130144324T_Data</vt:lpstr>
      <vt:lpstr>A130144324T_Latest</vt:lpstr>
      <vt:lpstr>A130144332T</vt:lpstr>
      <vt:lpstr>A130144332T_Data</vt:lpstr>
      <vt:lpstr>A130144332T_Latest</vt:lpstr>
      <vt:lpstr>A130144340T</vt:lpstr>
      <vt:lpstr>A130144340T_Data</vt:lpstr>
      <vt:lpstr>A130144340T_Latest</vt:lpstr>
      <vt:lpstr>A130144348K</vt:lpstr>
      <vt:lpstr>A130144348K_Data</vt:lpstr>
      <vt:lpstr>A130144348K_Latest</vt:lpstr>
      <vt:lpstr>A130144356K</vt:lpstr>
      <vt:lpstr>A130144356K_Data</vt:lpstr>
      <vt:lpstr>A130144356K_Latest</vt:lpstr>
      <vt:lpstr>A130144364K</vt:lpstr>
      <vt:lpstr>A130144364K_Data</vt:lpstr>
      <vt:lpstr>A130144364K_Latest</vt:lpstr>
      <vt:lpstr>A130144372K</vt:lpstr>
      <vt:lpstr>A130144372K_Data</vt:lpstr>
      <vt:lpstr>A130144372K_Latest</vt:lpstr>
      <vt:lpstr>A130144380K</vt:lpstr>
      <vt:lpstr>A130144380K_Data</vt:lpstr>
      <vt:lpstr>A130144380K_Latest</vt:lpstr>
      <vt:lpstr>A130144388C</vt:lpstr>
      <vt:lpstr>A130144388C_Data</vt:lpstr>
      <vt:lpstr>A130144388C_Latest</vt:lpstr>
      <vt:lpstr>A130144396C</vt:lpstr>
      <vt:lpstr>A130144396C_Data</vt:lpstr>
      <vt:lpstr>A130144396C_Latest</vt:lpstr>
      <vt:lpstr>A130144404T</vt:lpstr>
      <vt:lpstr>A130144404T_Data</vt:lpstr>
      <vt:lpstr>A130144404T_Latest</vt:lpstr>
      <vt:lpstr>A130144412T</vt:lpstr>
      <vt:lpstr>A130144412T_Data</vt:lpstr>
      <vt:lpstr>A130144412T_Latest</vt:lpstr>
      <vt:lpstr>A130144420T</vt:lpstr>
      <vt:lpstr>A130144420T_Data</vt:lpstr>
      <vt:lpstr>A130144420T_Latest</vt:lpstr>
      <vt:lpstr>A130144428K</vt:lpstr>
      <vt:lpstr>A130144428K_Data</vt:lpstr>
      <vt:lpstr>A130144428K_Latest</vt:lpstr>
      <vt:lpstr>A130144436K</vt:lpstr>
      <vt:lpstr>A130144436K_Data</vt:lpstr>
      <vt:lpstr>A130144436K_Latest</vt:lpstr>
      <vt:lpstr>A130144444K</vt:lpstr>
      <vt:lpstr>A130144444K_Data</vt:lpstr>
      <vt:lpstr>A130144444K_Latest</vt:lpstr>
      <vt:lpstr>A130144454R</vt:lpstr>
      <vt:lpstr>A130144454R_Data</vt:lpstr>
      <vt:lpstr>A130144454R_Latest</vt:lpstr>
      <vt:lpstr>A130144460K</vt:lpstr>
      <vt:lpstr>A130144460K_Data</vt:lpstr>
      <vt:lpstr>A130144460K_Latest</vt:lpstr>
      <vt:lpstr>A130144468C</vt:lpstr>
      <vt:lpstr>A130144468C_Data</vt:lpstr>
      <vt:lpstr>A130144468C_Latest</vt:lpstr>
      <vt:lpstr>A130144476C</vt:lpstr>
      <vt:lpstr>A130144476C_Data</vt:lpstr>
      <vt:lpstr>A130144476C_Latest</vt:lpstr>
      <vt:lpstr>A130144484C</vt:lpstr>
      <vt:lpstr>A130144484C_Data</vt:lpstr>
      <vt:lpstr>A130144484C_Latest</vt:lpstr>
      <vt:lpstr>A130144492C</vt:lpstr>
      <vt:lpstr>A130144492C_Data</vt:lpstr>
      <vt:lpstr>A130144492C_Latest</vt:lpstr>
      <vt:lpstr>A130144500T</vt:lpstr>
      <vt:lpstr>A130144500T_Data</vt:lpstr>
      <vt:lpstr>A130144500T_Latest</vt:lpstr>
      <vt:lpstr>A130144508K</vt:lpstr>
      <vt:lpstr>A130144508K_Data</vt:lpstr>
      <vt:lpstr>A130144508K_Latest</vt:lpstr>
      <vt:lpstr>A130144516K</vt:lpstr>
      <vt:lpstr>A130144516K_Data</vt:lpstr>
      <vt:lpstr>A130144516K_Latest</vt:lpstr>
      <vt:lpstr>A130144524K</vt:lpstr>
      <vt:lpstr>A130144524K_Data</vt:lpstr>
      <vt:lpstr>A130144524K_Latest</vt:lpstr>
      <vt:lpstr>A130144532K</vt:lpstr>
      <vt:lpstr>A130144532K_Data</vt:lpstr>
      <vt:lpstr>A130144532K_Latest</vt:lpstr>
      <vt:lpstr>A130144540K</vt:lpstr>
      <vt:lpstr>A130144540K_Data</vt:lpstr>
      <vt:lpstr>A130144540K_Latest</vt:lpstr>
      <vt:lpstr>A130144548C</vt:lpstr>
      <vt:lpstr>A130144548C_Data</vt:lpstr>
      <vt:lpstr>A130144548C_Latest</vt:lpstr>
      <vt:lpstr>A130144556C</vt:lpstr>
      <vt:lpstr>A130144556C_Data</vt:lpstr>
      <vt:lpstr>A130144556C_Latest</vt:lpstr>
      <vt:lpstr>A130144564C</vt:lpstr>
      <vt:lpstr>A130144564C_Data</vt:lpstr>
      <vt:lpstr>A130144564C_Latest</vt:lpstr>
      <vt:lpstr>A130144572C</vt:lpstr>
      <vt:lpstr>A130144572C_Data</vt:lpstr>
      <vt:lpstr>A130144572C_Latest</vt:lpstr>
      <vt:lpstr>A130144580C</vt:lpstr>
      <vt:lpstr>A130144580C_Data</vt:lpstr>
      <vt:lpstr>A130144580C_Latest</vt:lpstr>
      <vt:lpstr>A130144588W</vt:lpstr>
      <vt:lpstr>A130144588W_Data</vt:lpstr>
      <vt:lpstr>A130144588W_Latest</vt:lpstr>
      <vt:lpstr>A130144596W</vt:lpstr>
      <vt:lpstr>A130144596W_Data</vt:lpstr>
      <vt:lpstr>A130144596W_Latest</vt:lpstr>
      <vt:lpstr>A130144604K</vt:lpstr>
      <vt:lpstr>A130144604K_Data</vt:lpstr>
      <vt:lpstr>A130144604K_Latest</vt:lpstr>
      <vt:lpstr>A130144612K</vt:lpstr>
      <vt:lpstr>A130144612K_Data</vt:lpstr>
      <vt:lpstr>A130144612K_Latest</vt:lpstr>
      <vt:lpstr>A130144620K</vt:lpstr>
      <vt:lpstr>A130144620K_Data</vt:lpstr>
      <vt:lpstr>A130144620K_Latest</vt:lpstr>
      <vt:lpstr>A130144628C</vt:lpstr>
      <vt:lpstr>A130144628C_Data</vt:lpstr>
      <vt:lpstr>A130144628C_Latest</vt:lpstr>
      <vt:lpstr>A130144636C</vt:lpstr>
      <vt:lpstr>A130144636C_Data</vt:lpstr>
      <vt:lpstr>A130144636C_Latest</vt:lpstr>
      <vt:lpstr>A130144644C</vt:lpstr>
      <vt:lpstr>A130144644C_Data</vt:lpstr>
      <vt:lpstr>A130144644C_Latest</vt:lpstr>
      <vt:lpstr>A130144652C</vt:lpstr>
      <vt:lpstr>A130144652C_Data</vt:lpstr>
      <vt:lpstr>A130144652C_Latest</vt:lpstr>
      <vt:lpstr>A130146900R</vt:lpstr>
      <vt:lpstr>A130146900R_Data</vt:lpstr>
      <vt:lpstr>A130146900R_Latest</vt:lpstr>
      <vt:lpstr>A130146908J</vt:lpstr>
      <vt:lpstr>A130146908J_Data</vt:lpstr>
      <vt:lpstr>A130146908J_Latest</vt:lpstr>
      <vt:lpstr>A130146916J</vt:lpstr>
      <vt:lpstr>A130146916J_Data</vt:lpstr>
      <vt:lpstr>A130146916J_Latest</vt:lpstr>
      <vt:lpstr>A130146924J</vt:lpstr>
      <vt:lpstr>A130146924J_Data</vt:lpstr>
      <vt:lpstr>A130146924J_Latest</vt:lpstr>
      <vt:lpstr>A130146932J</vt:lpstr>
      <vt:lpstr>A130146932J_Data</vt:lpstr>
      <vt:lpstr>A130146932J_Latest</vt:lpstr>
      <vt:lpstr>A130146940J</vt:lpstr>
      <vt:lpstr>A130146940J_Data</vt:lpstr>
      <vt:lpstr>A130146940J_Latest</vt:lpstr>
      <vt:lpstr>A130146948A</vt:lpstr>
      <vt:lpstr>A130146948A_Data</vt:lpstr>
      <vt:lpstr>A130146948A_Latest</vt:lpstr>
      <vt:lpstr>A130146956A</vt:lpstr>
      <vt:lpstr>A130146956A_Data</vt:lpstr>
      <vt:lpstr>A130146956A_Latest</vt:lpstr>
      <vt:lpstr>A130146964A</vt:lpstr>
      <vt:lpstr>A130146964A_Data</vt:lpstr>
      <vt:lpstr>A130146964A_Latest</vt:lpstr>
      <vt:lpstr>A130146974F</vt:lpstr>
      <vt:lpstr>A130146974F_Data</vt:lpstr>
      <vt:lpstr>A130146974F_Latest</vt:lpstr>
      <vt:lpstr>A130146980A</vt:lpstr>
      <vt:lpstr>A130146980A_Data</vt:lpstr>
      <vt:lpstr>A130146980A_Latest</vt:lpstr>
      <vt:lpstr>A130146988V</vt:lpstr>
      <vt:lpstr>A130146988V_Data</vt:lpstr>
      <vt:lpstr>A130146988V_Latest</vt:lpstr>
      <vt:lpstr>A130146996V</vt:lpstr>
      <vt:lpstr>A130146996V_Data</vt:lpstr>
      <vt:lpstr>A130146996V_Latest</vt:lpstr>
      <vt:lpstr>A130147004K</vt:lpstr>
      <vt:lpstr>A130147004K_Data</vt:lpstr>
      <vt:lpstr>A130147004K_Latest</vt:lpstr>
      <vt:lpstr>A130147012K</vt:lpstr>
      <vt:lpstr>A130147012K_Data</vt:lpstr>
      <vt:lpstr>A130147012K_Latest</vt:lpstr>
      <vt:lpstr>A130147020K</vt:lpstr>
      <vt:lpstr>A130147020K_Data</vt:lpstr>
      <vt:lpstr>A130147020K_Latest</vt:lpstr>
      <vt:lpstr>A130147028C</vt:lpstr>
      <vt:lpstr>A130147028C_Data</vt:lpstr>
      <vt:lpstr>A130147028C_Latest</vt:lpstr>
      <vt:lpstr>A130147036C</vt:lpstr>
      <vt:lpstr>A130147036C_Data</vt:lpstr>
      <vt:lpstr>A130147036C_Latest</vt:lpstr>
      <vt:lpstr>A130147044C</vt:lpstr>
      <vt:lpstr>A130147044C_Data</vt:lpstr>
      <vt:lpstr>A130147044C_Latest</vt:lpstr>
      <vt:lpstr>A130147052C</vt:lpstr>
      <vt:lpstr>A130147052C_Data</vt:lpstr>
      <vt:lpstr>A130147052C_Latest</vt:lpstr>
      <vt:lpstr>A130147060C</vt:lpstr>
      <vt:lpstr>A130147060C_Data</vt:lpstr>
      <vt:lpstr>A130147060C_Latest</vt:lpstr>
      <vt:lpstr>A130147068W</vt:lpstr>
      <vt:lpstr>A130147068W_Data</vt:lpstr>
      <vt:lpstr>A130147068W_Latest</vt:lpstr>
      <vt:lpstr>A130147076W</vt:lpstr>
      <vt:lpstr>A130147076W_Data</vt:lpstr>
      <vt:lpstr>A130147076W_Latest</vt:lpstr>
      <vt:lpstr>A130147084W</vt:lpstr>
      <vt:lpstr>A130147084W_Data</vt:lpstr>
      <vt:lpstr>A130147084W_Latest</vt:lpstr>
      <vt:lpstr>A130147092W</vt:lpstr>
      <vt:lpstr>A130147092W_Data</vt:lpstr>
      <vt:lpstr>A130147092W_Latest</vt:lpstr>
      <vt:lpstr>A130147100K</vt:lpstr>
      <vt:lpstr>A130147100K_Data</vt:lpstr>
      <vt:lpstr>A130147100K_Latest</vt:lpstr>
      <vt:lpstr>A130147108C</vt:lpstr>
      <vt:lpstr>A130147108C_Data</vt:lpstr>
      <vt:lpstr>A130147108C_Latest</vt:lpstr>
      <vt:lpstr>A130147116C</vt:lpstr>
      <vt:lpstr>A130147116C_Data</vt:lpstr>
      <vt:lpstr>A130147116C_Latest</vt:lpstr>
      <vt:lpstr>A130147124C</vt:lpstr>
      <vt:lpstr>A130147124C_Data</vt:lpstr>
      <vt:lpstr>A130147124C_Latest</vt:lpstr>
      <vt:lpstr>A130147132C</vt:lpstr>
      <vt:lpstr>A130147132C_Data</vt:lpstr>
      <vt:lpstr>A130147132C_Latest</vt:lpstr>
      <vt:lpstr>A130147140C</vt:lpstr>
      <vt:lpstr>A130147140C_Data</vt:lpstr>
      <vt:lpstr>A130147140C_Latest</vt:lpstr>
      <vt:lpstr>A130147148W</vt:lpstr>
      <vt:lpstr>A130147148W_Data</vt:lpstr>
      <vt:lpstr>A130147148W_Latest</vt:lpstr>
      <vt:lpstr>A130147156W</vt:lpstr>
      <vt:lpstr>A130147156W_Data</vt:lpstr>
      <vt:lpstr>A130147156W_Latest</vt:lpstr>
      <vt:lpstr>A130147164W</vt:lpstr>
      <vt:lpstr>A130147164W_Data</vt:lpstr>
      <vt:lpstr>A130147164W_Latest</vt:lpstr>
      <vt:lpstr>A130147172W</vt:lpstr>
      <vt:lpstr>A130147172W_Data</vt:lpstr>
      <vt:lpstr>A130147172W_Latest</vt:lpstr>
      <vt:lpstr>A130149420J</vt:lpstr>
      <vt:lpstr>A130149420J_Data</vt:lpstr>
      <vt:lpstr>A130149420J_Latest</vt:lpstr>
      <vt:lpstr>A130149428A</vt:lpstr>
      <vt:lpstr>A130149428A_Data</vt:lpstr>
      <vt:lpstr>A130149428A_Latest</vt:lpstr>
      <vt:lpstr>A130149436A</vt:lpstr>
      <vt:lpstr>A130149436A_Data</vt:lpstr>
      <vt:lpstr>A130149436A_Latest</vt:lpstr>
      <vt:lpstr>A130149444A</vt:lpstr>
      <vt:lpstr>A130149444A_Data</vt:lpstr>
      <vt:lpstr>A130149444A_Latest</vt:lpstr>
      <vt:lpstr>A130149452A</vt:lpstr>
      <vt:lpstr>A130149452A_Data</vt:lpstr>
      <vt:lpstr>A130149452A_Latest</vt:lpstr>
      <vt:lpstr>A130149460A</vt:lpstr>
      <vt:lpstr>A130149460A_Data</vt:lpstr>
      <vt:lpstr>A130149460A_Latest</vt:lpstr>
      <vt:lpstr>A130149468V</vt:lpstr>
      <vt:lpstr>A130149468V_Data</vt:lpstr>
      <vt:lpstr>A130149468V_Latest</vt:lpstr>
      <vt:lpstr>A130149476V</vt:lpstr>
      <vt:lpstr>A130149476V_Data</vt:lpstr>
      <vt:lpstr>A130149476V_Latest</vt:lpstr>
      <vt:lpstr>A130149484V</vt:lpstr>
      <vt:lpstr>A130149484V_Data</vt:lpstr>
      <vt:lpstr>A130149484V_Latest</vt:lpstr>
      <vt:lpstr>A130149494X</vt:lpstr>
      <vt:lpstr>A130149494X_Data</vt:lpstr>
      <vt:lpstr>A130149494X_Latest</vt:lpstr>
      <vt:lpstr>A130149500J</vt:lpstr>
      <vt:lpstr>A130149500J_Data</vt:lpstr>
      <vt:lpstr>A130149500J_Latest</vt:lpstr>
      <vt:lpstr>A130149508A</vt:lpstr>
      <vt:lpstr>A130149508A_Data</vt:lpstr>
      <vt:lpstr>A130149508A_Latest</vt:lpstr>
      <vt:lpstr>A130149516A</vt:lpstr>
      <vt:lpstr>A130149516A_Data</vt:lpstr>
      <vt:lpstr>A130149516A_Latest</vt:lpstr>
      <vt:lpstr>A130149524A</vt:lpstr>
      <vt:lpstr>A130149524A_Data</vt:lpstr>
      <vt:lpstr>A130149524A_Latest</vt:lpstr>
      <vt:lpstr>A130149532A</vt:lpstr>
      <vt:lpstr>A130149532A_Data</vt:lpstr>
      <vt:lpstr>A130149532A_Latest</vt:lpstr>
      <vt:lpstr>A130149540A</vt:lpstr>
      <vt:lpstr>A130149540A_Data</vt:lpstr>
      <vt:lpstr>A130149540A_Latest</vt:lpstr>
      <vt:lpstr>A130149548V</vt:lpstr>
      <vt:lpstr>A130149548V_Data</vt:lpstr>
      <vt:lpstr>A130149548V_Latest</vt:lpstr>
      <vt:lpstr>A130149556V</vt:lpstr>
      <vt:lpstr>A130149556V_Data</vt:lpstr>
      <vt:lpstr>A130149556V_Latest</vt:lpstr>
      <vt:lpstr>A130149564V</vt:lpstr>
      <vt:lpstr>A130149564V_Data</vt:lpstr>
      <vt:lpstr>A130149564V_Latest</vt:lpstr>
      <vt:lpstr>A130149572V</vt:lpstr>
      <vt:lpstr>A130149572V_Data</vt:lpstr>
      <vt:lpstr>A130149572V_Latest</vt:lpstr>
      <vt:lpstr>A130149580V</vt:lpstr>
      <vt:lpstr>A130149580V_Data</vt:lpstr>
      <vt:lpstr>A130149580V_Latest</vt:lpstr>
      <vt:lpstr>A130149588L</vt:lpstr>
      <vt:lpstr>A130149588L_Data</vt:lpstr>
      <vt:lpstr>A130149588L_Latest</vt:lpstr>
      <vt:lpstr>A130149596L</vt:lpstr>
      <vt:lpstr>A130149596L_Data</vt:lpstr>
      <vt:lpstr>A130149596L_Latest</vt:lpstr>
      <vt:lpstr>A130149604A</vt:lpstr>
      <vt:lpstr>A130149604A_Data</vt:lpstr>
      <vt:lpstr>A130149604A_Latest</vt:lpstr>
      <vt:lpstr>A130149612A</vt:lpstr>
      <vt:lpstr>A130149612A_Data</vt:lpstr>
      <vt:lpstr>A130149612A_Latest</vt:lpstr>
      <vt:lpstr>A130149620A</vt:lpstr>
      <vt:lpstr>A130149620A_Data</vt:lpstr>
      <vt:lpstr>A130149620A_Latest</vt:lpstr>
      <vt:lpstr>A130149628V</vt:lpstr>
      <vt:lpstr>A130149628V_Data</vt:lpstr>
      <vt:lpstr>A130149628V_Latest</vt:lpstr>
      <vt:lpstr>A130149636V</vt:lpstr>
      <vt:lpstr>A130149636V_Data</vt:lpstr>
      <vt:lpstr>A130149636V_Latest</vt:lpstr>
      <vt:lpstr>A130149644V</vt:lpstr>
      <vt:lpstr>A130149644V_Data</vt:lpstr>
      <vt:lpstr>A130149644V_Latest</vt:lpstr>
      <vt:lpstr>A130149652V</vt:lpstr>
      <vt:lpstr>A130149652V_Data</vt:lpstr>
      <vt:lpstr>A130149652V_Latest</vt:lpstr>
      <vt:lpstr>A130149660V</vt:lpstr>
      <vt:lpstr>A130149660V_Data</vt:lpstr>
      <vt:lpstr>A130149660V_Latest</vt:lpstr>
      <vt:lpstr>A130149668L</vt:lpstr>
      <vt:lpstr>A130149668L_Data</vt:lpstr>
      <vt:lpstr>A130149668L_Latest</vt:lpstr>
      <vt:lpstr>A130149676L</vt:lpstr>
      <vt:lpstr>A130149676L_Data</vt:lpstr>
      <vt:lpstr>A130149676L_Latest</vt:lpstr>
      <vt:lpstr>A130149684L</vt:lpstr>
      <vt:lpstr>A130149684L_Data</vt:lpstr>
      <vt:lpstr>A130149684L_Latest</vt:lpstr>
      <vt:lpstr>A130149692L</vt:lpstr>
      <vt:lpstr>A130149692L_Data</vt:lpstr>
      <vt:lpstr>A130149692L_Latest</vt:lpstr>
      <vt:lpstr>A130151940C</vt:lpstr>
      <vt:lpstr>A130151940C_Data</vt:lpstr>
      <vt:lpstr>A130151940C_Latest</vt:lpstr>
      <vt:lpstr>A130151948W</vt:lpstr>
      <vt:lpstr>A130151948W_Data</vt:lpstr>
      <vt:lpstr>A130151948W_Latest</vt:lpstr>
      <vt:lpstr>A130151956W</vt:lpstr>
      <vt:lpstr>A130151956W_Data</vt:lpstr>
      <vt:lpstr>A130151956W_Latest</vt:lpstr>
      <vt:lpstr>A130151964W</vt:lpstr>
      <vt:lpstr>A130151964W_Data</vt:lpstr>
      <vt:lpstr>A130151964W_Latest</vt:lpstr>
      <vt:lpstr>A130151972W</vt:lpstr>
      <vt:lpstr>A130151972W_Data</vt:lpstr>
      <vt:lpstr>A130151972W_Latest</vt:lpstr>
      <vt:lpstr>A130151980W</vt:lpstr>
      <vt:lpstr>A130151980W_Data</vt:lpstr>
      <vt:lpstr>A130151980W_Latest</vt:lpstr>
      <vt:lpstr>A130151988R</vt:lpstr>
      <vt:lpstr>A130151988R_Data</vt:lpstr>
      <vt:lpstr>A130151988R_Latest</vt:lpstr>
      <vt:lpstr>A130151996R</vt:lpstr>
      <vt:lpstr>A130151996R_Data</vt:lpstr>
      <vt:lpstr>A130151996R_Latest</vt:lpstr>
      <vt:lpstr>A130152004F</vt:lpstr>
      <vt:lpstr>A130152004F_Data</vt:lpstr>
      <vt:lpstr>A130152004F_Latest</vt:lpstr>
      <vt:lpstr>A130152014K</vt:lpstr>
      <vt:lpstr>A130152014K_Data</vt:lpstr>
      <vt:lpstr>A130152014K_Latest</vt:lpstr>
      <vt:lpstr>A130152020F</vt:lpstr>
      <vt:lpstr>A130152020F_Data</vt:lpstr>
      <vt:lpstr>A130152020F_Latest</vt:lpstr>
      <vt:lpstr>A130152028X</vt:lpstr>
      <vt:lpstr>A130152028X_Data</vt:lpstr>
      <vt:lpstr>A130152028X_Latest</vt:lpstr>
      <vt:lpstr>A130152036X</vt:lpstr>
      <vt:lpstr>A130152036X_Data</vt:lpstr>
      <vt:lpstr>A130152036X_Latest</vt:lpstr>
      <vt:lpstr>A130152044X</vt:lpstr>
      <vt:lpstr>A130152044X_Data</vt:lpstr>
      <vt:lpstr>A130152044X_Latest</vt:lpstr>
      <vt:lpstr>A130152052X</vt:lpstr>
      <vt:lpstr>A130152052X_Data</vt:lpstr>
      <vt:lpstr>A130152052X_Latest</vt:lpstr>
      <vt:lpstr>A130152060X</vt:lpstr>
      <vt:lpstr>A130152060X_Data</vt:lpstr>
      <vt:lpstr>A130152060X_Latest</vt:lpstr>
      <vt:lpstr>A130152068T</vt:lpstr>
      <vt:lpstr>A130152068T_Data</vt:lpstr>
      <vt:lpstr>A130152068T_Latest</vt:lpstr>
      <vt:lpstr>A130152076T</vt:lpstr>
      <vt:lpstr>A130152076T_Data</vt:lpstr>
      <vt:lpstr>A130152076T_Latest</vt:lpstr>
      <vt:lpstr>A130152084T</vt:lpstr>
      <vt:lpstr>A130152084T_Data</vt:lpstr>
      <vt:lpstr>A130152084T_Latest</vt:lpstr>
      <vt:lpstr>A130152092T</vt:lpstr>
      <vt:lpstr>A130152092T_Data</vt:lpstr>
      <vt:lpstr>A130152092T_Latest</vt:lpstr>
      <vt:lpstr>A130152100F</vt:lpstr>
      <vt:lpstr>A130152100F_Data</vt:lpstr>
      <vt:lpstr>A130152100F_Latest</vt:lpstr>
      <vt:lpstr>A130152108X</vt:lpstr>
      <vt:lpstr>A130152108X_Data</vt:lpstr>
      <vt:lpstr>A130152108X_Latest</vt:lpstr>
      <vt:lpstr>A130152116X</vt:lpstr>
      <vt:lpstr>A130152116X_Data</vt:lpstr>
      <vt:lpstr>A130152116X_Latest</vt:lpstr>
      <vt:lpstr>A130152124X</vt:lpstr>
      <vt:lpstr>A130152124X_Data</vt:lpstr>
      <vt:lpstr>A130152124X_Latest</vt:lpstr>
      <vt:lpstr>A130152132X</vt:lpstr>
      <vt:lpstr>A130152132X_Data</vt:lpstr>
      <vt:lpstr>A130152132X_Latest</vt:lpstr>
      <vt:lpstr>A130152140X</vt:lpstr>
      <vt:lpstr>A130152140X_Data</vt:lpstr>
      <vt:lpstr>A130152140X_Latest</vt:lpstr>
      <vt:lpstr>A130152148T</vt:lpstr>
      <vt:lpstr>A130152148T_Data</vt:lpstr>
      <vt:lpstr>A130152148T_Latest</vt:lpstr>
      <vt:lpstr>A130152156T</vt:lpstr>
      <vt:lpstr>A130152156T_Data</vt:lpstr>
      <vt:lpstr>A130152156T_Latest</vt:lpstr>
      <vt:lpstr>A130152164T</vt:lpstr>
      <vt:lpstr>A130152164T_Data</vt:lpstr>
      <vt:lpstr>A130152164T_Latest</vt:lpstr>
      <vt:lpstr>A130152172T</vt:lpstr>
      <vt:lpstr>A130152172T_Data</vt:lpstr>
      <vt:lpstr>A130152172T_Latest</vt:lpstr>
      <vt:lpstr>A130152180T</vt:lpstr>
      <vt:lpstr>A130152180T_Data</vt:lpstr>
      <vt:lpstr>A130152180T_Latest</vt:lpstr>
      <vt:lpstr>A130152188K</vt:lpstr>
      <vt:lpstr>A130152188K_Data</vt:lpstr>
      <vt:lpstr>A130152188K_Latest</vt:lpstr>
      <vt:lpstr>A130152196K</vt:lpstr>
      <vt:lpstr>A130152196K_Data</vt:lpstr>
      <vt:lpstr>A130152196K_Latest</vt:lpstr>
      <vt:lpstr>A130152204X</vt:lpstr>
      <vt:lpstr>A130152204X_Data</vt:lpstr>
      <vt:lpstr>A130152204X_Latest</vt:lpstr>
      <vt:lpstr>A130152212X</vt:lpstr>
      <vt:lpstr>A130152212X_Data</vt:lpstr>
      <vt:lpstr>A130152212X_Latest</vt:lpstr>
      <vt:lpstr>A130154460W</vt:lpstr>
      <vt:lpstr>A130154460W_Data</vt:lpstr>
      <vt:lpstr>A130154460W_Latest</vt:lpstr>
      <vt:lpstr>A130154468R</vt:lpstr>
      <vt:lpstr>A130154468R_Data</vt:lpstr>
      <vt:lpstr>A130154468R_Latest</vt:lpstr>
      <vt:lpstr>A130154476R</vt:lpstr>
      <vt:lpstr>A130154476R_Data</vt:lpstr>
      <vt:lpstr>A130154476R_Latest</vt:lpstr>
      <vt:lpstr>A130154484R</vt:lpstr>
      <vt:lpstr>A130154484R_Data</vt:lpstr>
      <vt:lpstr>A130154484R_Latest</vt:lpstr>
      <vt:lpstr>A130154492R</vt:lpstr>
      <vt:lpstr>A130154492R_Data</vt:lpstr>
      <vt:lpstr>A130154492R_Latest</vt:lpstr>
      <vt:lpstr>A130154500C</vt:lpstr>
      <vt:lpstr>A130154500C_Data</vt:lpstr>
      <vt:lpstr>A130154500C_Latest</vt:lpstr>
      <vt:lpstr>A130154508W</vt:lpstr>
      <vt:lpstr>A130154508W_Data</vt:lpstr>
      <vt:lpstr>A130154508W_Latest</vt:lpstr>
      <vt:lpstr>A130154516W</vt:lpstr>
      <vt:lpstr>A130154516W_Data</vt:lpstr>
      <vt:lpstr>A130154516W_Latest</vt:lpstr>
      <vt:lpstr>A130154524W</vt:lpstr>
      <vt:lpstr>A130154524W_Data</vt:lpstr>
      <vt:lpstr>A130154524W_Latest</vt:lpstr>
      <vt:lpstr>A130154534A</vt:lpstr>
      <vt:lpstr>A130154534A_Data</vt:lpstr>
      <vt:lpstr>A130154534A_Latest</vt:lpstr>
      <vt:lpstr>A130154540W</vt:lpstr>
      <vt:lpstr>A130154540W_Data</vt:lpstr>
      <vt:lpstr>A130154540W_Latest</vt:lpstr>
      <vt:lpstr>A130154548R</vt:lpstr>
      <vt:lpstr>A130154548R_Data</vt:lpstr>
      <vt:lpstr>A130154548R_Latest</vt:lpstr>
      <vt:lpstr>A130154556R</vt:lpstr>
      <vt:lpstr>A130154556R_Data</vt:lpstr>
      <vt:lpstr>A130154556R_Latest</vt:lpstr>
      <vt:lpstr>A130154564R</vt:lpstr>
      <vt:lpstr>A130154564R_Data</vt:lpstr>
      <vt:lpstr>A130154564R_Latest</vt:lpstr>
      <vt:lpstr>A130154572R</vt:lpstr>
      <vt:lpstr>A130154572R_Data</vt:lpstr>
      <vt:lpstr>A130154572R_Latest</vt:lpstr>
      <vt:lpstr>A130154580R</vt:lpstr>
      <vt:lpstr>A130154580R_Data</vt:lpstr>
      <vt:lpstr>A130154580R_Latest</vt:lpstr>
      <vt:lpstr>A130154588J</vt:lpstr>
      <vt:lpstr>A130154588J_Data</vt:lpstr>
      <vt:lpstr>A130154588J_Latest</vt:lpstr>
      <vt:lpstr>A130154596J</vt:lpstr>
      <vt:lpstr>A130154596J_Data</vt:lpstr>
      <vt:lpstr>A130154596J_Latest</vt:lpstr>
      <vt:lpstr>A130154604W</vt:lpstr>
      <vt:lpstr>A130154604W_Data</vt:lpstr>
      <vt:lpstr>A130154604W_Latest</vt:lpstr>
      <vt:lpstr>A130154612W</vt:lpstr>
      <vt:lpstr>A130154612W_Data</vt:lpstr>
      <vt:lpstr>A130154612W_Latest</vt:lpstr>
      <vt:lpstr>A130154620W</vt:lpstr>
      <vt:lpstr>A130154620W_Data</vt:lpstr>
      <vt:lpstr>A130154620W_Latest</vt:lpstr>
      <vt:lpstr>A130154628R</vt:lpstr>
      <vt:lpstr>A130154628R_Data</vt:lpstr>
      <vt:lpstr>A130154628R_Latest</vt:lpstr>
      <vt:lpstr>A130154636R</vt:lpstr>
      <vt:lpstr>A130154636R_Data</vt:lpstr>
      <vt:lpstr>A130154636R_Latest</vt:lpstr>
      <vt:lpstr>A130154644R</vt:lpstr>
      <vt:lpstr>A130154644R_Data</vt:lpstr>
      <vt:lpstr>A130154644R_Latest</vt:lpstr>
      <vt:lpstr>A130154652R</vt:lpstr>
      <vt:lpstr>A130154652R_Data</vt:lpstr>
      <vt:lpstr>A130154652R_Latest</vt:lpstr>
      <vt:lpstr>A130154660R</vt:lpstr>
      <vt:lpstr>A130154660R_Data</vt:lpstr>
      <vt:lpstr>A130154660R_Latest</vt:lpstr>
      <vt:lpstr>A130154668J</vt:lpstr>
      <vt:lpstr>A130154668J_Data</vt:lpstr>
      <vt:lpstr>A130154668J_Latest</vt:lpstr>
      <vt:lpstr>A130154676J</vt:lpstr>
      <vt:lpstr>A130154676J_Data</vt:lpstr>
      <vt:lpstr>A130154676J_Latest</vt:lpstr>
      <vt:lpstr>A130154684J</vt:lpstr>
      <vt:lpstr>A130154684J_Data</vt:lpstr>
      <vt:lpstr>A130154684J_Latest</vt:lpstr>
      <vt:lpstr>A130154692J</vt:lpstr>
      <vt:lpstr>A130154692J_Data</vt:lpstr>
      <vt:lpstr>A130154692J_Latest</vt:lpstr>
      <vt:lpstr>A130154700W</vt:lpstr>
      <vt:lpstr>A130154700W_Data</vt:lpstr>
      <vt:lpstr>A130154700W_Latest</vt:lpstr>
      <vt:lpstr>A130154708R</vt:lpstr>
      <vt:lpstr>A130154708R_Data</vt:lpstr>
      <vt:lpstr>A130154708R_Latest</vt:lpstr>
      <vt:lpstr>A130154716R</vt:lpstr>
      <vt:lpstr>A130154716R_Data</vt:lpstr>
      <vt:lpstr>A130154716R_Latest</vt:lpstr>
      <vt:lpstr>A130154724R</vt:lpstr>
      <vt:lpstr>A130154724R_Data</vt:lpstr>
      <vt:lpstr>A130154724R_Latest</vt:lpstr>
      <vt:lpstr>A130154732R</vt:lpstr>
      <vt:lpstr>A130154732R_Data</vt:lpstr>
      <vt:lpstr>A130154732R_Latest</vt:lpstr>
      <vt:lpstr>A130156980L</vt:lpstr>
      <vt:lpstr>A130156980L_Data</vt:lpstr>
      <vt:lpstr>A130156980L_Latest</vt:lpstr>
      <vt:lpstr>A130156988F</vt:lpstr>
      <vt:lpstr>A130156988F_Data</vt:lpstr>
      <vt:lpstr>A130156988F_Latest</vt:lpstr>
      <vt:lpstr>A130156996F</vt:lpstr>
      <vt:lpstr>A130156996F_Data</vt:lpstr>
      <vt:lpstr>A130156996F_Latest</vt:lpstr>
      <vt:lpstr>A130157004W</vt:lpstr>
      <vt:lpstr>A130157004W_Data</vt:lpstr>
      <vt:lpstr>A130157004W_Latest</vt:lpstr>
      <vt:lpstr>A130157012W</vt:lpstr>
      <vt:lpstr>A130157012W_Data</vt:lpstr>
      <vt:lpstr>A130157012W_Latest</vt:lpstr>
      <vt:lpstr>A130157020W</vt:lpstr>
      <vt:lpstr>A130157020W_Data</vt:lpstr>
      <vt:lpstr>A130157020W_Latest</vt:lpstr>
      <vt:lpstr>A130157028R</vt:lpstr>
      <vt:lpstr>A130157028R_Data</vt:lpstr>
      <vt:lpstr>A130157028R_Latest</vt:lpstr>
      <vt:lpstr>A130157036R</vt:lpstr>
      <vt:lpstr>A130157036R_Data</vt:lpstr>
      <vt:lpstr>A130157036R_Latest</vt:lpstr>
      <vt:lpstr>A130157044R</vt:lpstr>
      <vt:lpstr>A130157044R_Data</vt:lpstr>
      <vt:lpstr>A130157044R_Latest</vt:lpstr>
      <vt:lpstr>A130157054V</vt:lpstr>
      <vt:lpstr>A130157054V_Data</vt:lpstr>
      <vt:lpstr>A130157054V_Latest</vt:lpstr>
      <vt:lpstr>A130157060R</vt:lpstr>
      <vt:lpstr>A130157060R_Data</vt:lpstr>
      <vt:lpstr>A130157060R_Latest</vt:lpstr>
      <vt:lpstr>A130157068J</vt:lpstr>
      <vt:lpstr>A130157068J_Data</vt:lpstr>
      <vt:lpstr>A130157068J_Latest</vt:lpstr>
      <vt:lpstr>A130157076J</vt:lpstr>
      <vt:lpstr>A130157076J_Data</vt:lpstr>
      <vt:lpstr>A130157076J_Latest</vt:lpstr>
      <vt:lpstr>A130157084J</vt:lpstr>
      <vt:lpstr>A130157084J_Data</vt:lpstr>
      <vt:lpstr>A130157084J_Latest</vt:lpstr>
      <vt:lpstr>A130157092J</vt:lpstr>
      <vt:lpstr>A130157092J_Data</vt:lpstr>
      <vt:lpstr>A130157092J_Latest</vt:lpstr>
      <vt:lpstr>A130157100W</vt:lpstr>
      <vt:lpstr>A130157100W_Data</vt:lpstr>
      <vt:lpstr>A130157100W_Latest</vt:lpstr>
      <vt:lpstr>A130157108R</vt:lpstr>
      <vt:lpstr>A130157108R_Data</vt:lpstr>
      <vt:lpstr>A130157108R_Latest</vt:lpstr>
      <vt:lpstr>A130157116R</vt:lpstr>
      <vt:lpstr>A130157116R_Data</vt:lpstr>
      <vt:lpstr>A130157116R_Latest</vt:lpstr>
      <vt:lpstr>A130157124R</vt:lpstr>
      <vt:lpstr>A130157124R_Data</vt:lpstr>
      <vt:lpstr>A130157124R_Latest</vt:lpstr>
      <vt:lpstr>A130157132R</vt:lpstr>
      <vt:lpstr>A130157132R_Data</vt:lpstr>
      <vt:lpstr>A130157132R_Latest</vt:lpstr>
      <vt:lpstr>A130157140R</vt:lpstr>
      <vt:lpstr>A130157140R_Data</vt:lpstr>
      <vt:lpstr>A130157140R_Latest</vt:lpstr>
      <vt:lpstr>A130157148J</vt:lpstr>
      <vt:lpstr>A130157148J_Data</vt:lpstr>
      <vt:lpstr>A130157148J_Latest</vt:lpstr>
      <vt:lpstr>A130157156J</vt:lpstr>
      <vt:lpstr>A130157156J_Data</vt:lpstr>
      <vt:lpstr>A130157156J_Latest</vt:lpstr>
      <vt:lpstr>A130157164J</vt:lpstr>
      <vt:lpstr>A130157164J_Data</vt:lpstr>
      <vt:lpstr>A130157164J_Latest</vt:lpstr>
      <vt:lpstr>A130157172J</vt:lpstr>
      <vt:lpstr>A130157172J_Data</vt:lpstr>
      <vt:lpstr>A130157172J_Latest</vt:lpstr>
      <vt:lpstr>A130157180J</vt:lpstr>
      <vt:lpstr>A130157180J_Data</vt:lpstr>
      <vt:lpstr>A130157180J_Latest</vt:lpstr>
      <vt:lpstr>A130157188A</vt:lpstr>
      <vt:lpstr>A130157188A_Data</vt:lpstr>
      <vt:lpstr>A130157188A_Latest</vt:lpstr>
      <vt:lpstr>A130157196A</vt:lpstr>
      <vt:lpstr>A130157196A_Data</vt:lpstr>
      <vt:lpstr>A130157196A_Latest</vt:lpstr>
      <vt:lpstr>A130157204R</vt:lpstr>
      <vt:lpstr>A130157204R_Data</vt:lpstr>
      <vt:lpstr>A130157204R_Latest</vt:lpstr>
      <vt:lpstr>A130157212R</vt:lpstr>
      <vt:lpstr>A130157212R_Data</vt:lpstr>
      <vt:lpstr>A130157212R_Latest</vt:lpstr>
      <vt:lpstr>A130157220R</vt:lpstr>
      <vt:lpstr>A130157220R_Data</vt:lpstr>
      <vt:lpstr>A130157220R_Latest</vt:lpstr>
      <vt:lpstr>A130157228J</vt:lpstr>
      <vt:lpstr>A130157228J_Data</vt:lpstr>
      <vt:lpstr>A130157228J_Latest</vt:lpstr>
      <vt:lpstr>A130157236J</vt:lpstr>
      <vt:lpstr>A130157236J_Data</vt:lpstr>
      <vt:lpstr>A130157236J_Latest</vt:lpstr>
      <vt:lpstr>A130157244J</vt:lpstr>
      <vt:lpstr>A130157244J_Data</vt:lpstr>
      <vt:lpstr>A130157244J_Latest</vt:lpstr>
      <vt:lpstr>A130157252J</vt:lpstr>
      <vt:lpstr>A130157252J_Data</vt:lpstr>
      <vt:lpstr>A130157252J_Latest</vt:lpstr>
      <vt:lpstr>A130157260J</vt:lpstr>
      <vt:lpstr>A130157260J_Data</vt:lpstr>
      <vt:lpstr>A130157260J_Latest</vt:lpstr>
      <vt:lpstr>A130157268A</vt:lpstr>
      <vt:lpstr>A130157268A_Data</vt:lpstr>
      <vt:lpstr>A130157268A_Latest</vt:lpstr>
      <vt:lpstr>A130157276A</vt:lpstr>
      <vt:lpstr>A130157276A_Data</vt:lpstr>
      <vt:lpstr>A130157276A_Latest</vt:lpstr>
      <vt:lpstr>A130157284A</vt:lpstr>
      <vt:lpstr>A130157284A_Data</vt:lpstr>
      <vt:lpstr>A130157284A_Latest</vt:lpstr>
      <vt:lpstr>A130157292A</vt:lpstr>
      <vt:lpstr>A130157292A_Data</vt:lpstr>
      <vt:lpstr>A130157292A_Latest</vt:lpstr>
      <vt:lpstr>A130157300R</vt:lpstr>
      <vt:lpstr>A130157300R_Data</vt:lpstr>
      <vt:lpstr>A130157300R_Latest</vt:lpstr>
      <vt:lpstr>A130157308J</vt:lpstr>
      <vt:lpstr>A130157308J_Data</vt:lpstr>
      <vt:lpstr>A130157308J_Latest</vt:lpstr>
      <vt:lpstr>A130157316J</vt:lpstr>
      <vt:lpstr>A130157316J_Data</vt:lpstr>
      <vt:lpstr>A130157316J_Latest</vt:lpstr>
      <vt:lpstr>A130157324J</vt:lpstr>
      <vt:lpstr>A130157324J_Data</vt:lpstr>
      <vt:lpstr>A130157324J_Latest</vt:lpstr>
      <vt:lpstr>A130157334L</vt:lpstr>
      <vt:lpstr>A130157334L_Data</vt:lpstr>
      <vt:lpstr>A130157334L_Latest</vt:lpstr>
      <vt:lpstr>A130157340J</vt:lpstr>
      <vt:lpstr>A130157340J_Data</vt:lpstr>
      <vt:lpstr>A130157340J_Latest</vt:lpstr>
      <vt:lpstr>A130157348A</vt:lpstr>
      <vt:lpstr>A130157348A_Data</vt:lpstr>
      <vt:lpstr>A130157348A_Latest</vt:lpstr>
      <vt:lpstr>A130157356A</vt:lpstr>
      <vt:lpstr>A130157356A_Data</vt:lpstr>
      <vt:lpstr>A130157356A_Latest</vt:lpstr>
      <vt:lpstr>A130157364A</vt:lpstr>
      <vt:lpstr>A130157364A_Data</vt:lpstr>
      <vt:lpstr>A130157364A_Latest</vt:lpstr>
      <vt:lpstr>A130157372A</vt:lpstr>
      <vt:lpstr>A130157372A_Data</vt:lpstr>
      <vt:lpstr>A130157372A_Latest</vt:lpstr>
      <vt:lpstr>A130157380A</vt:lpstr>
      <vt:lpstr>A130157380A_Data</vt:lpstr>
      <vt:lpstr>A130157380A_Latest</vt:lpstr>
      <vt:lpstr>A130157388V</vt:lpstr>
      <vt:lpstr>A130157388V_Data</vt:lpstr>
      <vt:lpstr>A130157388V_Latest</vt:lpstr>
      <vt:lpstr>A130157396V</vt:lpstr>
      <vt:lpstr>A130157396V_Data</vt:lpstr>
      <vt:lpstr>A130157396V_Latest</vt:lpstr>
      <vt:lpstr>A130157404J</vt:lpstr>
      <vt:lpstr>A130157404J_Data</vt:lpstr>
      <vt:lpstr>A130157404J_Latest</vt:lpstr>
      <vt:lpstr>A130157412J</vt:lpstr>
      <vt:lpstr>A130157412J_Data</vt:lpstr>
      <vt:lpstr>A130157412J_Latest</vt:lpstr>
      <vt:lpstr>A130157420J</vt:lpstr>
      <vt:lpstr>A130157420J_Data</vt:lpstr>
      <vt:lpstr>A130157420J_Latest</vt:lpstr>
      <vt:lpstr>A130157428A</vt:lpstr>
      <vt:lpstr>A130157428A_Data</vt:lpstr>
      <vt:lpstr>A130157428A_Latest</vt:lpstr>
      <vt:lpstr>A130157436A</vt:lpstr>
      <vt:lpstr>A130157436A_Data</vt:lpstr>
      <vt:lpstr>A130157436A_Latest</vt:lpstr>
      <vt:lpstr>A130157444A</vt:lpstr>
      <vt:lpstr>A130157444A_Data</vt:lpstr>
      <vt:lpstr>A130157444A_Latest</vt:lpstr>
      <vt:lpstr>A130157452A</vt:lpstr>
      <vt:lpstr>A130157452A_Data</vt:lpstr>
      <vt:lpstr>A130157452A_Latest</vt:lpstr>
      <vt:lpstr>A130157460A</vt:lpstr>
      <vt:lpstr>A130157460A_Data</vt:lpstr>
      <vt:lpstr>A130157460A_Latest</vt:lpstr>
      <vt:lpstr>A130157468V</vt:lpstr>
      <vt:lpstr>A130157468V_Data</vt:lpstr>
      <vt:lpstr>A130157468V_Latest</vt:lpstr>
      <vt:lpstr>A130157476V</vt:lpstr>
      <vt:lpstr>A130157476V_Data</vt:lpstr>
      <vt:lpstr>A130157476V_Latest</vt:lpstr>
      <vt:lpstr>A130157484V</vt:lpstr>
      <vt:lpstr>A130157484V_Data</vt:lpstr>
      <vt:lpstr>A130157484V_Latest</vt:lpstr>
      <vt:lpstr>A130157492V</vt:lpstr>
      <vt:lpstr>A130157492V_Data</vt:lpstr>
      <vt:lpstr>A130157492V_Latest</vt:lpstr>
      <vt:lpstr>A130157500J</vt:lpstr>
      <vt:lpstr>A130157500J_Data</vt:lpstr>
      <vt:lpstr>A130157500J_Latest</vt:lpstr>
      <vt:lpstr>A130157508A</vt:lpstr>
      <vt:lpstr>A130157508A_Data</vt:lpstr>
      <vt:lpstr>A130157508A_Latest</vt:lpstr>
      <vt:lpstr>A130157516A</vt:lpstr>
      <vt:lpstr>A130157516A_Data</vt:lpstr>
      <vt:lpstr>A130157516A_Latest</vt:lpstr>
      <vt:lpstr>A130157524A</vt:lpstr>
      <vt:lpstr>A130157524A_Data</vt:lpstr>
      <vt:lpstr>A130157524A_Latest</vt:lpstr>
      <vt:lpstr>A130157532A</vt:lpstr>
      <vt:lpstr>A130157532A_Data</vt:lpstr>
      <vt:lpstr>A130157532A_Latest</vt:lpstr>
      <vt:lpstr>A130157540A</vt:lpstr>
      <vt:lpstr>A130157540A_Data</vt:lpstr>
      <vt:lpstr>A130157540A_Latest</vt:lpstr>
      <vt:lpstr>A130157548V</vt:lpstr>
      <vt:lpstr>A130157548V_Data</vt:lpstr>
      <vt:lpstr>A130157548V_Latest</vt:lpstr>
      <vt:lpstr>A130157556V</vt:lpstr>
      <vt:lpstr>A130157556V_Data</vt:lpstr>
      <vt:lpstr>A130157556V_Latest</vt:lpstr>
      <vt:lpstr>A130157564V</vt:lpstr>
      <vt:lpstr>A130157564V_Data</vt:lpstr>
      <vt:lpstr>A130157564V_Latest</vt:lpstr>
      <vt:lpstr>A130157572V</vt:lpstr>
      <vt:lpstr>A130157572V_Data</vt:lpstr>
      <vt:lpstr>A130157572V_Latest</vt:lpstr>
      <vt:lpstr>A130157580V</vt:lpstr>
      <vt:lpstr>A130157580V_Data</vt:lpstr>
      <vt:lpstr>A130157580V_Latest</vt:lpstr>
      <vt:lpstr>A130157588L</vt:lpstr>
      <vt:lpstr>A130157588L_Data</vt:lpstr>
      <vt:lpstr>A130157588L_Latest</vt:lpstr>
      <vt:lpstr>A130157596L</vt:lpstr>
      <vt:lpstr>A130157596L_Data</vt:lpstr>
      <vt:lpstr>A130157596L_Latest</vt:lpstr>
      <vt:lpstr>A130157604A</vt:lpstr>
      <vt:lpstr>A130157604A_Data</vt:lpstr>
      <vt:lpstr>A130157604A_Latest</vt:lpstr>
      <vt:lpstr>A130157614F</vt:lpstr>
      <vt:lpstr>A130157614F_Data</vt:lpstr>
      <vt:lpstr>A130157614F_Latest</vt:lpstr>
      <vt:lpstr>A130157620A</vt:lpstr>
      <vt:lpstr>A130157620A_Data</vt:lpstr>
      <vt:lpstr>A130157620A_Latest</vt:lpstr>
      <vt:lpstr>A130157628V</vt:lpstr>
      <vt:lpstr>A130157628V_Data</vt:lpstr>
      <vt:lpstr>A130157628V_Latest</vt:lpstr>
      <vt:lpstr>A130157636V</vt:lpstr>
      <vt:lpstr>A130157636V_Data</vt:lpstr>
      <vt:lpstr>A130157636V_Latest</vt:lpstr>
      <vt:lpstr>A130157644V</vt:lpstr>
      <vt:lpstr>A130157644V_Data</vt:lpstr>
      <vt:lpstr>A130157644V_Latest</vt:lpstr>
      <vt:lpstr>A130157652V</vt:lpstr>
      <vt:lpstr>A130157652V_Data</vt:lpstr>
      <vt:lpstr>A130157652V_Latest</vt:lpstr>
      <vt:lpstr>A130157660V</vt:lpstr>
      <vt:lpstr>A130157660V_Data</vt:lpstr>
      <vt:lpstr>A130157660V_Latest</vt:lpstr>
      <vt:lpstr>A130157668L</vt:lpstr>
      <vt:lpstr>A130157668L_Data</vt:lpstr>
      <vt:lpstr>A130157668L_Latest</vt:lpstr>
      <vt:lpstr>A130157676L</vt:lpstr>
      <vt:lpstr>A130157676L_Data</vt:lpstr>
      <vt:lpstr>A130157676L_Latest</vt:lpstr>
      <vt:lpstr>A130157684L</vt:lpstr>
      <vt:lpstr>A130157684L_Data</vt:lpstr>
      <vt:lpstr>A130157684L_Latest</vt:lpstr>
      <vt:lpstr>A130157692L</vt:lpstr>
      <vt:lpstr>A130157692L_Data</vt:lpstr>
      <vt:lpstr>A130157692L_Latest</vt:lpstr>
      <vt:lpstr>A130157700A</vt:lpstr>
      <vt:lpstr>A130157700A_Data</vt:lpstr>
      <vt:lpstr>A130157700A_Latest</vt:lpstr>
      <vt:lpstr>A130157708V</vt:lpstr>
      <vt:lpstr>A130157708V_Data</vt:lpstr>
      <vt:lpstr>A130157708V_Latest</vt:lpstr>
      <vt:lpstr>A130157716V</vt:lpstr>
      <vt:lpstr>A130157716V_Data</vt:lpstr>
      <vt:lpstr>A130157716V_Latest</vt:lpstr>
      <vt:lpstr>A130157724V</vt:lpstr>
      <vt:lpstr>A130157724V_Data</vt:lpstr>
      <vt:lpstr>A130157724V_Latest</vt:lpstr>
      <vt:lpstr>A130157732V</vt:lpstr>
      <vt:lpstr>A130157732V_Data</vt:lpstr>
      <vt:lpstr>A130157732V_Latest</vt:lpstr>
      <vt:lpstr>A130157740V</vt:lpstr>
      <vt:lpstr>A130157740V_Data</vt:lpstr>
      <vt:lpstr>A130157740V_Latest</vt:lpstr>
      <vt:lpstr>A130157748L</vt:lpstr>
      <vt:lpstr>A130157748L_Data</vt:lpstr>
      <vt:lpstr>A130157748L_Latest</vt:lpstr>
      <vt:lpstr>A130157756L</vt:lpstr>
      <vt:lpstr>A130157756L_Data</vt:lpstr>
      <vt:lpstr>A130157756L_Latest</vt:lpstr>
      <vt:lpstr>A130157764L</vt:lpstr>
      <vt:lpstr>A130157764L_Data</vt:lpstr>
      <vt:lpstr>A130157764L_Latest</vt:lpstr>
      <vt:lpstr>A130157772L</vt:lpstr>
      <vt:lpstr>A130157772L_Data</vt:lpstr>
      <vt:lpstr>A130157772L_Latest</vt:lpstr>
      <vt:lpstr>A130157780L</vt:lpstr>
      <vt:lpstr>A130157780L_Data</vt:lpstr>
      <vt:lpstr>A130157780L_Latest</vt:lpstr>
      <vt:lpstr>A130157788F</vt:lpstr>
      <vt:lpstr>A130157788F_Data</vt:lpstr>
      <vt:lpstr>A130157788F_Latest</vt:lpstr>
      <vt:lpstr>A130157796F</vt:lpstr>
      <vt:lpstr>A130157796F_Data</vt:lpstr>
      <vt:lpstr>A130157796F_Latest</vt:lpstr>
      <vt:lpstr>A130157804V</vt:lpstr>
      <vt:lpstr>A130157804V_Data</vt:lpstr>
      <vt:lpstr>A130157804V_Latest</vt:lpstr>
      <vt:lpstr>A130157812V</vt:lpstr>
      <vt:lpstr>A130157812V_Data</vt:lpstr>
      <vt:lpstr>A130157812V_Latest</vt:lpstr>
      <vt:lpstr>A130157820V</vt:lpstr>
      <vt:lpstr>A130157820V_Data</vt:lpstr>
      <vt:lpstr>A130157820V_Latest</vt:lpstr>
      <vt:lpstr>A130157828L</vt:lpstr>
      <vt:lpstr>A130157828L_Data</vt:lpstr>
      <vt:lpstr>A130157828L_Latest</vt:lpstr>
      <vt:lpstr>A130157836L</vt:lpstr>
      <vt:lpstr>A130157836L_Data</vt:lpstr>
      <vt:lpstr>A130157836L_Latest</vt:lpstr>
      <vt:lpstr>A130157844L</vt:lpstr>
      <vt:lpstr>A130157844L_Data</vt:lpstr>
      <vt:lpstr>A130157844L_Latest</vt:lpstr>
      <vt:lpstr>A130157852L</vt:lpstr>
      <vt:lpstr>A130157852L_Data</vt:lpstr>
      <vt:lpstr>A130157852L_Latest</vt:lpstr>
      <vt:lpstr>A130157860L</vt:lpstr>
      <vt:lpstr>A130157860L_Data</vt:lpstr>
      <vt:lpstr>A130157860L_Latest</vt:lpstr>
      <vt:lpstr>A130157868F</vt:lpstr>
      <vt:lpstr>A130157868F_Data</vt:lpstr>
      <vt:lpstr>A130157868F_Latest</vt:lpstr>
      <vt:lpstr>A130157876F</vt:lpstr>
      <vt:lpstr>A130157876F_Data</vt:lpstr>
      <vt:lpstr>A130157876F_Latest</vt:lpstr>
      <vt:lpstr>A130157884F</vt:lpstr>
      <vt:lpstr>A130157884F_Data</vt:lpstr>
      <vt:lpstr>A130157884F_Latest</vt:lpstr>
      <vt:lpstr>A130157894K</vt:lpstr>
      <vt:lpstr>A130157894K_Data</vt:lpstr>
      <vt:lpstr>A130157894K_Latest</vt:lpstr>
      <vt:lpstr>A130157900V</vt:lpstr>
      <vt:lpstr>A130157900V_Data</vt:lpstr>
      <vt:lpstr>A130157900V_Latest</vt:lpstr>
      <vt:lpstr>A130157908L</vt:lpstr>
      <vt:lpstr>A130157908L_Data</vt:lpstr>
      <vt:lpstr>A130157908L_Latest</vt:lpstr>
      <vt:lpstr>A130157916L</vt:lpstr>
      <vt:lpstr>A130157916L_Data</vt:lpstr>
      <vt:lpstr>A130157916L_Latest</vt:lpstr>
      <vt:lpstr>A130157924L</vt:lpstr>
      <vt:lpstr>A130157924L_Data</vt:lpstr>
      <vt:lpstr>A130157924L_Latest</vt:lpstr>
      <vt:lpstr>A130157932L</vt:lpstr>
      <vt:lpstr>A130157932L_Data</vt:lpstr>
      <vt:lpstr>A130157932L_Latest</vt:lpstr>
      <vt:lpstr>A130157940L</vt:lpstr>
      <vt:lpstr>A130157940L_Data</vt:lpstr>
      <vt:lpstr>A130157940L_Latest</vt:lpstr>
      <vt:lpstr>A130157948F</vt:lpstr>
      <vt:lpstr>A130157948F_Data</vt:lpstr>
      <vt:lpstr>A130157948F_Latest</vt:lpstr>
      <vt:lpstr>A130157956F</vt:lpstr>
      <vt:lpstr>A130157956F_Data</vt:lpstr>
      <vt:lpstr>A130157956F_Latest</vt:lpstr>
      <vt:lpstr>A130157964F</vt:lpstr>
      <vt:lpstr>A130157964F_Data</vt:lpstr>
      <vt:lpstr>A130157964F_Latest</vt:lpstr>
      <vt:lpstr>A130157972F</vt:lpstr>
      <vt:lpstr>A130157972F_Data</vt:lpstr>
      <vt:lpstr>A130157972F_Latest</vt:lpstr>
      <vt:lpstr>A130157980F</vt:lpstr>
      <vt:lpstr>A130157980F_Data</vt:lpstr>
      <vt:lpstr>A130157980F_Latest</vt:lpstr>
      <vt:lpstr>A130157988X</vt:lpstr>
      <vt:lpstr>A130157988X_Data</vt:lpstr>
      <vt:lpstr>A130157988X_Latest</vt:lpstr>
      <vt:lpstr>A130157996X</vt:lpstr>
      <vt:lpstr>A130157996X_Data</vt:lpstr>
      <vt:lpstr>A130157996X_Latest</vt:lpstr>
      <vt:lpstr>A130158004R</vt:lpstr>
      <vt:lpstr>A130158004R_Data</vt:lpstr>
      <vt:lpstr>A130158004R_Latest</vt:lpstr>
      <vt:lpstr>A130158012R</vt:lpstr>
      <vt:lpstr>A130158012R_Data</vt:lpstr>
      <vt:lpstr>A130158012R_Latest</vt:lpstr>
      <vt:lpstr>A130158020R</vt:lpstr>
      <vt:lpstr>A130158020R_Data</vt:lpstr>
      <vt:lpstr>A130158020R_Latest</vt:lpstr>
      <vt:lpstr>A130158028J</vt:lpstr>
      <vt:lpstr>A130158028J_Data</vt:lpstr>
      <vt:lpstr>A130158028J_Latest</vt:lpstr>
      <vt:lpstr>A130158036J</vt:lpstr>
      <vt:lpstr>A130158036J_Data</vt:lpstr>
      <vt:lpstr>A130158036J_Latest</vt:lpstr>
      <vt:lpstr>A130158044J</vt:lpstr>
      <vt:lpstr>A130158044J_Data</vt:lpstr>
      <vt:lpstr>A130158044J_Latest</vt:lpstr>
      <vt:lpstr>A130158052J</vt:lpstr>
      <vt:lpstr>A130158052J_Data</vt:lpstr>
      <vt:lpstr>A130158052J_Latest</vt:lpstr>
      <vt:lpstr>A130158060J</vt:lpstr>
      <vt:lpstr>A130158060J_Data</vt:lpstr>
      <vt:lpstr>A130158060J_Latest</vt:lpstr>
      <vt:lpstr>A130158068A</vt:lpstr>
      <vt:lpstr>A130158068A_Data</vt:lpstr>
      <vt:lpstr>A130158068A_Latest</vt:lpstr>
      <vt:lpstr>A130158076A</vt:lpstr>
      <vt:lpstr>A130158076A_Data</vt:lpstr>
      <vt:lpstr>A130158076A_Latest</vt:lpstr>
      <vt:lpstr>A130158084A</vt:lpstr>
      <vt:lpstr>A130158084A_Data</vt:lpstr>
      <vt:lpstr>A130158084A_Latest</vt:lpstr>
      <vt:lpstr>A130158092A</vt:lpstr>
      <vt:lpstr>A130158092A_Data</vt:lpstr>
      <vt:lpstr>A130158092A_Latest</vt:lpstr>
      <vt:lpstr>A130158100R</vt:lpstr>
      <vt:lpstr>A130158100R_Data</vt:lpstr>
      <vt:lpstr>A130158100R_Latest</vt:lpstr>
      <vt:lpstr>A130158108J</vt:lpstr>
      <vt:lpstr>A130158108J_Data</vt:lpstr>
      <vt:lpstr>A130158108J_Latest</vt:lpstr>
      <vt:lpstr>A130158116J</vt:lpstr>
      <vt:lpstr>A130158116J_Data</vt:lpstr>
      <vt:lpstr>A130158116J_Latest</vt:lpstr>
      <vt:lpstr>A130158124J</vt:lpstr>
      <vt:lpstr>A130158124J_Data</vt:lpstr>
      <vt:lpstr>A130158124J_Latest</vt:lpstr>
      <vt:lpstr>A130158132J</vt:lpstr>
      <vt:lpstr>A130158132J_Data</vt:lpstr>
      <vt:lpstr>A130158132J_Latest</vt:lpstr>
      <vt:lpstr>A130158140J</vt:lpstr>
      <vt:lpstr>A130158140J_Data</vt:lpstr>
      <vt:lpstr>A130158140J_Latest</vt:lpstr>
      <vt:lpstr>A130158148A</vt:lpstr>
      <vt:lpstr>A130158148A_Data</vt:lpstr>
      <vt:lpstr>A130158148A_Latest</vt:lpstr>
      <vt:lpstr>A130158156A</vt:lpstr>
      <vt:lpstr>A130158156A_Data</vt:lpstr>
      <vt:lpstr>A130158156A_Latest</vt:lpstr>
      <vt:lpstr>A130158164A</vt:lpstr>
      <vt:lpstr>A130158164A_Data</vt:lpstr>
      <vt:lpstr>A130158164A_Latest</vt:lpstr>
      <vt:lpstr>A130158174F</vt:lpstr>
      <vt:lpstr>A130158174F_Data</vt:lpstr>
      <vt:lpstr>A130158174F_Latest</vt:lpstr>
      <vt:lpstr>A130158180A</vt:lpstr>
      <vt:lpstr>A130158180A_Data</vt:lpstr>
      <vt:lpstr>A130158180A_Latest</vt:lpstr>
      <vt:lpstr>A130158188V</vt:lpstr>
      <vt:lpstr>A130158188V_Data</vt:lpstr>
      <vt:lpstr>A130158188V_Latest</vt:lpstr>
      <vt:lpstr>A130158196V</vt:lpstr>
      <vt:lpstr>A130158196V_Data</vt:lpstr>
      <vt:lpstr>A130158196V_Latest</vt:lpstr>
      <vt:lpstr>A130158204J</vt:lpstr>
      <vt:lpstr>A130158204J_Data</vt:lpstr>
      <vt:lpstr>A130158204J_Latest</vt:lpstr>
      <vt:lpstr>A130158212J</vt:lpstr>
      <vt:lpstr>A130158212J_Data</vt:lpstr>
      <vt:lpstr>A130158212J_Latest</vt:lpstr>
      <vt:lpstr>A130158220J</vt:lpstr>
      <vt:lpstr>A130158220J_Data</vt:lpstr>
      <vt:lpstr>A130158220J_Latest</vt:lpstr>
      <vt:lpstr>A130158228A</vt:lpstr>
      <vt:lpstr>A130158228A_Data</vt:lpstr>
      <vt:lpstr>A130158228A_Latest</vt:lpstr>
      <vt:lpstr>A130158236A</vt:lpstr>
      <vt:lpstr>A130158236A_Data</vt:lpstr>
      <vt:lpstr>A130158236A_Latest</vt:lpstr>
      <vt:lpstr>A130158244A</vt:lpstr>
      <vt:lpstr>A130158244A_Data</vt:lpstr>
      <vt:lpstr>A130158244A_Latest</vt:lpstr>
      <vt:lpstr>A130158252A</vt:lpstr>
      <vt:lpstr>A130158252A_Data</vt:lpstr>
      <vt:lpstr>A130158252A_Latest</vt:lpstr>
      <vt:lpstr>A130158260A</vt:lpstr>
      <vt:lpstr>A130158260A_Data</vt:lpstr>
      <vt:lpstr>A130158260A_Latest</vt:lpstr>
      <vt:lpstr>A130158268V</vt:lpstr>
      <vt:lpstr>A130158268V_Data</vt:lpstr>
      <vt:lpstr>A130158268V_Latest</vt:lpstr>
      <vt:lpstr>A130158276V</vt:lpstr>
      <vt:lpstr>A130158276V_Data</vt:lpstr>
      <vt:lpstr>A130158276V_Latest</vt:lpstr>
      <vt:lpstr>A130158284V</vt:lpstr>
      <vt:lpstr>A130158284V_Data</vt:lpstr>
      <vt:lpstr>A130158284V_Latest</vt:lpstr>
      <vt:lpstr>A130158292V</vt:lpstr>
      <vt:lpstr>A130158292V_Data</vt:lpstr>
      <vt:lpstr>A130158292V_Latest</vt:lpstr>
      <vt:lpstr>A130158300J</vt:lpstr>
      <vt:lpstr>A130158300J_Data</vt:lpstr>
      <vt:lpstr>A130158300J_Latest</vt:lpstr>
      <vt:lpstr>A130158308A</vt:lpstr>
      <vt:lpstr>A130158308A_Data</vt:lpstr>
      <vt:lpstr>A130158308A_Latest</vt:lpstr>
      <vt:lpstr>A130158316A</vt:lpstr>
      <vt:lpstr>A130158316A_Data</vt:lpstr>
      <vt:lpstr>A130158316A_Latest</vt:lpstr>
      <vt:lpstr>A130158324A</vt:lpstr>
      <vt:lpstr>A130158324A_Data</vt:lpstr>
      <vt:lpstr>A130158324A_Latest</vt:lpstr>
      <vt:lpstr>A130158332A</vt:lpstr>
      <vt:lpstr>A130158332A_Data</vt:lpstr>
      <vt:lpstr>A130158332A_Latest</vt:lpstr>
      <vt:lpstr>A130158340A</vt:lpstr>
      <vt:lpstr>A130158340A_Data</vt:lpstr>
      <vt:lpstr>A130158340A_Latest</vt:lpstr>
      <vt:lpstr>A130158348V</vt:lpstr>
      <vt:lpstr>A130158348V_Data</vt:lpstr>
      <vt:lpstr>A130158348V_Latest</vt:lpstr>
      <vt:lpstr>A130158356V</vt:lpstr>
      <vt:lpstr>A130158356V_Data</vt:lpstr>
      <vt:lpstr>A130158356V_Latest</vt:lpstr>
      <vt:lpstr>A130158364V</vt:lpstr>
      <vt:lpstr>A130158364V_Data</vt:lpstr>
      <vt:lpstr>A130158364V_Latest</vt:lpstr>
      <vt:lpstr>A130158372V</vt:lpstr>
      <vt:lpstr>A130158372V_Data</vt:lpstr>
      <vt:lpstr>A130158372V_Latest</vt:lpstr>
      <vt:lpstr>A130158380V</vt:lpstr>
      <vt:lpstr>A130158380V_Data</vt:lpstr>
      <vt:lpstr>A130158380V_Latest</vt:lpstr>
      <vt:lpstr>A130158388L</vt:lpstr>
      <vt:lpstr>A130158388L_Data</vt:lpstr>
      <vt:lpstr>A130158388L_Latest</vt:lpstr>
      <vt:lpstr>A130158396L</vt:lpstr>
      <vt:lpstr>A130158396L_Data</vt:lpstr>
      <vt:lpstr>A130158396L_Latest</vt:lpstr>
      <vt:lpstr>A130158404A</vt:lpstr>
      <vt:lpstr>A130158404A_Data</vt:lpstr>
      <vt:lpstr>A130158404A_Latest</vt:lpstr>
      <vt:lpstr>A130158412A</vt:lpstr>
      <vt:lpstr>A130158412A_Data</vt:lpstr>
      <vt:lpstr>A130158412A_Latest</vt:lpstr>
      <vt:lpstr>A130158420A</vt:lpstr>
      <vt:lpstr>A130158420A_Data</vt:lpstr>
      <vt:lpstr>A130158420A_Latest</vt:lpstr>
      <vt:lpstr>A130158428V</vt:lpstr>
      <vt:lpstr>A130158428V_Data</vt:lpstr>
      <vt:lpstr>A130158428V_Latest</vt:lpstr>
      <vt:lpstr>A130158436V</vt:lpstr>
      <vt:lpstr>A130158436V_Data</vt:lpstr>
      <vt:lpstr>A130158436V_Latest</vt:lpstr>
      <vt:lpstr>A130158444V</vt:lpstr>
      <vt:lpstr>A130158444V_Data</vt:lpstr>
      <vt:lpstr>A130158444V_Latest</vt:lpstr>
      <vt:lpstr>A130158454X</vt:lpstr>
      <vt:lpstr>A130158454X_Data</vt:lpstr>
      <vt:lpstr>A130158454X_Latest</vt:lpstr>
      <vt:lpstr>A130158460V</vt:lpstr>
      <vt:lpstr>A130158460V_Data</vt:lpstr>
      <vt:lpstr>A130158460V_Latest</vt:lpstr>
      <vt:lpstr>A130158468L</vt:lpstr>
      <vt:lpstr>A130158468L_Data</vt:lpstr>
      <vt:lpstr>A130158468L_Latest</vt:lpstr>
      <vt:lpstr>A130158476L</vt:lpstr>
      <vt:lpstr>A130158476L_Data</vt:lpstr>
      <vt:lpstr>A130158476L_Latest</vt:lpstr>
      <vt:lpstr>A130158484L</vt:lpstr>
      <vt:lpstr>A130158484L_Data</vt:lpstr>
      <vt:lpstr>A130158484L_Latest</vt:lpstr>
      <vt:lpstr>A130158492L</vt:lpstr>
      <vt:lpstr>A130158492L_Data</vt:lpstr>
      <vt:lpstr>A130158492L_Latest</vt:lpstr>
      <vt:lpstr>A130158500A</vt:lpstr>
      <vt:lpstr>A130158500A_Data</vt:lpstr>
      <vt:lpstr>A130158500A_Latest</vt:lpstr>
      <vt:lpstr>A130158508V</vt:lpstr>
      <vt:lpstr>A130158508V_Data</vt:lpstr>
      <vt:lpstr>A130158508V_Latest</vt:lpstr>
      <vt:lpstr>A130158516V</vt:lpstr>
      <vt:lpstr>A130158516V_Data</vt:lpstr>
      <vt:lpstr>A130158516V_Latest</vt:lpstr>
      <vt:lpstr>A130158524V</vt:lpstr>
      <vt:lpstr>A130158524V_Data</vt:lpstr>
      <vt:lpstr>A130158524V_Latest</vt:lpstr>
      <vt:lpstr>A130158532V</vt:lpstr>
      <vt:lpstr>A130158532V_Data</vt:lpstr>
      <vt:lpstr>A130158532V_Latest</vt:lpstr>
      <vt:lpstr>A130158540V</vt:lpstr>
      <vt:lpstr>A130158540V_Data</vt:lpstr>
      <vt:lpstr>A130158540V_Latest</vt:lpstr>
      <vt:lpstr>A130158548L</vt:lpstr>
      <vt:lpstr>A130158548L_Data</vt:lpstr>
      <vt:lpstr>A130158548L_Latest</vt:lpstr>
      <vt:lpstr>A130158556L</vt:lpstr>
      <vt:lpstr>A130158556L_Data</vt:lpstr>
      <vt:lpstr>A130158556L_Latest</vt:lpstr>
      <vt:lpstr>A130158564L</vt:lpstr>
      <vt:lpstr>A130158564L_Data</vt:lpstr>
      <vt:lpstr>A130158564L_Latest</vt:lpstr>
      <vt:lpstr>A130158572L</vt:lpstr>
      <vt:lpstr>A130158572L_Data</vt:lpstr>
      <vt:lpstr>A130158572L_Latest</vt:lpstr>
      <vt:lpstr>A130158580L</vt:lpstr>
      <vt:lpstr>A130158580L_Data</vt:lpstr>
      <vt:lpstr>A130158580L_Latest</vt:lpstr>
      <vt:lpstr>A130158588F</vt:lpstr>
      <vt:lpstr>A130158588F_Data</vt:lpstr>
      <vt:lpstr>A130158588F_Latest</vt:lpstr>
      <vt:lpstr>A130158596F</vt:lpstr>
      <vt:lpstr>A130158596F_Data</vt:lpstr>
      <vt:lpstr>A130158596F_Latest</vt:lpstr>
      <vt:lpstr>A130158604V</vt:lpstr>
      <vt:lpstr>A130158604V_Data</vt:lpstr>
      <vt:lpstr>A130158604V_Latest</vt:lpstr>
      <vt:lpstr>A130158612V</vt:lpstr>
      <vt:lpstr>A130158612V_Data</vt:lpstr>
      <vt:lpstr>A130158612V_Latest</vt:lpstr>
      <vt:lpstr>A130158620V</vt:lpstr>
      <vt:lpstr>A130158620V_Data</vt:lpstr>
      <vt:lpstr>A130158620V_Latest</vt:lpstr>
      <vt:lpstr>A130158628L</vt:lpstr>
      <vt:lpstr>A130158628L_Data</vt:lpstr>
      <vt:lpstr>A130158628L_Latest</vt:lpstr>
      <vt:lpstr>A130158636L</vt:lpstr>
      <vt:lpstr>A130158636L_Data</vt:lpstr>
      <vt:lpstr>A130158636L_Latest</vt:lpstr>
      <vt:lpstr>A130158644L</vt:lpstr>
      <vt:lpstr>A130158644L_Data</vt:lpstr>
      <vt:lpstr>A130158644L_Latest</vt:lpstr>
      <vt:lpstr>A130158652L</vt:lpstr>
      <vt:lpstr>A130158652L_Data</vt:lpstr>
      <vt:lpstr>A130158652L_Latest</vt:lpstr>
      <vt:lpstr>A130158660L</vt:lpstr>
      <vt:lpstr>A130158660L_Data</vt:lpstr>
      <vt:lpstr>A130158660L_Latest</vt:lpstr>
      <vt:lpstr>A130158668F</vt:lpstr>
      <vt:lpstr>A130158668F_Data</vt:lpstr>
      <vt:lpstr>A130158668F_Latest</vt:lpstr>
      <vt:lpstr>A130158676F</vt:lpstr>
      <vt:lpstr>A130158676F_Data</vt:lpstr>
      <vt:lpstr>A130158676F_Latest</vt:lpstr>
      <vt:lpstr>A130158684F</vt:lpstr>
      <vt:lpstr>A130158684F_Data</vt:lpstr>
      <vt:lpstr>A130158684F_Latest</vt:lpstr>
      <vt:lpstr>A130158692F</vt:lpstr>
      <vt:lpstr>A130158692F_Data</vt:lpstr>
      <vt:lpstr>A130158692F_Latest</vt:lpstr>
      <vt:lpstr>A130158700V</vt:lpstr>
      <vt:lpstr>A130158700V_Data</vt:lpstr>
      <vt:lpstr>A130158700V_Latest</vt:lpstr>
      <vt:lpstr>A130158708L</vt:lpstr>
      <vt:lpstr>A130158708L_Data</vt:lpstr>
      <vt:lpstr>A130158708L_Latest</vt:lpstr>
      <vt:lpstr>A130158716L</vt:lpstr>
      <vt:lpstr>A130158716L_Data</vt:lpstr>
      <vt:lpstr>A130158716L_Latest</vt:lpstr>
      <vt:lpstr>A130158724L</vt:lpstr>
      <vt:lpstr>A130158724L_Data</vt:lpstr>
      <vt:lpstr>A130158724L_Latest</vt:lpstr>
      <vt:lpstr>A130158734T</vt:lpstr>
      <vt:lpstr>A130158734T_Data</vt:lpstr>
      <vt:lpstr>A130158734T_Latest</vt:lpstr>
      <vt:lpstr>A130158740L</vt:lpstr>
      <vt:lpstr>A130158740L_Data</vt:lpstr>
      <vt:lpstr>A130158740L_Latest</vt:lpstr>
      <vt:lpstr>A130158748F</vt:lpstr>
      <vt:lpstr>A130158748F_Data</vt:lpstr>
      <vt:lpstr>A130158748F_Latest</vt:lpstr>
      <vt:lpstr>A130158756F</vt:lpstr>
      <vt:lpstr>A130158756F_Data</vt:lpstr>
      <vt:lpstr>A130158756F_Latest</vt:lpstr>
      <vt:lpstr>A130158764F</vt:lpstr>
      <vt:lpstr>A130158764F_Data</vt:lpstr>
      <vt:lpstr>A130158764F_Latest</vt:lpstr>
      <vt:lpstr>A130158772F</vt:lpstr>
      <vt:lpstr>A130158772F_Data</vt:lpstr>
      <vt:lpstr>A130158772F_Latest</vt:lpstr>
      <vt:lpstr>A130158780F</vt:lpstr>
      <vt:lpstr>A130158780F_Data</vt:lpstr>
      <vt:lpstr>A130158780F_Latest</vt:lpstr>
      <vt:lpstr>A130158788X</vt:lpstr>
      <vt:lpstr>A130158788X_Data</vt:lpstr>
      <vt:lpstr>A130158788X_Latest</vt:lpstr>
      <vt:lpstr>A130158796X</vt:lpstr>
      <vt:lpstr>A130158796X_Data</vt:lpstr>
      <vt:lpstr>A130158796X_Latest</vt:lpstr>
      <vt:lpstr>A130158804L</vt:lpstr>
      <vt:lpstr>A130158804L_Data</vt:lpstr>
      <vt:lpstr>A130158804L_Latest</vt:lpstr>
      <vt:lpstr>A130158812L</vt:lpstr>
      <vt:lpstr>A130158812L_Data</vt:lpstr>
      <vt:lpstr>A130158812L_Latest</vt:lpstr>
      <vt:lpstr>A130158820L</vt:lpstr>
      <vt:lpstr>A130158820L_Data</vt:lpstr>
      <vt:lpstr>A130158820L_Latest</vt:lpstr>
      <vt:lpstr>A130158828F</vt:lpstr>
      <vt:lpstr>A130158828F_Data</vt:lpstr>
      <vt:lpstr>A130158828F_Latest</vt:lpstr>
      <vt:lpstr>A130158836F</vt:lpstr>
      <vt:lpstr>A130158836F_Data</vt:lpstr>
      <vt:lpstr>A130158836F_Latest</vt:lpstr>
      <vt:lpstr>A130158844F</vt:lpstr>
      <vt:lpstr>A130158844F_Data</vt:lpstr>
      <vt:lpstr>A130158844F_Latest</vt:lpstr>
      <vt:lpstr>A130158852F</vt:lpstr>
      <vt:lpstr>A130158852F_Data</vt:lpstr>
      <vt:lpstr>A130158852F_Latest</vt:lpstr>
      <vt:lpstr>A130158860F</vt:lpstr>
      <vt:lpstr>A130158860F_Data</vt:lpstr>
      <vt:lpstr>A130158860F_Latest</vt:lpstr>
      <vt:lpstr>A130158868X</vt:lpstr>
      <vt:lpstr>A130158868X_Data</vt:lpstr>
      <vt:lpstr>A130158868X_Latest</vt:lpstr>
      <vt:lpstr>A130158876X</vt:lpstr>
      <vt:lpstr>A130158876X_Data</vt:lpstr>
      <vt:lpstr>A130158876X_Latest</vt:lpstr>
      <vt:lpstr>A130158884X</vt:lpstr>
      <vt:lpstr>A130158884X_Data</vt:lpstr>
      <vt:lpstr>A130158884X_Latest</vt:lpstr>
      <vt:lpstr>A130158892X</vt:lpstr>
      <vt:lpstr>A130158892X_Data</vt:lpstr>
      <vt:lpstr>A130158892X_Latest</vt:lpstr>
      <vt:lpstr>A130158900L</vt:lpstr>
      <vt:lpstr>A130158900L_Data</vt:lpstr>
      <vt:lpstr>A130158900L_Latest</vt:lpstr>
      <vt:lpstr>A130158908F</vt:lpstr>
      <vt:lpstr>A130158908F_Data</vt:lpstr>
      <vt:lpstr>A130158908F_Latest</vt:lpstr>
      <vt:lpstr>A130158916F</vt:lpstr>
      <vt:lpstr>A130158916F_Data</vt:lpstr>
      <vt:lpstr>A130158916F_Latest</vt:lpstr>
      <vt:lpstr>A130158924F</vt:lpstr>
      <vt:lpstr>A130158924F_Data</vt:lpstr>
      <vt:lpstr>A130158924F_Latest</vt:lpstr>
      <vt:lpstr>A130158932F</vt:lpstr>
      <vt:lpstr>A130158932F_Data</vt:lpstr>
      <vt:lpstr>A130158932F_Latest</vt:lpstr>
      <vt:lpstr>A130158940F</vt:lpstr>
      <vt:lpstr>A130158940F_Data</vt:lpstr>
      <vt:lpstr>A130158940F_Latest</vt:lpstr>
      <vt:lpstr>A130158948X</vt:lpstr>
      <vt:lpstr>A130158948X_Data</vt:lpstr>
      <vt:lpstr>A130158948X_Latest</vt:lpstr>
      <vt:lpstr>A130158956X</vt:lpstr>
      <vt:lpstr>A130158956X_Data</vt:lpstr>
      <vt:lpstr>A130158956X_Latest</vt:lpstr>
      <vt:lpstr>A130158964X</vt:lpstr>
      <vt:lpstr>A130158964X_Data</vt:lpstr>
      <vt:lpstr>A130158964X_Latest</vt:lpstr>
      <vt:lpstr>A130158972X</vt:lpstr>
      <vt:lpstr>A130158972X_Data</vt:lpstr>
      <vt:lpstr>A130158972X_Latest</vt:lpstr>
      <vt:lpstr>A130158980X</vt:lpstr>
      <vt:lpstr>A130158980X_Data</vt:lpstr>
      <vt:lpstr>A130158980X_Latest</vt:lpstr>
      <vt:lpstr>A130158988T</vt:lpstr>
      <vt:lpstr>A130158988T_Data</vt:lpstr>
      <vt:lpstr>A130158988T_Latest</vt:lpstr>
      <vt:lpstr>A130158996T</vt:lpstr>
      <vt:lpstr>A130158996T_Data</vt:lpstr>
      <vt:lpstr>A130158996T_Latest</vt:lpstr>
      <vt:lpstr>A130159004J</vt:lpstr>
      <vt:lpstr>A130159004J_Data</vt:lpstr>
      <vt:lpstr>A130159004J_Latest</vt:lpstr>
      <vt:lpstr>A130159014L</vt:lpstr>
      <vt:lpstr>A130159014L_Data</vt:lpstr>
      <vt:lpstr>A130159014L_Latest</vt:lpstr>
      <vt:lpstr>A130159020J</vt:lpstr>
      <vt:lpstr>A130159020J_Data</vt:lpstr>
      <vt:lpstr>A130159020J_Latest</vt:lpstr>
      <vt:lpstr>A130159028A</vt:lpstr>
      <vt:lpstr>A130159028A_Data</vt:lpstr>
      <vt:lpstr>A130159028A_Latest</vt:lpstr>
      <vt:lpstr>A130159036A</vt:lpstr>
      <vt:lpstr>A130159036A_Data</vt:lpstr>
      <vt:lpstr>A130159036A_Latest</vt:lpstr>
      <vt:lpstr>A130159044A</vt:lpstr>
      <vt:lpstr>A130159044A_Data</vt:lpstr>
      <vt:lpstr>A130159044A_Latest</vt:lpstr>
      <vt:lpstr>A130159052A</vt:lpstr>
      <vt:lpstr>A130159052A_Data</vt:lpstr>
      <vt:lpstr>A130159052A_Latest</vt:lpstr>
      <vt:lpstr>A130159060A</vt:lpstr>
      <vt:lpstr>A130159060A_Data</vt:lpstr>
      <vt:lpstr>A130159060A_Latest</vt:lpstr>
      <vt:lpstr>A130159068V</vt:lpstr>
      <vt:lpstr>A130159068V_Data</vt:lpstr>
      <vt:lpstr>A130159068V_Latest</vt:lpstr>
      <vt:lpstr>A130159076V</vt:lpstr>
      <vt:lpstr>A130159076V_Data</vt:lpstr>
      <vt:lpstr>A130159076V_Latest</vt:lpstr>
      <vt:lpstr>A130159084V</vt:lpstr>
      <vt:lpstr>A130159084V_Data</vt:lpstr>
      <vt:lpstr>A130159084V_Latest</vt:lpstr>
      <vt:lpstr>A130159092V</vt:lpstr>
      <vt:lpstr>A130159092V_Data</vt:lpstr>
      <vt:lpstr>A130159092V_Latest</vt:lpstr>
      <vt:lpstr>A130159100J</vt:lpstr>
      <vt:lpstr>A130159100J_Data</vt:lpstr>
      <vt:lpstr>A130159100J_Latest</vt:lpstr>
      <vt:lpstr>A130159108A</vt:lpstr>
      <vt:lpstr>A130159108A_Data</vt:lpstr>
      <vt:lpstr>A130159108A_Latest</vt:lpstr>
      <vt:lpstr>A130159116A</vt:lpstr>
      <vt:lpstr>A130159116A_Data</vt:lpstr>
      <vt:lpstr>A130159116A_Latest</vt:lpstr>
      <vt:lpstr>A130159124A</vt:lpstr>
      <vt:lpstr>A130159124A_Data</vt:lpstr>
      <vt:lpstr>A130159124A_Latest</vt:lpstr>
      <vt:lpstr>A130159132A</vt:lpstr>
      <vt:lpstr>A130159132A_Data</vt:lpstr>
      <vt:lpstr>A130159132A_Latest</vt:lpstr>
      <vt:lpstr>A130159140A</vt:lpstr>
      <vt:lpstr>A130159140A_Data</vt:lpstr>
      <vt:lpstr>A130159140A_Latest</vt:lpstr>
      <vt:lpstr>A130159148V</vt:lpstr>
      <vt:lpstr>A130159148V_Data</vt:lpstr>
      <vt:lpstr>A130159148V_Latest</vt:lpstr>
      <vt:lpstr>A130159156V</vt:lpstr>
      <vt:lpstr>A130159156V_Data</vt:lpstr>
      <vt:lpstr>A130159156V_Latest</vt:lpstr>
      <vt:lpstr>A130159164V</vt:lpstr>
      <vt:lpstr>A130159164V_Data</vt:lpstr>
      <vt:lpstr>A130159164V_Latest</vt:lpstr>
      <vt:lpstr>A130159172V</vt:lpstr>
      <vt:lpstr>A130159172V_Data</vt:lpstr>
      <vt:lpstr>A130159172V_Latest</vt:lpstr>
      <vt:lpstr>A130159180V</vt:lpstr>
      <vt:lpstr>A130159180V_Data</vt:lpstr>
      <vt:lpstr>A130159180V_Latest</vt:lpstr>
      <vt:lpstr>A130159188L</vt:lpstr>
      <vt:lpstr>A130159188L_Data</vt:lpstr>
      <vt:lpstr>A130159188L_Latest</vt:lpstr>
      <vt:lpstr>A130159196L</vt:lpstr>
      <vt:lpstr>A130159196L_Data</vt:lpstr>
      <vt:lpstr>A130159196L_Latest</vt:lpstr>
      <vt:lpstr>A130159204A</vt:lpstr>
      <vt:lpstr>A130159204A_Data</vt:lpstr>
      <vt:lpstr>A130159204A_Latest</vt:lpstr>
      <vt:lpstr>A130159212A</vt:lpstr>
      <vt:lpstr>A130159212A_Data</vt:lpstr>
      <vt:lpstr>A130159212A_Latest</vt:lpstr>
      <vt:lpstr>A130159220A</vt:lpstr>
      <vt:lpstr>A130159220A_Data</vt:lpstr>
      <vt:lpstr>A130159220A_Latest</vt:lpstr>
      <vt:lpstr>A130159228V</vt:lpstr>
      <vt:lpstr>A130159228V_Data</vt:lpstr>
      <vt:lpstr>A130159228V_Latest</vt:lpstr>
      <vt:lpstr>A130159236V</vt:lpstr>
      <vt:lpstr>A130159236V_Data</vt:lpstr>
      <vt:lpstr>A130159236V_Latest</vt:lpstr>
      <vt:lpstr>A130159244V</vt:lpstr>
      <vt:lpstr>A130159244V_Data</vt:lpstr>
      <vt:lpstr>A130159244V_Latest</vt:lpstr>
      <vt:lpstr>A130159252V</vt:lpstr>
      <vt:lpstr>A130159252V_Data</vt:lpstr>
      <vt:lpstr>A130159252V_Latest</vt:lpstr>
      <vt:lpstr>A130159260V</vt:lpstr>
      <vt:lpstr>A130159260V_Data</vt:lpstr>
      <vt:lpstr>A130159260V_Latest</vt:lpstr>
      <vt:lpstr>A130159268L</vt:lpstr>
      <vt:lpstr>A130159268L_Data</vt:lpstr>
      <vt:lpstr>A130159268L_Latest</vt:lpstr>
      <vt:lpstr>A130159276L</vt:lpstr>
      <vt:lpstr>A130159276L_Data</vt:lpstr>
      <vt:lpstr>A130159276L_Latest</vt:lpstr>
      <vt:lpstr>A130159284L</vt:lpstr>
      <vt:lpstr>A130159284L_Data</vt:lpstr>
      <vt:lpstr>A130159284L_Latest</vt:lpstr>
      <vt:lpstr>A130159294T</vt:lpstr>
      <vt:lpstr>A130159294T_Data</vt:lpstr>
      <vt:lpstr>A130159294T_Latest</vt:lpstr>
      <vt:lpstr>A130159300A</vt:lpstr>
      <vt:lpstr>A130159300A_Data</vt:lpstr>
      <vt:lpstr>A130159300A_Latest</vt:lpstr>
      <vt:lpstr>A130159308V</vt:lpstr>
      <vt:lpstr>A130159308V_Data</vt:lpstr>
      <vt:lpstr>A130159308V_Latest</vt:lpstr>
      <vt:lpstr>A130159316V</vt:lpstr>
      <vt:lpstr>A130159316V_Data</vt:lpstr>
      <vt:lpstr>A130159316V_Latest</vt:lpstr>
      <vt:lpstr>A130159324V</vt:lpstr>
      <vt:lpstr>A130159324V_Data</vt:lpstr>
      <vt:lpstr>A130159324V_Latest</vt:lpstr>
      <vt:lpstr>A130159332V</vt:lpstr>
      <vt:lpstr>A130159332V_Data</vt:lpstr>
      <vt:lpstr>A130159332V_Latest</vt:lpstr>
      <vt:lpstr>A130159340V</vt:lpstr>
      <vt:lpstr>A130159340V_Data</vt:lpstr>
      <vt:lpstr>A130159340V_Latest</vt:lpstr>
      <vt:lpstr>A130159348L</vt:lpstr>
      <vt:lpstr>A130159348L_Data</vt:lpstr>
      <vt:lpstr>A130159348L_Latest</vt:lpstr>
      <vt:lpstr>A130159356L</vt:lpstr>
      <vt:lpstr>A130159356L_Data</vt:lpstr>
      <vt:lpstr>A130159356L_Latest</vt:lpstr>
      <vt:lpstr>A130159364L</vt:lpstr>
      <vt:lpstr>A130159364L_Data</vt:lpstr>
      <vt:lpstr>A130159364L_Latest</vt:lpstr>
      <vt:lpstr>A130159372L</vt:lpstr>
      <vt:lpstr>A130159372L_Data</vt:lpstr>
      <vt:lpstr>A130159372L_Latest</vt:lpstr>
      <vt:lpstr>A130159380L</vt:lpstr>
      <vt:lpstr>A130159380L_Data</vt:lpstr>
      <vt:lpstr>A130159380L_Latest</vt:lpstr>
      <vt:lpstr>A130159388F</vt:lpstr>
      <vt:lpstr>A130159388F_Data</vt:lpstr>
      <vt:lpstr>A130159388F_Latest</vt:lpstr>
      <vt:lpstr>A130159396F</vt:lpstr>
      <vt:lpstr>A130159396F_Data</vt:lpstr>
      <vt:lpstr>A130159396F_Latest</vt:lpstr>
      <vt:lpstr>A130159404V</vt:lpstr>
      <vt:lpstr>A130159404V_Data</vt:lpstr>
      <vt:lpstr>A130159404V_Latest</vt:lpstr>
      <vt:lpstr>A130159412V</vt:lpstr>
      <vt:lpstr>A130159412V_Data</vt:lpstr>
      <vt:lpstr>A130159412V_Latest</vt:lpstr>
      <vt:lpstr>A130159420V</vt:lpstr>
      <vt:lpstr>A130159420V_Data</vt:lpstr>
      <vt:lpstr>A130159420V_Latest</vt:lpstr>
      <vt:lpstr>A130159428L</vt:lpstr>
      <vt:lpstr>A130159428L_Data</vt:lpstr>
      <vt:lpstr>A130159428L_Latest</vt:lpstr>
      <vt:lpstr>A130159436L</vt:lpstr>
      <vt:lpstr>A130159436L_Data</vt:lpstr>
      <vt:lpstr>A130159436L_Latest</vt:lpstr>
      <vt:lpstr>A130159444L</vt:lpstr>
      <vt:lpstr>A130159444L_Data</vt:lpstr>
      <vt:lpstr>A130159444L_Latest</vt:lpstr>
      <vt:lpstr>A130159452L</vt:lpstr>
      <vt:lpstr>A130159452L_Data</vt:lpstr>
      <vt:lpstr>A130159452L_Latest</vt:lpstr>
      <vt:lpstr>A130159460L</vt:lpstr>
      <vt:lpstr>A130159460L_Data</vt:lpstr>
      <vt:lpstr>A130159460L_Latest</vt:lpstr>
      <vt:lpstr>A130159468F</vt:lpstr>
      <vt:lpstr>A130159468F_Data</vt:lpstr>
      <vt:lpstr>A130159468F_Latest</vt:lpstr>
      <vt:lpstr>A130159476F</vt:lpstr>
      <vt:lpstr>A130159476F_Data</vt:lpstr>
      <vt:lpstr>A130159476F_Latest</vt:lpstr>
      <vt:lpstr>A130159484F</vt:lpstr>
      <vt:lpstr>A130159484F_Data</vt:lpstr>
      <vt:lpstr>A130159484F_Latest</vt:lpstr>
      <vt:lpstr>A130159492F</vt:lpstr>
      <vt:lpstr>A130159492F_Data</vt:lpstr>
      <vt:lpstr>A130159492F_Latest</vt:lpstr>
      <vt:lpstr>A130159500V</vt:lpstr>
      <vt:lpstr>A130159500V_Data</vt:lpstr>
      <vt:lpstr>A130159500V_Latest</vt:lpstr>
      <vt:lpstr>A130159508L</vt:lpstr>
      <vt:lpstr>A130159508L_Data</vt:lpstr>
      <vt:lpstr>A130159508L_Latest</vt:lpstr>
      <vt:lpstr>A130159516L</vt:lpstr>
      <vt:lpstr>A130159516L_Data</vt:lpstr>
      <vt:lpstr>A130159516L_Latest</vt:lpstr>
      <vt:lpstr>A130159524L</vt:lpstr>
      <vt:lpstr>A130159524L_Data</vt:lpstr>
      <vt:lpstr>A130159524L_Latest</vt:lpstr>
      <vt:lpstr>A130159532L</vt:lpstr>
      <vt:lpstr>A130159532L_Data</vt:lpstr>
      <vt:lpstr>A130159532L_Latest</vt:lpstr>
      <vt:lpstr>A130159540L</vt:lpstr>
      <vt:lpstr>A130159540L_Data</vt:lpstr>
      <vt:lpstr>A130159540L_Latest</vt:lpstr>
      <vt:lpstr>A130159548F</vt:lpstr>
      <vt:lpstr>A130159548F_Data</vt:lpstr>
      <vt:lpstr>A130159548F_Latest</vt:lpstr>
      <vt:lpstr>A130159556F</vt:lpstr>
      <vt:lpstr>A130159556F_Data</vt:lpstr>
      <vt:lpstr>A130159556F_Latest</vt:lpstr>
      <vt:lpstr>A130159564F</vt:lpstr>
      <vt:lpstr>A130159564F_Data</vt:lpstr>
      <vt:lpstr>A130159564F_Latest</vt:lpstr>
      <vt:lpstr>A130159574K</vt:lpstr>
      <vt:lpstr>A130159574K_Data</vt:lpstr>
      <vt:lpstr>A130159574K_Latest</vt:lpstr>
      <vt:lpstr>A130159580F</vt:lpstr>
      <vt:lpstr>A130159580F_Data</vt:lpstr>
      <vt:lpstr>A130159580F_Latest</vt:lpstr>
      <vt:lpstr>A130159588X</vt:lpstr>
      <vt:lpstr>A130159588X_Data</vt:lpstr>
      <vt:lpstr>A130159588X_Latest</vt:lpstr>
      <vt:lpstr>A130159596X</vt:lpstr>
      <vt:lpstr>A130159596X_Data</vt:lpstr>
      <vt:lpstr>A130159596X_Latest</vt:lpstr>
      <vt:lpstr>A130159604L</vt:lpstr>
      <vt:lpstr>A130159604L_Data</vt:lpstr>
      <vt:lpstr>A130159604L_Latest</vt:lpstr>
      <vt:lpstr>A130159612L</vt:lpstr>
      <vt:lpstr>A130159612L_Data</vt:lpstr>
      <vt:lpstr>A130159612L_Latest</vt:lpstr>
      <vt:lpstr>A130159620L</vt:lpstr>
      <vt:lpstr>A130159620L_Data</vt:lpstr>
      <vt:lpstr>A130159620L_Latest</vt:lpstr>
      <vt:lpstr>A130159628F</vt:lpstr>
      <vt:lpstr>A130159628F_Data</vt:lpstr>
      <vt:lpstr>A130159628F_Latest</vt:lpstr>
      <vt:lpstr>A130159636F</vt:lpstr>
      <vt:lpstr>A130159636F_Data</vt:lpstr>
      <vt:lpstr>A130159636F_Latest</vt:lpstr>
      <vt:lpstr>A130159644F</vt:lpstr>
      <vt:lpstr>A130159644F_Data</vt:lpstr>
      <vt:lpstr>A130159644F_Latest</vt:lpstr>
      <vt:lpstr>A130159652F</vt:lpstr>
      <vt:lpstr>A130159652F_Data</vt:lpstr>
      <vt:lpstr>A130159652F_Latest</vt:lpstr>
      <vt:lpstr>A130159660F</vt:lpstr>
      <vt:lpstr>A130159660F_Data</vt:lpstr>
      <vt:lpstr>A130159660F_Latest</vt:lpstr>
      <vt:lpstr>A130159668X</vt:lpstr>
      <vt:lpstr>A130159668X_Data</vt:lpstr>
      <vt:lpstr>A130159668X_Latest</vt:lpstr>
      <vt:lpstr>A130159676X</vt:lpstr>
      <vt:lpstr>A130159676X_Data</vt:lpstr>
      <vt:lpstr>A130159676X_Latest</vt:lpstr>
      <vt:lpstr>A130159684X</vt:lpstr>
      <vt:lpstr>A130159684X_Data</vt:lpstr>
      <vt:lpstr>A130159684X_Latest</vt:lpstr>
      <vt:lpstr>A130159692X</vt:lpstr>
      <vt:lpstr>A130159692X_Data</vt:lpstr>
      <vt:lpstr>A130159692X_Latest</vt:lpstr>
      <vt:lpstr>A130159700L</vt:lpstr>
      <vt:lpstr>A130159700L_Data</vt:lpstr>
      <vt:lpstr>A130159700L_Latest</vt:lpstr>
      <vt:lpstr>A130159708F</vt:lpstr>
      <vt:lpstr>A130159708F_Data</vt:lpstr>
      <vt:lpstr>A130159708F_Latest</vt:lpstr>
      <vt:lpstr>A130159716F</vt:lpstr>
      <vt:lpstr>A130159716F_Data</vt:lpstr>
      <vt:lpstr>A130159716F_Latest</vt:lpstr>
      <vt:lpstr>A130159724F</vt:lpstr>
      <vt:lpstr>A130159724F_Data</vt:lpstr>
      <vt:lpstr>A130159724F_Latest</vt:lpstr>
      <vt:lpstr>A130159732F</vt:lpstr>
      <vt:lpstr>A130159732F_Data</vt:lpstr>
      <vt:lpstr>A130159732F_Latest</vt:lpstr>
      <vt:lpstr>A130159740F</vt:lpstr>
      <vt:lpstr>A130159740F_Data</vt:lpstr>
      <vt:lpstr>A130159740F_Latest</vt:lpstr>
      <vt:lpstr>A130159748X</vt:lpstr>
      <vt:lpstr>A130159748X_Data</vt:lpstr>
      <vt:lpstr>A130159748X_Latest</vt:lpstr>
      <vt:lpstr>A130159756X</vt:lpstr>
      <vt:lpstr>A130159756X_Data</vt:lpstr>
      <vt:lpstr>A130159756X_Latest</vt:lpstr>
      <vt:lpstr>A130159764X</vt:lpstr>
      <vt:lpstr>A130159764X_Data</vt:lpstr>
      <vt:lpstr>A130159764X_Latest</vt:lpstr>
      <vt:lpstr>A130159772X</vt:lpstr>
      <vt:lpstr>A130159772X_Data</vt:lpstr>
      <vt:lpstr>A130159772X_Latest</vt:lpstr>
      <vt:lpstr>A130162020T</vt:lpstr>
      <vt:lpstr>A130162020T_Data</vt:lpstr>
      <vt:lpstr>A130162020T_Latest</vt:lpstr>
      <vt:lpstr>A130162028K</vt:lpstr>
      <vt:lpstr>A130162028K_Data</vt:lpstr>
      <vt:lpstr>A130162028K_Latest</vt:lpstr>
      <vt:lpstr>A130162036K</vt:lpstr>
      <vt:lpstr>A130162036K_Data</vt:lpstr>
      <vt:lpstr>A130162036K_Latest</vt:lpstr>
      <vt:lpstr>A130162044K</vt:lpstr>
      <vt:lpstr>A130162044K_Data</vt:lpstr>
      <vt:lpstr>A130162044K_Latest</vt:lpstr>
      <vt:lpstr>A130162052K</vt:lpstr>
      <vt:lpstr>A130162052K_Data</vt:lpstr>
      <vt:lpstr>A130162052K_Latest</vt:lpstr>
      <vt:lpstr>A130162060K</vt:lpstr>
      <vt:lpstr>A130162060K_Data</vt:lpstr>
      <vt:lpstr>A130162060K_Latest</vt:lpstr>
      <vt:lpstr>A130162068C</vt:lpstr>
      <vt:lpstr>A130162068C_Data</vt:lpstr>
      <vt:lpstr>A130162068C_Latest</vt:lpstr>
      <vt:lpstr>A130162076C</vt:lpstr>
      <vt:lpstr>A130162076C_Data</vt:lpstr>
      <vt:lpstr>A130162076C_Latest</vt:lpstr>
      <vt:lpstr>A130162084C</vt:lpstr>
      <vt:lpstr>A130162084C_Data</vt:lpstr>
      <vt:lpstr>A130162084C_Latest</vt:lpstr>
      <vt:lpstr>A130162094J</vt:lpstr>
      <vt:lpstr>A130162094J_Data</vt:lpstr>
      <vt:lpstr>A130162094J_Latest</vt:lpstr>
      <vt:lpstr>A130162100T</vt:lpstr>
      <vt:lpstr>A130162100T_Data</vt:lpstr>
      <vt:lpstr>A130162100T_Latest</vt:lpstr>
      <vt:lpstr>A130162108K</vt:lpstr>
      <vt:lpstr>A130162108K_Data</vt:lpstr>
      <vt:lpstr>A130162108K_Latest</vt:lpstr>
      <vt:lpstr>A130162116K</vt:lpstr>
      <vt:lpstr>A130162116K_Data</vt:lpstr>
      <vt:lpstr>A130162116K_Latest</vt:lpstr>
      <vt:lpstr>A130162124K</vt:lpstr>
      <vt:lpstr>A130162124K_Data</vt:lpstr>
      <vt:lpstr>A130162124K_Latest</vt:lpstr>
      <vt:lpstr>A130162132K</vt:lpstr>
      <vt:lpstr>A130162132K_Data</vt:lpstr>
      <vt:lpstr>A130162132K_Latest</vt:lpstr>
      <vt:lpstr>A130162140K</vt:lpstr>
      <vt:lpstr>A130162140K_Data</vt:lpstr>
      <vt:lpstr>A130162140K_Latest</vt:lpstr>
      <vt:lpstr>A130162148C</vt:lpstr>
      <vt:lpstr>A130162148C_Data</vt:lpstr>
      <vt:lpstr>A130162148C_Latest</vt:lpstr>
      <vt:lpstr>A130162156C</vt:lpstr>
      <vt:lpstr>A130162156C_Data</vt:lpstr>
      <vt:lpstr>A130162156C_Latest</vt:lpstr>
      <vt:lpstr>A130162164C</vt:lpstr>
      <vt:lpstr>A130162164C_Data</vt:lpstr>
      <vt:lpstr>A130162164C_Latest</vt:lpstr>
      <vt:lpstr>A130162172C</vt:lpstr>
      <vt:lpstr>A130162172C_Data</vt:lpstr>
      <vt:lpstr>A130162172C_Latest</vt:lpstr>
      <vt:lpstr>A130162180C</vt:lpstr>
      <vt:lpstr>A130162180C_Data</vt:lpstr>
      <vt:lpstr>A130162180C_Latest</vt:lpstr>
      <vt:lpstr>A130162188W</vt:lpstr>
      <vt:lpstr>A130162188W_Data</vt:lpstr>
      <vt:lpstr>A130162188W_Latest</vt:lpstr>
      <vt:lpstr>A130162196W</vt:lpstr>
      <vt:lpstr>A130162196W_Data</vt:lpstr>
      <vt:lpstr>A130162196W_Latest</vt:lpstr>
      <vt:lpstr>A130162204K</vt:lpstr>
      <vt:lpstr>A130162204K_Data</vt:lpstr>
      <vt:lpstr>A130162204K_Latest</vt:lpstr>
      <vt:lpstr>A130162212K</vt:lpstr>
      <vt:lpstr>A130162212K_Data</vt:lpstr>
      <vt:lpstr>A130162212K_Latest</vt:lpstr>
      <vt:lpstr>A130162220K</vt:lpstr>
      <vt:lpstr>A130162220K_Data</vt:lpstr>
      <vt:lpstr>A130162220K_Latest</vt:lpstr>
      <vt:lpstr>A130162228C</vt:lpstr>
      <vt:lpstr>A130162228C_Data</vt:lpstr>
      <vt:lpstr>A130162228C_Latest</vt:lpstr>
      <vt:lpstr>A130162236C</vt:lpstr>
      <vt:lpstr>A130162236C_Data</vt:lpstr>
      <vt:lpstr>A130162236C_Latest</vt:lpstr>
      <vt:lpstr>A130162244C</vt:lpstr>
      <vt:lpstr>A130162244C_Data</vt:lpstr>
      <vt:lpstr>A130162244C_Latest</vt:lpstr>
      <vt:lpstr>A130162252C</vt:lpstr>
      <vt:lpstr>A130162252C_Data</vt:lpstr>
      <vt:lpstr>A130162252C_Latest</vt:lpstr>
      <vt:lpstr>A130162260C</vt:lpstr>
      <vt:lpstr>A130162260C_Data</vt:lpstr>
      <vt:lpstr>A130162260C_Latest</vt:lpstr>
      <vt:lpstr>A130162268W</vt:lpstr>
      <vt:lpstr>A130162268W_Data</vt:lpstr>
      <vt:lpstr>A130162268W_Latest</vt:lpstr>
      <vt:lpstr>A130162276W</vt:lpstr>
      <vt:lpstr>A130162276W_Data</vt:lpstr>
      <vt:lpstr>A130162276W_Latest</vt:lpstr>
      <vt:lpstr>A130162284W</vt:lpstr>
      <vt:lpstr>A130162284W_Data</vt:lpstr>
      <vt:lpstr>A130162284W_Latest</vt:lpstr>
      <vt:lpstr>A130162292W</vt:lpstr>
      <vt:lpstr>A130162292W_Data</vt:lpstr>
      <vt:lpstr>A130162292W_Latest</vt:lpstr>
      <vt:lpstr>A130164540J</vt:lpstr>
      <vt:lpstr>A130164540J_Data</vt:lpstr>
      <vt:lpstr>A130164540J_Latest</vt:lpstr>
      <vt:lpstr>A130164548A</vt:lpstr>
      <vt:lpstr>A130164548A_Data</vt:lpstr>
      <vt:lpstr>A130164548A_Latest</vt:lpstr>
      <vt:lpstr>A130164556A</vt:lpstr>
      <vt:lpstr>A130164556A_Data</vt:lpstr>
      <vt:lpstr>A130164556A_Latest</vt:lpstr>
      <vt:lpstr>A130164564A</vt:lpstr>
      <vt:lpstr>A130164564A_Data</vt:lpstr>
      <vt:lpstr>A130164564A_Latest</vt:lpstr>
      <vt:lpstr>A130164572A</vt:lpstr>
      <vt:lpstr>A130164572A_Data</vt:lpstr>
      <vt:lpstr>A130164572A_Latest</vt:lpstr>
      <vt:lpstr>A130164580A</vt:lpstr>
      <vt:lpstr>A130164580A_Data</vt:lpstr>
      <vt:lpstr>A130164580A_Latest</vt:lpstr>
      <vt:lpstr>A130164588V</vt:lpstr>
      <vt:lpstr>A130164588V_Data</vt:lpstr>
      <vt:lpstr>A130164588V_Latest</vt:lpstr>
      <vt:lpstr>A130164596V</vt:lpstr>
      <vt:lpstr>A130164596V_Data</vt:lpstr>
      <vt:lpstr>A130164596V_Latest</vt:lpstr>
      <vt:lpstr>A130164604J</vt:lpstr>
      <vt:lpstr>A130164604J_Data</vt:lpstr>
      <vt:lpstr>A130164604J_Latest</vt:lpstr>
      <vt:lpstr>A130164614L</vt:lpstr>
      <vt:lpstr>A130164614L_Data</vt:lpstr>
      <vt:lpstr>A130164614L_Latest</vt:lpstr>
      <vt:lpstr>A130164620J</vt:lpstr>
      <vt:lpstr>A130164620J_Data</vt:lpstr>
      <vt:lpstr>A130164620J_Latest</vt:lpstr>
      <vt:lpstr>A130164628A</vt:lpstr>
      <vt:lpstr>A130164628A_Data</vt:lpstr>
      <vt:lpstr>A130164628A_Latest</vt:lpstr>
      <vt:lpstr>A130164636A</vt:lpstr>
      <vt:lpstr>A130164636A_Data</vt:lpstr>
      <vt:lpstr>A130164636A_Latest</vt:lpstr>
      <vt:lpstr>A130164644A</vt:lpstr>
      <vt:lpstr>A130164644A_Data</vt:lpstr>
      <vt:lpstr>A130164644A_Latest</vt:lpstr>
      <vt:lpstr>A130164652A</vt:lpstr>
      <vt:lpstr>A130164652A_Data</vt:lpstr>
      <vt:lpstr>A130164652A_Latest</vt:lpstr>
      <vt:lpstr>A130164660A</vt:lpstr>
      <vt:lpstr>A130164660A_Data</vt:lpstr>
      <vt:lpstr>A130164660A_Latest</vt:lpstr>
      <vt:lpstr>A130164668V</vt:lpstr>
      <vt:lpstr>A130164668V_Data</vt:lpstr>
      <vt:lpstr>A130164668V_Latest</vt:lpstr>
      <vt:lpstr>A130164676V</vt:lpstr>
      <vt:lpstr>A130164676V_Data</vt:lpstr>
      <vt:lpstr>A130164676V_Latest</vt:lpstr>
      <vt:lpstr>A130164684V</vt:lpstr>
      <vt:lpstr>A130164684V_Data</vt:lpstr>
      <vt:lpstr>A130164684V_Latest</vt:lpstr>
      <vt:lpstr>A130164692V</vt:lpstr>
      <vt:lpstr>A130164692V_Data</vt:lpstr>
      <vt:lpstr>A130164692V_Latest</vt:lpstr>
      <vt:lpstr>A130164700J</vt:lpstr>
      <vt:lpstr>A130164700J_Data</vt:lpstr>
      <vt:lpstr>A130164700J_Latest</vt:lpstr>
      <vt:lpstr>A130164708A</vt:lpstr>
      <vt:lpstr>A130164708A_Data</vt:lpstr>
      <vt:lpstr>A130164708A_Latest</vt:lpstr>
      <vt:lpstr>A130164716A</vt:lpstr>
      <vt:lpstr>A130164716A_Data</vt:lpstr>
      <vt:lpstr>A130164716A_Latest</vt:lpstr>
      <vt:lpstr>A130164724A</vt:lpstr>
      <vt:lpstr>A130164724A_Data</vt:lpstr>
      <vt:lpstr>A130164724A_Latest</vt:lpstr>
      <vt:lpstr>A130164732A</vt:lpstr>
      <vt:lpstr>A130164732A_Data</vt:lpstr>
      <vt:lpstr>A130164732A_Latest</vt:lpstr>
      <vt:lpstr>A130164740A</vt:lpstr>
      <vt:lpstr>A130164740A_Data</vt:lpstr>
      <vt:lpstr>A130164740A_Latest</vt:lpstr>
      <vt:lpstr>A130164748V</vt:lpstr>
      <vt:lpstr>A130164748V_Data</vt:lpstr>
      <vt:lpstr>A130164748V_Latest</vt:lpstr>
      <vt:lpstr>A130164756V</vt:lpstr>
      <vt:lpstr>A130164756V_Data</vt:lpstr>
      <vt:lpstr>A130164756V_Latest</vt:lpstr>
      <vt:lpstr>A130164764V</vt:lpstr>
      <vt:lpstr>A130164764V_Data</vt:lpstr>
      <vt:lpstr>A130164764V_Latest</vt:lpstr>
      <vt:lpstr>A130164772V</vt:lpstr>
      <vt:lpstr>A130164772V_Data</vt:lpstr>
      <vt:lpstr>A130164772V_Latest</vt:lpstr>
      <vt:lpstr>A130164780V</vt:lpstr>
      <vt:lpstr>A130164780V_Data</vt:lpstr>
      <vt:lpstr>A130164780V_Latest</vt:lpstr>
      <vt:lpstr>A130164788L</vt:lpstr>
      <vt:lpstr>A130164788L_Data</vt:lpstr>
      <vt:lpstr>A130164788L_Latest</vt:lpstr>
      <vt:lpstr>A130164796L</vt:lpstr>
      <vt:lpstr>A130164796L_Data</vt:lpstr>
      <vt:lpstr>A130164796L_Latest</vt:lpstr>
      <vt:lpstr>A130164804A</vt:lpstr>
      <vt:lpstr>A130164804A_Data</vt:lpstr>
      <vt:lpstr>A130164804A_Latest</vt:lpstr>
      <vt:lpstr>A130164812A</vt:lpstr>
      <vt:lpstr>A130164812A_Data</vt:lpstr>
      <vt:lpstr>A130164812A_Latest</vt:lpstr>
      <vt:lpstr>A130167060A</vt:lpstr>
      <vt:lpstr>A130167060A_Data</vt:lpstr>
      <vt:lpstr>A130167060A_Latest</vt:lpstr>
      <vt:lpstr>A130167068V</vt:lpstr>
      <vt:lpstr>A130167068V_Data</vt:lpstr>
      <vt:lpstr>A130167068V_Latest</vt:lpstr>
      <vt:lpstr>A130167076V</vt:lpstr>
      <vt:lpstr>A130167076V_Data</vt:lpstr>
      <vt:lpstr>A130167076V_Latest</vt:lpstr>
      <vt:lpstr>A130167084V</vt:lpstr>
      <vt:lpstr>A130167084V_Data</vt:lpstr>
      <vt:lpstr>A130167084V_Latest</vt:lpstr>
      <vt:lpstr>A130167092V</vt:lpstr>
      <vt:lpstr>A130167092V_Data</vt:lpstr>
      <vt:lpstr>A130167092V_Latest</vt:lpstr>
      <vt:lpstr>A130167100J</vt:lpstr>
      <vt:lpstr>A130167100J_Data</vt:lpstr>
      <vt:lpstr>A130167100J_Latest</vt:lpstr>
      <vt:lpstr>A130167108A</vt:lpstr>
      <vt:lpstr>A130167108A_Data</vt:lpstr>
      <vt:lpstr>A130167108A_Latest</vt:lpstr>
      <vt:lpstr>A130167116A</vt:lpstr>
      <vt:lpstr>A130167116A_Data</vt:lpstr>
      <vt:lpstr>A130167116A_Latest</vt:lpstr>
      <vt:lpstr>A130167124A</vt:lpstr>
      <vt:lpstr>A130167124A_Data</vt:lpstr>
      <vt:lpstr>A130167124A_Latest</vt:lpstr>
      <vt:lpstr>A130167134F</vt:lpstr>
      <vt:lpstr>A130167134F_Data</vt:lpstr>
      <vt:lpstr>A130167134F_Latest</vt:lpstr>
      <vt:lpstr>A130167140A</vt:lpstr>
      <vt:lpstr>A130167140A_Data</vt:lpstr>
      <vt:lpstr>A130167140A_Latest</vt:lpstr>
      <vt:lpstr>A130167148V</vt:lpstr>
      <vt:lpstr>A130167148V_Data</vt:lpstr>
      <vt:lpstr>A130167148V_Latest</vt:lpstr>
      <vt:lpstr>A130167156V</vt:lpstr>
      <vt:lpstr>A130167156V_Data</vt:lpstr>
      <vt:lpstr>A130167156V_Latest</vt:lpstr>
      <vt:lpstr>A130167164V</vt:lpstr>
      <vt:lpstr>A130167164V_Data</vt:lpstr>
      <vt:lpstr>A130167164V_Latest</vt:lpstr>
      <vt:lpstr>A130167172V</vt:lpstr>
      <vt:lpstr>A130167172V_Data</vt:lpstr>
      <vt:lpstr>A130167172V_Latest</vt:lpstr>
      <vt:lpstr>A130167180V</vt:lpstr>
      <vt:lpstr>A130167180V_Data</vt:lpstr>
      <vt:lpstr>A130167180V_Latest</vt:lpstr>
      <vt:lpstr>A130167188L</vt:lpstr>
      <vt:lpstr>A130167188L_Data</vt:lpstr>
      <vt:lpstr>A130167188L_Latest</vt:lpstr>
      <vt:lpstr>A130167196L</vt:lpstr>
      <vt:lpstr>A130167196L_Data</vt:lpstr>
      <vt:lpstr>A130167196L_Latest</vt:lpstr>
      <vt:lpstr>A130167204A</vt:lpstr>
      <vt:lpstr>A130167204A_Data</vt:lpstr>
      <vt:lpstr>A130167204A_Latest</vt:lpstr>
      <vt:lpstr>A130167212A</vt:lpstr>
      <vt:lpstr>A130167212A_Data</vt:lpstr>
      <vt:lpstr>A130167212A_Latest</vt:lpstr>
      <vt:lpstr>A130167220A</vt:lpstr>
      <vt:lpstr>A130167220A_Data</vt:lpstr>
      <vt:lpstr>A130167220A_Latest</vt:lpstr>
      <vt:lpstr>A130167228V</vt:lpstr>
      <vt:lpstr>A130167228V_Data</vt:lpstr>
      <vt:lpstr>A130167228V_Latest</vt:lpstr>
      <vt:lpstr>A130167236V</vt:lpstr>
      <vt:lpstr>A130167236V_Data</vt:lpstr>
      <vt:lpstr>A130167236V_Latest</vt:lpstr>
      <vt:lpstr>A130167244V</vt:lpstr>
      <vt:lpstr>A130167244V_Data</vt:lpstr>
      <vt:lpstr>A130167244V_Latest</vt:lpstr>
      <vt:lpstr>A130167252V</vt:lpstr>
      <vt:lpstr>A130167252V_Data</vt:lpstr>
      <vt:lpstr>A130167252V_Latest</vt:lpstr>
      <vt:lpstr>A130167260V</vt:lpstr>
      <vt:lpstr>A130167260V_Data</vt:lpstr>
      <vt:lpstr>A130167260V_Latest</vt:lpstr>
      <vt:lpstr>A130167268L</vt:lpstr>
      <vt:lpstr>A130167268L_Data</vt:lpstr>
      <vt:lpstr>A130167268L_Latest</vt:lpstr>
      <vt:lpstr>A130167276L</vt:lpstr>
      <vt:lpstr>A130167276L_Data</vt:lpstr>
      <vt:lpstr>A130167276L_Latest</vt:lpstr>
      <vt:lpstr>A130167284L</vt:lpstr>
      <vt:lpstr>A130167284L_Data</vt:lpstr>
      <vt:lpstr>A130167284L_Latest</vt:lpstr>
      <vt:lpstr>A130167292L</vt:lpstr>
      <vt:lpstr>A130167292L_Data</vt:lpstr>
      <vt:lpstr>A130167292L_Latest</vt:lpstr>
      <vt:lpstr>A130167300A</vt:lpstr>
      <vt:lpstr>A130167300A_Data</vt:lpstr>
      <vt:lpstr>A130167300A_Latest</vt:lpstr>
      <vt:lpstr>A130167308V</vt:lpstr>
      <vt:lpstr>A130167308V_Data</vt:lpstr>
      <vt:lpstr>A130167308V_Latest</vt:lpstr>
      <vt:lpstr>A130167316V</vt:lpstr>
      <vt:lpstr>A130167316V_Data</vt:lpstr>
      <vt:lpstr>A130167316V_Latest</vt:lpstr>
      <vt:lpstr>A130167324V</vt:lpstr>
      <vt:lpstr>A130167324V_Data</vt:lpstr>
      <vt:lpstr>A130167324V_Latest</vt:lpstr>
      <vt:lpstr>A130167332V</vt:lpstr>
      <vt:lpstr>A130167332V_Data</vt:lpstr>
      <vt:lpstr>A130167332V_Latest</vt:lpstr>
      <vt:lpstr>A130169580T</vt:lpstr>
      <vt:lpstr>A130169580T_Data</vt:lpstr>
      <vt:lpstr>A130169580T_Latest</vt:lpstr>
      <vt:lpstr>A130169588K</vt:lpstr>
      <vt:lpstr>A130169588K_Data</vt:lpstr>
      <vt:lpstr>A130169588K_Latest</vt:lpstr>
      <vt:lpstr>A130169596K</vt:lpstr>
      <vt:lpstr>A130169596K_Data</vt:lpstr>
      <vt:lpstr>A130169596K_Latest</vt:lpstr>
      <vt:lpstr>A130169604X</vt:lpstr>
      <vt:lpstr>A130169604X_Data</vt:lpstr>
      <vt:lpstr>A130169604X_Latest</vt:lpstr>
      <vt:lpstr>A130169612X</vt:lpstr>
      <vt:lpstr>A130169612X_Data</vt:lpstr>
      <vt:lpstr>A130169612X_Latest</vt:lpstr>
      <vt:lpstr>A130169620X</vt:lpstr>
      <vt:lpstr>A130169620X_Data</vt:lpstr>
      <vt:lpstr>A130169620X_Latest</vt:lpstr>
      <vt:lpstr>A130169628T</vt:lpstr>
      <vt:lpstr>A130169628T_Data</vt:lpstr>
      <vt:lpstr>A130169628T_Latest</vt:lpstr>
      <vt:lpstr>A130169636T</vt:lpstr>
      <vt:lpstr>A130169636T_Data</vt:lpstr>
      <vt:lpstr>A130169636T_Latest</vt:lpstr>
      <vt:lpstr>A130169644T</vt:lpstr>
      <vt:lpstr>A130169644T_Data</vt:lpstr>
      <vt:lpstr>A130169644T_Latest</vt:lpstr>
      <vt:lpstr>A130169654W</vt:lpstr>
      <vt:lpstr>A130169654W_Data</vt:lpstr>
      <vt:lpstr>A130169654W_Latest</vt:lpstr>
      <vt:lpstr>A130169660T</vt:lpstr>
      <vt:lpstr>A130169660T_Data</vt:lpstr>
      <vt:lpstr>A130169660T_Latest</vt:lpstr>
      <vt:lpstr>A130169668K</vt:lpstr>
      <vt:lpstr>A130169668K_Data</vt:lpstr>
      <vt:lpstr>A130169668K_Latest</vt:lpstr>
      <vt:lpstr>A130169676K</vt:lpstr>
      <vt:lpstr>A130169676K_Data</vt:lpstr>
      <vt:lpstr>A130169676K_Latest</vt:lpstr>
      <vt:lpstr>A130169684K</vt:lpstr>
      <vt:lpstr>A130169684K_Data</vt:lpstr>
      <vt:lpstr>A130169684K_Latest</vt:lpstr>
      <vt:lpstr>A130169692K</vt:lpstr>
      <vt:lpstr>A130169692K_Data</vt:lpstr>
      <vt:lpstr>A130169692K_Latest</vt:lpstr>
      <vt:lpstr>A130169700X</vt:lpstr>
      <vt:lpstr>A130169700X_Data</vt:lpstr>
      <vt:lpstr>A130169700X_Latest</vt:lpstr>
      <vt:lpstr>A130169708T</vt:lpstr>
      <vt:lpstr>A130169708T_Data</vt:lpstr>
      <vt:lpstr>A130169708T_Latest</vt:lpstr>
      <vt:lpstr>A130169716T</vt:lpstr>
      <vt:lpstr>A130169716T_Data</vt:lpstr>
      <vt:lpstr>A130169716T_Latest</vt:lpstr>
      <vt:lpstr>A130169724T</vt:lpstr>
      <vt:lpstr>A130169724T_Data</vt:lpstr>
      <vt:lpstr>A130169724T_Latest</vt:lpstr>
      <vt:lpstr>A130169732T</vt:lpstr>
      <vt:lpstr>A130169732T_Data</vt:lpstr>
      <vt:lpstr>A130169732T_Latest</vt:lpstr>
      <vt:lpstr>A130169740T</vt:lpstr>
      <vt:lpstr>A130169740T_Data</vt:lpstr>
      <vt:lpstr>A130169740T_Latest</vt:lpstr>
      <vt:lpstr>A130169748K</vt:lpstr>
      <vt:lpstr>A130169748K_Data</vt:lpstr>
      <vt:lpstr>A130169748K_Latest</vt:lpstr>
      <vt:lpstr>A130169756K</vt:lpstr>
      <vt:lpstr>A130169756K_Data</vt:lpstr>
      <vt:lpstr>A130169756K_Latest</vt:lpstr>
      <vt:lpstr>A130169764K</vt:lpstr>
      <vt:lpstr>A130169764K_Data</vt:lpstr>
      <vt:lpstr>A130169764K_Latest</vt:lpstr>
      <vt:lpstr>A130169772K</vt:lpstr>
      <vt:lpstr>A130169772K_Data</vt:lpstr>
      <vt:lpstr>A130169772K_Latest</vt:lpstr>
      <vt:lpstr>A130169780K</vt:lpstr>
      <vt:lpstr>A130169780K_Data</vt:lpstr>
      <vt:lpstr>A130169780K_Latest</vt:lpstr>
      <vt:lpstr>A130169788C</vt:lpstr>
      <vt:lpstr>A130169788C_Data</vt:lpstr>
      <vt:lpstr>A130169788C_Latest</vt:lpstr>
      <vt:lpstr>A130169796C</vt:lpstr>
      <vt:lpstr>A130169796C_Data</vt:lpstr>
      <vt:lpstr>A130169796C_Latest</vt:lpstr>
      <vt:lpstr>A130169804T</vt:lpstr>
      <vt:lpstr>A130169804T_Data</vt:lpstr>
      <vt:lpstr>A130169804T_Latest</vt:lpstr>
      <vt:lpstr>A130169812T</vt:lpstr>
      <vt:lpstr>A130169812T_Data</vt:lpstr>
      <vt:lpstr>A130169812T_Latest</vt:lpstr>
      <vt:lpstr>A130169820T</vt:lpstr>
      <vt:lpstr>A130169820T_Data</vt:lpstr>
      <vt:lpstr>A130169820T_Latest</vt:lpstr>
      <vt:lpstr>A130169828K</vt:lpstr>
      <vt:lpstr>A130169828K_Data</vt:lpstr>
      <vt:lpstr>A130169828K_Latest</vt:lpstr>
      <vt:lpstr>A130169836K</vt:lpstr>
      <vt:lpstr>A130169836K_Data</vt:lpstr>
      <vt:lpstr>A130169836K_Latest</vt:lpstr>
      <vt:lpstr>A130169844K</vt:lpstr>
      <vt:lpstr>A130169844K_Data</vt:lpstr>
      <vt:lpstr>A130169844K_Latest</vt:lpstr>
      <vt:lpstr>A130169852K</vt:lpstr>
      <vt:lpstr>A130169852K_Data</vt:lpstr>
      <vt:lpstr>A130169852K_Latest</vt:lpstr>
      <vt:lpstr>Date_Range</vt:lpstr>
      <vt:lpstr>Date_Range_Data</vt:lpstr>
    </vt:vector>
  </TitlesOfParts>
  <Company>Australian Bureau of Statistics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Scott Marley</cp:lastModifiedBy>
  <dcterms:created xsi:type="dcterms:W3CDTF">2023-05-29T06:59:12Z</dcterms:created>
  <dcterms:modified xsi:type="dcterms:W3CDTF">2023-06-28T09:22:37Z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2023-05-29T07:03:25Z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7c012bee-1737-4010-b6e6-ce5053c989fd</vt:lpwstr>
  </property>
  <property fmtid="{D5CDD505-2E9C-101B-9397-08002B2CF9AE}" pid="8" name="MSIP_Label_c8e5a7ee-c283-40b0-98eb-fa437df4c031_ContentBits">
    <vt:lpwstr>0</vt:lpwstr>
  </property>
</Properties>
</file>